
<file path=[Content_Types].xml><?xml version="1.0" encoding="utf-8"?>
<Types xmlns="http://schemas.openxmlformats.org/package/2006/content-types"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xl/customData/itemProps1.xml" ContentType="application/vnd.ms-excel.customDataProperties+xml"/>
  <Default Extension="jpeg" ContentType="image/jpeg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customXml/itemProps10.xml" ContentType="application/vnd.openxmlformats-officedocument.customXmlProperties+xml"/>
  <Override PartName="/customXml/itemProps20.xml" ContentType="application/vnd.openxmlformats-officedocument.customXmlProperties+xml"/>
  <Default Extension="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chartsheets/sheet1.xml" ContentType="application/vnd.openxmlformats-officedocument.spreadsheetml.chartsheet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customXml/itemProps2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0730" windowHeight="11760" activeTab="2"/>
  </bookViews>
  <sheets>
    <sheet name="ALLTRANSACTIONS" sheetId="1" r:id="rId1"/>
    <sheet name="CUSTOMERS" sheetId="20" r:id="rId2"/>
    <sheet name="Aging Chart" sheetId="18" r:id="rId3"/>
    <sheet name="SUMMARY" sheetId="16" r:id="rId4"/>
  </sheets>
  <definedNames>
    <definedName name="ChartData">OFFSET(SUMMARY!$A$2,0,0,7,COUNTA(SUMMARY!$2:$2))</definedName>
    <definedName name="Customers">CUSTOMERS!$A$2:$A$3</definedName>
    <definedName name="TRANSCOUNT">ALLTRANSACTIONS!$K$1</definedName>
  </definedNames>
  <calcPr calcId="125725"/>
</workbook>
</file>

<file path=xl/calcChain.xml><?xml version="1.0" encoding="utf-8"?>
<calcChain xmlns="http://schemas.openxmlformats.org/spreadsheetml/2006/main">
  <c r="C1" i="16"/>
  <c r="C2" s="1"/>
  <c r="B2"/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A1" i="16"/>
  <c r="D1" l="1"/>
  <c r="E1" s="1"/>
  <c r="E2" s="1"/>
  <c r="K1" i="1"/>
  <c r="C7" i="16"/>
  <c r="B7"/>
  <c r="E3"/>
  <c r="C5"/>
  <c r="E5"/>
  <c r="B4"/>
  <c r="E4"/>
  <c r="D7"/>
  <c r="E7"/>
  <c r="B5"/>
  <c r="C3"/>
  <c r="C6"/>
  <c r="C4"/>
  <c r="D6"/>
  <c r="B6"/>
  <c r="D3"/>
  <c r="D5"/>
  <c r="B3"/>
  <c r="D4"/>
  <c r="E6"/>
  <c r="F1" l="1"/>
  <c r="G1" s="1"/>
  <c r="D2"/>
  <c r="B8"/>
  <c r="D8"/>
  <c r="C8"/>
  <c r="E8"/>
  <c r="F3"/>
  <c r="F4"/>
  <c r="G4"/>
  <c r="F5"/>
  <c r="G5"/>
  <c r="G3"/>
  <c r="F7"/>
  <c r="F6"/>
  <c r="G7"/>
  <c r="G6"/>
  <c r="F8" l="1"/>
  <c r="F2"/>
  <c r="G8"/>
  <c r="G2"/>
  <c r="H1"/>
  <c r="H3"/>
  <c r="H6"/>
  <c r="H7"/>
  <c r="H4"/>
  <c r="H5"/>
  <c r="H8" l="1"/>
  <c r="H2"/>
  <c r="I1"/>
  <c r="I3"/>
  <c r="I7"/>
  <c r="I5"/>
  <c r="I6"/>
  <c r="I4"/>
  <c r="I8" l="1"/>
  <c r="J1"/>
  <c r="I2"/>
  <c r="J7"/>
  <c r="J5"/>
  <c r="J6"/>
  <c r="J4"/>
  <c r="J3"/>
  <c r="J8" l="1"/>
  <c r="K1"/>
  <c r="J2"/>
  <c r="K3"/>
  <c r="K5"/>
  <c r="K6"/>
  <c r="K7"/>
  <c r="K4"/>
  <c r="K8" l="1"/>
  <c r="K2"/>
  <c r="L1"/>
  <c r="L7"/>
  <c r="L6"/>
  <c r="L5"/>
  <c r="L3"/>
  <c r="L4"/>
  <c r="L8" l="1"/>
  <c r="L2"/>
  <c r="M1"/>
  <c r="M6"/>
  <c r="M5"/>
  <c r="M3"/>
  <c r="M4"/>
  <c r="M7"/>
  <c r="M8" l="1"/>
  <c r="N1"/>
  <c r="M2"/>
  <c r="N3"/>
  <c r="N6"/>
  <c r="N4"/>
  <c r="N7"/>
  <c r="N5"/>
  <c r="N8" l="1"/>
  <c r="O1"/>
  <c r="P1" s="1"/>
  <c r="N2"/>
  <c r="O4"/>
  <c r="O7"/>
  <c r="P6"/>
  <c r="P3"/>
  <c r="O3"/>
  <c r="P5"/>
  <c r="P4"/>
  <c r="O5"/>
  <c r="O6"/>
  <c r="P7"/>
  <c r="P8" l="1"/>
  <c r="P2"/>
  <c r="O8"/>
  <c r="O2"/>
</calcChain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4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</connection>
</connections>
</file>

<file path=xl/sharedStrings.xml><?xml version="1.0" encoding="utf-8"?>
<sst xmlns="http://schemas.openxmlformats.org/spreadsheetml/2006/main" count="195" uniqueCount="18">
  <si>
    <t>CUSTOMER</t>
  </si>
  <si>
    <t>INVOICE</t>
  </si>
  <si>
    <t>DATE</t>
  </si>
  <si>
    <t>TYPE</t>
  </si>
  <si>
    <t>AMOUNT</t>
  </si>
  <si>
    <t>INVOICE DATE</t>
  </si>
  <si>
    <t>PAYMENT</t>
  </si>
  <si>
    <t>MONTH ENDING</t>
  </si>
  <si>
    <t>Current</t>
  </si>
  <si>
    <t>Over 30</t>
  </si>
  <si>
    <t>Over 60</t>
  </si>
  <si>
    <t>Over 90</t>
  </si>
  <si>
    <t>Over 120</t>
  </si>
  <si>
    <t>BALANCE</t>
  </si>
  <si>
    <t>Total</t>
  </si>
  <si>
    <t>ALL CUSTOMERS</t>
  </si>
  <si>
    <t>GOOD CUSTOMER</t>
  </si>
  <si>
    <t>BAD CUSTOMER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</si>
</sst>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#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Border="1"/>
    <xf numFmtId="0" fontId="6" fillId="0" borderId="0" xfId="0" applyFont="1"/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44" fontId="7" fillId="2" borderId="0" xfId="1" applyFont="1" applyFill="1" applyProtection="1">
      <protection locked="0"/>
    </xf>
    <xf numFmtId="0" fontId="2" fillId="0" borderId="0" xfId="3" applyFont="1" applyAlignment="1" applyProtection="1">
      <alignment vertical="top"/>
      <protection locked="0"/>
    </xf>
    <xf numFmtId="164" fontId="3" fillId="0" borderId="0" xfId="3" applyNumberFormat="1" applyAlignment="1" applyProtection="1">
      <alignment vertical="top"/>
      <protection locked="0"/>
    </xf>
    <xf numFmtId="14" fontId="2" fillId="0" borderId="0" xfId="3" applyNumberFormat="1" applyFont="1" applyAlignment="1" applyProtection="1">
      <alignment vertical="top"/>
      <protection locked="0"/>
    </xf>
    <xf numFmtId="44" fontId="3" fillId="0" borderId="0" xfId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44" fontId="0" fillId="0" borderId="0" xfId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center"/>
      <protection locked="0"/>
    </xf>
    <xf numFmtId="14" fontId="5" fillId="3" borderId="0" xfId="0" applyNumberFormat="1" applyFont="1" applyFill="1" applyProtection="1">
      <protection locked="0"/>
    </xf>
    <xf numFmtId="0" fontId="5" fillId="3" borderId="0" xfId="0" applyFont="1" applyFill="1" applyProtection="1">
      <protection locked="0"/>
    </xf>
    <xf numFmtId="44" fontId="0" fillId="4" borderId="2" xfId="0" applyNumberFormat="1" applyFill="1" applyBorder="1" applyProtection="1">
      <protection locked="0"/>
    </xf>
    <xf numFmtId="44" fontId="5" fillId="3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44" fontId="0" fillId="0" borderId="0" xfId="0" applyNumberFormat="1" applyProtection="1">
      <protection locked="0"/>
    </xf>
    <xf numFmtId="0" fontId="4" fillId="3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14" fontId="9" fillId="3" borderId="0" xfId="0" applyNumberFormat="1" applyFont="1" applyFill="1" applyAlignment="1" applyProtection="1">
      <alignment horizontal="center"/>
      <protection locked="0"/>
    </xf>
  </cellXfs>
  <cellStyles count="5">
    <cellStyle name="Currency" xfId="1" builtinId="4"/>
    <cellStyle name="Normal" xfId="0" builtinId="0"/>
    <cellStyle name="Normal 2" xfId="2"/>
    <cellStyle name="Normal 2 2" xfId="4"/>
    <cellStyle name="Normal 3" xfId="3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34" formatCode="_(&quot;$&quot;* #,##0.00_);_(&quot;$&quot;* \(#,##0.00\);_(&quot;$&quot;* &quot;-&quot;??_);_(@_)"/>
      <protection locked="0" hidden="0"/>
    </dxf>
    <dxf>
      <numFmt numFmtId="19" formatCode="m/d/yyyy"/>
      <protection locked="0" hidden="0"/>
    </dxf>
    <dxf>
      <numFmt numFmtId="19" formatCode="m/d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protection locked="0" hidden="0"/>
    </dxf>
    <dxf>
      <numFmt numFmtId="19" formatCode="m/d/yyyy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colors>
    <mruColors>
      <color rgb="FFF68100"/>
      <color rgb="FFFF9B1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chartsheet" Target="chartsheets/sheet1.xml"/><Relationship Id="rId21" Type="http://schemas.openxmlformats.org/officeDocument/2006/relationships/customXml" Target="../customXml/item12.xml"/><Relationship Id="rId34" Type="http://schemas.openxmlformats.org/officeDocument/2006/relationships/customXml" Target="../customXml/item25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33" Type="http://schemas.openxmlformats.org/officeDocument/2006/relationships/customXml" Target="../customXml/item2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32" Type="http://schemas.openxmlformats.org/officeDocument/2006/relationships/customXml" Target="../customXml/item23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31" Type="http://schemas.openxmlformats.org/officeDocument/2006/relationships/customXml" Target="../customXml/item22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Relationship Id="rId30" Type="http://schemas.openxmlformats.org/officeDocument/2006/relationships/customXml" Target="../customXml/item21.xml"/><Relationship Id="rId35" Type="http://schemas.microsoft.com/office/2007/relationships/customDataProps" Target="customData/itemProps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Aged Accounts</a:t>
            </a:r>
            <a:r>
              <a:rPr lang="en-US" baseline="0"/>
              <a:t> Receivable</a:t>
            </a:r>
            <a:endParaRPr lang="en-US"/>
          </a:p>
        </c:rich>
      </c:tx>
      <c:layout>
        <c:manualLayout>
          <c:xMode val="edge"/>
          <c:yMode val="edge"/>
          <c:x val="0.35057712434823357"/>
          <c:y val="1.2115607701074558E-2"/>
        </c:manualLayout>
      </c:layout>
    </c:title>
    <c:plotArea>
      <c:layout>
        <c:manualLayout>
          <c:layoutTarget val="inner"/>
          <c:xMode val="edge"/>
          <c:yMode val="edge"/>
          <c:x val="9.65294542312857E-2"/>
          <c:y val="0.13763425746906546"/>
          <c:w val="0.88735197772060836"/>
          <c:h val="0.82705208502930638"/>
        </c:manualLayout>
      </c:layout>
      <c:barChart>
        <c:barDir val="col"/>
        <c:grouping val="stacked"/>
        <c:ser>
          <c:idx val="2"/>
          <c:order val="0"/>
          <c:tx>
            <c:strRef>
              <c:f>SUMMARY!$A$3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cat>
            <c:strRef>
              <c:f>SUMMARY!$B$2:$P$2</c:f>
              <c:strCache>
                <c:ptCount val="15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  <c:pt idx="13">
                  <c:v>Feb 2017</c:v>
                </c:pt>
                <c:pt idx="14">
                  <c:v>Mar 2017</c:v>
                </c:pt>
              </c:strCache>
            </c:strRef>
          </c:cat>
          <c:val>
            <c:numRef>
              <c:f>SUMMARY!$B$3:$P$3</c:f>
              <c:numCache>
                <c:formatCode>_("$"* #,##0.00_);_("$"* \(#,##0.00\);_("$"* "-"??_);_(@_)</c:formatCode>
                <c:ptCount val="15"/>
                <c:pt idx="0">
                  <c:v>5665</c:v>
                </c:pt>
                <c:pt idx="1">
                  <c:v>18950</c:v>
                </c:pt>
                <c:pt idx="2">
                  <c:v>2315</c:v>
                </c:pt>
                <c:pt idx="3">
                  <c:v>5665</c:v>
                </c:pt>
                <c:pt idx="4">
                  <c:v>1656</c:v>
                </c:pt>
                <c:pt idx="5">
                  <c:v>1897</c:v>
                </c:pt>
                <c:pt idx="6">
                  <c:v>2933</c:v>
                </c:pt>
                <c:pt idx="7">
                  <c:v>9605</c:v>
                </c:pt>
                <c:pt idx="8">
                  <c:v>7208</c:v>
                </c:pt>
                <c:pt idx="9">
                  <c:v>5520</c:v>
                </c:pt>
                <c:pt idx="10">
                  <c:v>4517</c:v>
                </c:pt>
                <c:pt idx="11">
                  <c:v>2604</c:v>
                </c:pt>
                <c:pt idx="12">
                  <c:v>2213</c:v>
                </c:pt>
                <c:pt idx="13">
                  <c:v>1912</c:v>
                </c:pt>
                <c:pt idx="14">
                  <c:v>6653</c:v>
                </c:pt>
              </c:numCache>
            </c:numRef>
          </c:val>
        </c:ser>
        <c:ser>
          <c:idx val="3"/>
          <c:order val="1"/>
          <c:tx>
            <c:strRef>
              <c:f>SUMMARY!$A$4</c:f>
              <c:strCache>
                <c:ptCount val="1"/>
                <c:pt idx="0">
                  <c:v>Over 30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cat>
            <c:strRef>
              <c:f>SUMMARY!$B$2:$P$2</c:f>
              <c:strCache>
                <c:ptCount val="15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  <c:pt idx="13">
                  <c:v>Feb 2017</c:v>
                </c:pt>
                <c:pt idx="14">
                  <c:v>Mar 2017</c:v>
                </c:pt>
              </c:strCache>
            </c:strRef>
          </c:cat>
          <c:val>
            <c:numRef>
              <c:f>SUMMARY!$B$4:$P$4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9967</c:v>
                </c:pt>
                <c:pt idx="3">
                  <c:v>0</c:v>
                </c:pt>
                <c:pt idx="4">
                  <c:v>0</c:v>
                </c:pt>
                <c:pt idx="5">
                  <c:v>1656</c:v>
                </c:pt>
                <c:pt idx="6">
                  <c:v>1897</c:v>
                </c:pt>
                <c:pt idx="7">
                  <c:v>2933</c:v>
                </c:pt>
                <c:pt idx="8">
                  <c:v>9605</c:v>
                </c:pt>
                <c:pt idx="9">
                  <c:v>7208</c:v>
                </c:pt>
                <c:pt idx="10">
                  <c:v>5520</c:v>
                </c:pt>
                <c:pt idx="11">
                  <c:v>4517</c:v>
                </c:pt>
                <c:pt idx="12">
                  <c:v>2604</c:v>
                </c:pt>
                <c:pt idx="13">
                  <c:v>2213</c:v>
                </c:pt>
                <c:pt idx="14">
                  <c:v>1912</c:v>
                </c:pt>
              </c:numCache>
            </c:numRef>
          </c:val>
        </c:ser>
        <c:ser>
          <c:idx val="4"/>
          <c:order val="2"/>
          <c:tx>
            <c:strRef>
              <c:f>SUMMARY!$A$5</c:f>
              <c:strCache>
                <c:ptCount val="1"/>
                <c:pt idx="0">
                  <c:v>Over 60</c:v>
                </c:pt>
              </c:strCache>
            </c:strRef>
          </c:tx>
          <c:spPr>
            <a:solidFill>
              <a:srgbClr val="FFC000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cat>
            <c:strRef>
              <c:f>SUMMARY!$B$2:$P$2</c:f>
              <c:strCache>
                <c:ptCount val="15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  <c:pt idx="13">
                  <c:v>Feb 2017</c:v>
                </c:pt>
                <c:pt idx="14">
                  <c:v>Mar 2017</c:v>
                </c:pt>
              </c:strCache>
            </c:strRef>
          </c:cat>
          <c:val>
            <c:numRef>
              <c:f>SUMMARY!$B$5:$P$5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5"/>
          <c:order val="3"/>
          <c:tx>
            <c:strRef>
              <c:f>SUMMARY!$A$6</c:f>
              <c:strCache>
                <c:ptCount val="1"/>
                <c:pt idx="0">
                  <c:v>Over 90</c:v>
                </c:pt>
              </c:strCache>
            </c:strRef>
          </c:tx>
          <c:spPr>
            <a:solidFill>
              <a:srgbClr val="F68100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cat>
            <c:strRef>
              <c:f>SUMMARY!$B$2:$P$2</c:f>
              <c:strCache>
                <c:ptCount val="15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  <c:pt idx="13">
                  <c:v>Feb 2017</c:v>
                </c:pt>
                <c:pt idx="14">
                  <c:v>Mar 2017</c:v>
                </c:pt>
              </c:strCache>
            </c:strRef>
          </c:cat>
          <c:val>
            <c:numRef>
              <c:f>SUMMARY!$B$6:$P$6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6"/>
          <c:order val="4"/>
          <c:tx>
            <c:strRef>
              <c:f>SUMMARY!$A$7</c:f>
              <c:strCache>
                <c:ptCount val="1"/>
                <c:pt idx="0">
                  <c:v>Over 120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cat>
            <c:strRef>
              <c:f>SUMMARY!$B$2:$P$2</c:f>
              <c:strCache>
                <c:ptCount val="15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  <c:pt idx="13">
                  <c:v>Feb 2017</c:v>
                </c:pt>
                <c:pt idx="14">
                  <c:v>Mar 2017</c:v>
                </c:pt>
              </c:strCache>
            </c:strRef>
          </c:cat>
          <c:val>
            <c:numRef>
              <c:f>SUMMARY!$B$7:$P$7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gapWidth val="10"/>
        <c:overlap val="100"/>
        <c:axId val="132736128"/>
        <c:axId val="132737664"/>
      </c:barChart>
      <c:lineChart>
        <c:grouping val="standard"/>
        <c:ser>
          <c:idx val="0"/>
          <c:order val="5"/>
          <c:tx>
            <c:strRef>
              <c:f>SUMMARY!$A$8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dLblPos val="t"/>
            <c:showVal val="1"/>
          </c:dLbls>
          <c:cat>
            <c:strRef>
              <c:f>SUMMARY!$B$2:$P$2</c:f>
              <c:strCache>
                <c:ptCount val="15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  <c:pt idx="13">
                  <c:v>Feb 2017</c:v>
                </c:pt>
                <c:pt idx="14">
                  <c:v>Mar 2017</c:v>
                </c:pt>
              </c:strCache>
            </c:strRef>
          </c:cat>
          <c:val>
            <c:numRef>
              <c:f>SUMMARY!$B$8:$P$8</c:f>
              <c:numCache>
                <c:formatCode>_("$"* #,##0.00_);_("$"* \(#,##0.00\);_("$"* "-"??_);_(@_)</c:formatCode>
                <c:ptCount val="15"/>
                <c:pt idx="0">
                  <c:v>5665</c:v>
                </c:pt>
                <c:pt idx="1">
                  <c:v>18950</c:v>
                </c:pt>
                <c:pt idx="2">
                  <c:v>12282</c:v>
                </c:pt>
                <c:pt idx="3">
                  <c:v>5665</c:v>
                </c:pt>
                <c:pt idx="4">
                  <c:v>1656</c:v>
                </c:pt>
                <c:pt idx="5">
                  <c:v>3553</c:v>
                </c:pt>
                <c:pt idx="6">
                  <c:v>4830</c:v>
                </c:pt>
                <c:pt idx="7">
                  <c:v>12538</c:v>
                </c:pt>
                <c:pt idx="8">
                  <c:v>16813</c:v>
                </c:pt>
                <c:pt idx="9">
                  <c:v>12728</c:v>
                </c:pt>
                <c:pt idx="10">
                  <c:v>10037</c:v>
                </c:pt>
                <c:pt idx="11">
                  <c:v>7121</c:v>
                </c:pt>
                <c:pt idx="12">
                  <c:v>4817</c:v>
                </c:pt>
                <c:pt idx="13">
                  <c:v>4125</c:v>
                </c:pt>
                <c:pt idx="14">
                  <c:v>8565</c:v>
                </c:pt>
              </c:numCache>
            </c:numRef>
          </c:val>
        </c:ser>
        <c:marker val="1"/>
        <c:axId val="132736128"/>
        <c:axId val="132737664"/>
      </c:lineChart>
      <c:catAx>
        <c:axId val="132736128"/>
        <c:scaling>
          <c:orientation val="minMax"/>
        </c:scaling>
        <c:axPos val="b"/>
        <c:numFmt formatCode="m/d/yyyy" sourceLinked="1"/>
        <c:maj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132737664"/>
        <c:crosses val="autoZero"/>
        <c:auto val="1"/>
        <c:lblAlgn val="ctr"/>
        <c:lblOffset val="100"/>
      </c:catAx>
      <c:valAx>
        <c:axId val="1327376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_(&quot;$&quot;* #,##0.00_);_(&quot;$&quot;* \(#,##0.00\);_(&quot;$&quot;* &quot;-&quot;??_);_(@_)" sourceLinked="1"/>
        <c:maj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3273612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egendEntry>
        <c:idx val="5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22683117374904857"/>
          <c:y val="0.10293226325911758"/>
          <c:w val="0.59322803227821164"/>
          <c:h val="3.1636522865109103E-2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" right="0.7" top="0.75" bottom="0.75" header="0.3" footer="0.3"/>
  <pageSetup orientation="landscape" r:id="rId1"/>
  <drawing r:id="rId2"/>
  <legacyDrawing r:id="rId3"/>
</chartsheet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1981" y="0"/>
    <xdr:ext cx="8667023" cy="62894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0.82709</cdr:x>
      <cdr:y>0.04308</cdr:y>
    </cdr:from>
    <cdr:to>
      <cdr:x>0.96067</cdr:x>
      <cdr:y>0.10183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8384" y="270970"/>
          <a:ext cx="1157780" cy="369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0</xdr:rowOff>
    </xdr:from>
    <xdr:to>
      <xdr:col>1</xdr:col>
      <xdr:colOff>171451</xdr:colOff>
      <xdr:row>10</xdr:row>
      <xdr:rowOff>177003</xdr:rowOff>
    </xdr:to>
    <xdr:pic>
      <xdr:nvPicPr>
        <xdr:cNvPr id="2" name="Picture 1" descr="howtoexcel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905000"/>
          <a:ext cx="1085850" cy="1770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H90" totalsRowShown="0" headerRowDxfId="10" dataDxfId="9">
  <autoFilter ref="A1:H90"/>
  <tableColumns count="8">
    <tableColumn id="1" name="CUSTOMER" dataDxfId="8"/>
    <tableColumn id="2" name="INVOICE" dataDxfId="7"/>
    <tableColumn id="3" name="DATE" dataDxfId="6"/>
    <tableColumn id="4" name="TYPE" dataDxfId="5"/>
    <tableColumn id="5" name="AMOUNT" dataDxfId="4" dataCellStyle="Currency"/>
    <tableColumn id="7" name="INVOICE DATE" dataDxfId="3">
      <calculatedColumnFormula>IF(Table1[[#This Row],[INVOICE]]="",DATE(2016,1,1),INDEX(C:C,MIN(MATCH(Table1[[#This Row],[INVOICE]],B:B,0)),1))</calculatedColumnFormula>
    </tableColumn>
    <tableColumn id="6" name="MONTH ENDING" dataDxfId="2">
      <calculatedColumnFormula>IF(Table1[[#This Row],[DATE]]="","",EOMONTH(Table1[[#This Row],[DATE]],0))</calculatedColumnFormula>
    </tableColumn>
    <tableColumn id="8" name="BALANCE" dataDxfId="1" dataCellStyle="Currency">
      <calculatedColumnFormula>IF(Table1[[#This Row],[AMOUNT]]="",0,IF(Table1[[#This Row],[TYPE]]="PAYMENT",Table1[[#This Row],[AMOUNT]]*-1,Table1[[#This Row],[AMOUNT]]))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A3" totalsRowShown="0" headerRowDxfId="0">
  <autoFilter ref="A1:A3"/>
  <tableColumns count="1">
    <tableColumn id="1" name="ALL CUSTOME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90"/>
  <sheetViews>
    <sheetView showGridLines="0" workbookViewId="0">
      <pane ySplit="1" topLeftCell="A70" activePane="bottomLeft" state="frozen"/>
      <selection pane="bottomLeft" activeCell="A84" sqref="A84"/>
    </sheetView>
  </sheetViews>
  <sheetFormatPr defaultRowHeight="15"/>
  <cols>
    <col min="1" max="1" width="53.140625" style="5" bestFit="1" customWidth="1"/>
    <col min="2" max="2" width="10.7109375" style="6" bestFit="1" customWidth="1"/>
    <col min="3" max="3" width="10.7109375" style="7" bestFit="1" customWidth="1"/>
    <col min="4" max="4" width="9.5703125" style="6" bestFit="1" customWidth="1"/>
    <col min="5" max="5" width="13.140625" style="8" bestFit="1" customWidth="1"/>
    <col min="6" max="6" width="15.85546875" style="6" bestFit="1" customWidth="1"/>
    <col min="7" max="7" width="18" style="6" bestFit="1" customWidth="1"/>
    <col min="8" max="8" width="13.42578125" style="8" bestFit="1" customWidth="1"/>
  </cols>
  <sheetData>
    <row r="1" spans="1:11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9" t="s">
        <v>5</v>
      </c>
      <c r="G1" s="10" t="s">
        <v>7</v>
      </c>
      <c r="H1" s="11" t="s">
        <v>13</v>
      </c>
      <c r="J1" s="1"/>
      <c r="K1" s="4">
        <f>COUNTA(A:A)</f>
        <v>90</v>
      </c>
    </row>
    <row r="2" spans="1:11">
      <c r="A2" s="12" t="s">
        <v>16</v>
      </c>
      <c r="B2" s="13">
        <v>11111</v>
      </c>
      <c r="C2" s="14">
        <v>42370</v>
      </c>
      <c r="D2" s="6" t="s">
        <v>1</v>
      </c>
      <c r="E2" s="15">
        <v>5665</v>
      </c>
      <c r="F2" s="18">
        <f>IF(Table1[[#This Row],[INVOICE]]="",DATE(2016,1,1),INDEX(C:C,MIN(MATCH(Table1[[#This Row],[INVOICE]],B:B,0)),1))</f>
        <v>42370</v>
      </c>
      <c r="G2" s="7">
        <f>IF(Table1[[#This Row],[DATE]]="","",EOMONTH(Table1[[#This Row],[DATE]],0))</f>
        <v>42400</v>
      </c>
      <c r="H2" s="8">
        <f>IF(Table1[[#This Row],[AMOUNT]]="",0,IF(Table1[[#This Row],[TYPE]]="PAYMENT",Table1[[#This Row],[AMOUNT]]*-1,Table1[[#This Row],[AMOUNT]]))</f>
        <v>5665</v>
      </c>
      <c r="J2" s="1"/>
      <c r="K2" s="1"/>
    </row>
    <row r="3" spans="1:11">
      <c r="A3" s="16" t="s">
        <v>16</v>
      </c>
      <c r="B3" s="17">
        <v>11112</v>
      </c>
      <c r="C3" s="18">
        <v>42408</v>
      </c>
      <c r="D3" s="6" t="s">
        <v>1</v>
      </c>
      <c r="E3" s="15">
        <v>8983</v>
      </c>
      <c r="F3" s="18">
        <f>IF(Table1[[#This Row],[INVOICE]]="",DATE(2016,1,1),INDEX(C:C,MIN(MATCH(Table1[[#This Row],[INVOICE]],B:B,0)),1))</f>
        <v>42408</v>
      </c>
      <c r="G3" s="18">
        <f>IF(Table1[[#This Row],[DATE]]="","",EOMONTH(Table1[[#This Row],[DATE]],0))</f>
        <v>42429</v>
      </c>
      <c r="H3" s="19">
        <f>IF(Table1[[#This Row],[AMOUNT]]="",0,IF(Table1[[#This Row],[TYPE]]="PAYMENT",Table1[[#This Row],[AMOUNT]]*-1,Table1[[#This Row],[AMOUNT]]))</f>
        <v>8983</v>
      </c>
      <c r="J3" s="1"/>
      <c r="K3" s="1"/>
    </row>
    <row r="4" spans="1:11">
      <c r="A4" s="16" t="s">
        <v>16</v>
      </c>
      <c r="B4" s="17">
        <v>11113</v>
      </c>
      <c r="C4" s="18">
        <v>42428</v>
      </c>
      <c r="D4" s="6" t="s">
        <v>1</v>
      </c>
      <c r="E4" s="15">
        <v>9967</v>
      </c>
      <c r="F4" s="18">
        <f>IF(Table1[[#This Row],[INVOICE]]="",DATE(2016,1,1),INDEX(C:C,MIN(MATCH(Table1[[#This Row],[INVOICE]],B:B,0)),1))</f>
        <v>42428</v>
      </c>
      <c r="G4" s="18">
        <f>IF(Table1[[#This Row],[DATE]]="","",EOMONTH(Table1[[#This Row],[DATE]],0))</f>
        <v>42429</v>
      </c>
      <c r="H4" s="19">
        <f>IF(Table1[[#This Row],[AMOUNT]]="",0,IF(Table1[[#This Row],[TYPE]]="PAYMENT",Table1[[#This Row],[AMOUNT]]*-1,Table1[[#This Row],[AMOUNT]]))</f>
        <v>9967</v>
      </c>
    </row>
    <row r="5" spans="1:11">
      <c r="A5" s="16" t="s">
        <v>16</v>
      </c>
      <c r="B5" s="17">
        <v>11114</v>
      </c>
      <c r="C5" s="18">
        <v>42457</v>
      </c>
      <c r="D5" s="6" t="s">
        <v>1</v>
      </c>
      <c r="E5" s="15">
        <v>2315</v>
      </c>
      <c r="F5" s="18">
        <f>IF(Table1[[#This Row],[INVOICE]]="",DATE(2016,1,1),INDEX(C:C,MIN(MATCH(Table1[[#This Row],[INVOICE]],B:B,0)),1))</f>
        <v>42457</v>
      </c>
      <c r="G5" s="18">
        <f>IF(Table1[[#This Row],[DATE]]="","",EOMONTH(Table1[[#This Row],[DATE]],0))</f>
        <v>42460</v>
      </c>
      <c r="H5" s="19">
        <f>IF(Table1[[#This Row],[AMOUNT]]="",0,IF(Table1[[#This Row],[TYPE]]="PAYMENT",Table1[[#This Row],[AMOUNT]]*-1,Table1[[#This Row],[AMOUNT]]))</f>
        <v>2315</v>
      </c>
    </row>
    <row r="6" spans="1:11">
      <c r="A6" s="16" t="s">
        <v>16</v>
      </c>
      <c r="B6" s="17">
        <v>11115</v>
      </c>
      <c r="C6" s="18">
        <v>42471</v>
      </c>
      <c r="D6" s="6" t="s">
        <v>1</v>
      </c>
      <c r="E6" s="15">
        <v>5665</v>
      </c>
      <c r="F6" s="18">
        <f>IF(Table1[[#This Row],[INVOICE]]="",DATE(2016,1,1),INDEX(C:C,MIN(MATCH(Table1[[#This Row],[INVOICE]],B:B,0)),1))</f>
        <v>42471</v>
      </c>
      <c r="G6" s="18">
        <f>IF(Table1[[#This Row],[DATE]]="","",EOMONTH(Table1[[#This Row],[DATE]],0))</f>
        <v>42490</v>
      </c>
      <c r="H6" s="19">
        <f>IF(Table1[[#This Row],[AMOUNT]]="",0,IF(Table1[[#This Row],[TYPE]]="PAYMENT",Table1[[#This Row],[AMOUNT]]*-1,Table1[[#This Row],[AMOUNT]]))</f>
        <v>5665</v>
      </c>
    </row>
    <row r="7" spans="1:11">
      <c r="A7" s="16" t="s">
        <v>16</v>
      </c>
      <c r="B7" s="17">
        <v>11116</v>
      </c>
      <c r="C7" s="18">
        <v>42498</v>
      </c>
      <c r="D7" s="6" t="s">
        <v>1</v>
      </c>
      <c r="E7" s="15">
        <v>1656</v>
      </c>
      <c r="F7" s="18">
        <f>IF(Table1[[#This Row],[INVOICE]]="",DATE(2016,1,1),INDEX(C:C,MIN(MATCH(Table1[[#This Row],[INVOICE]],B:B,0)),1))</f>
        <v>42498</v>
      </c>
      <c r="G7" s="18">
        <f>IF(Table1[[#This Row],[DATE]]="","",EOMONTH(Table1[[#This Row],[DATE]],0))</f>
        <v>42521</v>
      </c>
      <c r="H7" s="19">
        <f>IF(Table1[[#This Row],[AMOUNT]]="",0,IF(Table1[[#This Row],[TYPE]]="PAYMENT",Table1[[#This Row],[AMOUNT]]*-1,Table1[[#This Row],[AMOUNT]]))</f>
        <v>1656</v>
      </c>
    </row>
    <row r="8" spans="1:11">
      <c r="A8" s="16" t="s">
        <v>16</v>
      </c>
      <c r="B8" s="17">
        <v>11117</v>
      </c>
      <c r="C8" s="18">
        <v>42544</v>
      </c>
      <c r="D8" s="6" t="s">
        <v>1</v>
      </c>
      <c r="E8" s="15">
        <v>1897</v>
      </c>
      <c r="F8" s="18">
        <f>IF(Table1[[#This Row],[INVOICE]]="",DATE(2016,1,1),INDEX(C:C,MIN(MATCH(Table1[[#This Row],[INVOICE]],B:B,0)),1))</f>
        <v>42544</v>
      </c>
      <c r="G8" s="18">
        <f>IF(Table1[[#This Row],[DATE]]="","",EOMONTH(Table1[[#This Row],[DATE]],0))</f>
        <v>42551</v>
      </c>
      <c r="H8" s="19">
        <f>IF(Table1[[#This Row],[AMOUNT]]="",0,IF(Table1[[#This Row],[TYPE]]="PAYMENT",Table1[[#This Row],[AMOUNT]]*-1,Table1[[#This Row],[AMOUNT]]))</f>
        <v>1897</v>
      </c>
    </row>
    <row r="9" spans="1:11">
      <c r="A9" s="16" t="s">
        <v>16</v>
      </c>
      <c r="B9" s="17">
        <v>11118</v>
      </c>
      <c r="C9" s="18">
        <v>42562</v>
      </c>
      <c r="D9" s="6" t="s">
        <v>1</v>
      </c>
      <c r="E9" s="15">
        <v>2933</v>
      </c>
      <c r="F9" s="18">
        <f>IF(Table1[[#This Row],[INVOICE]]="",DATE(2016,1,1),INDEX(C:C,MIN(MATCH(Table1[[#This Row],[INVOICE]],B:B,0)),1))</f>
        <v>42562</v>
      </c>
      <c r="G9" s="18">
        <f>IF(Table1[[#This Row],[DATE]]="","",EOMONTH(Table1[[#This Row],[DATE]],0))</f>
        <v>42582</v>
      </c>
      <c r="H9" s="19">
        <f>IF(Table1[[#This Row],[AMOUNT]]="",0,IF(Table1[[#This Row],[TYPE]]="PAYMENT",Table1[[#This Row],[AMOUNT]]*-1,Table1[[#This Row],[AMOUNT]]))</f>
        <v>2933</v>
      </c>
    </row>
    <row r="10" spans="1:11">
      <c r="A10" s="16" t="s">
        <v>16</v>
      </c>
      <c r="B10" s="17">
        <v>11119</v>
      </c>
      <c r="C10" s="18">
        <v>42592</v>
      </c>
      <c r="D10" s="6" t="s">
        <v>1</v>
      </c>
      <c r="E10" s="15">
        <v>9605</v>
      </c>
      <c r="F10" s="18">
        <f>IF(Table1[[#This Row],[INVOICE]]="",DATE(2016,1,1),INDEX(C:C,MIN(MATCH(Table1[[#This Row],[INVOICE]],B:B,0)),1))</f>
        <v>42592</v>
      </c>
      <c r="G10" s="18">
        <f>IF(Table1[[#This Row],[DATE]]="","",EOMONTH(Table1[[#This Row],[DATE]],0))</f>
        <v>42613</v>
      </c>
      <c r="H10" s="19">
        <f>IF(Table1[[#This Row],[AMOUNT]]="",0,IF(Table1[[#This Row],[TYPE]]="PAYMENT",Table1[[#This Row],[AMOUNT]]*-1,Table1[[#This Row],[AMOUNT]]))</f>
        <v>9605</v>
      </c>
    </row>
    <row r="11" spans="1:11">
      <c r="A11" s="16" t="s">
        <v>16</v>
      </c>
      <c r="B11" s="17">
        <v>11120</v>
      </c>
      <c r="C11" s="18">
        <v>42636</v>
      </c>
      <c r="D11" s="6" t="s">
        <v>1</v>
      </c>
      <c r="E11" s="15">
        <v>7208</v>
      </c>
      <c r="F11" s="18">
        <f>IF(Table1[[#This Row],[INVOICE]]="",DATE(2016,1,1),INDEX(C:C,MIN(MATCH(Table1[[#This Row],[INVOICE]],B:B,0)),1))</f>
        <v>42636</v>
      </c>
      <c r="G11" s="18">
        <f>IF(Table1[[#This Row],[DATE]]="","",EOMONTH(Table1[[#This Row],[DATE]],0))</f>
        <v>42643</v>
      </c>
      <c r="H11" s="19">
        <f>IF(Table1[[#This Row],[AMOUNT]]="",0,IF(Table1[[#This Row],[TYPE]]="PAYMENT",Table1[[#This Row],[AMOUNT]]*-1,Table1[[#This Row],[AMOUNT]]))</f>
        <v>7208</v>
      </c>
    </row>
    <row r="12" spans="1:11">
      <c r="A12" s="16" t="s">
        <v>16</v>
      </c>
      <c r="B12" s="17">
        <v>11121</v>
      </c>
      <c r="C12" s="18">
        <v>42669</v>
      </c>
      <c r="D12" s="6" t="s">
        <v>1</v>
      </c>
      <c r="E12" s="15">
        <v>5520</v>
      </c>
      <c r="F12" s="18">
        <f>IF(Table1[[#This Row],[INVOICE]]="",DATE(2016,1,1),INDEX(C:C,MIN(MATCH(Table1[[#This Row],[INVOICE]],B:B,0)),1))</f>
        <v>42669</v>
      </c>
      <c r="G12" s="18">
        <f>IF(Table1[[#This Row],[DATE]]="","",EOMONTH(Table1[[#This Row],[DATE]],0))</f>
        <v>42674</v>
      </c>
      <c r="H12" s="19">
        <f>IF(Table1[[#This Row],[AMOUNT]]="",0,IF(Table1[[#This Row],[TYPE]]="PAYMENT",Table1[[#This Row],[AMOUNT]]*-1,Table1[[#This Row],[AMOUNT]]))</f>
        <v>5520</v>
      </c>
    </row>
    <row r="13" spans="1:11">
      <c r="A13" s="16" t="s">
        <v>16</v>
      </c>
      <c r="B13" s="17">
        <v>11122</v>
      </c>
      <c r="C13" s="18">
        <v>42685</v>
      </c>
      <c r="D13" s="6" t="s">
        <v>1</v>
      </c>
      <c r="E13" s="15">
        <v>4517</v>
      </c>
      <c r="F13" s="18">
        <f>IF(Table1[[#This Row],[INVOICE]]="",DATE(2016,1,1),INDEX(C:C,MIN(MATCH(Table1[[#This Row],[INVOICE]],B:B,0)),1))</f>
        <v>42685</v>
      </c>
      <c r="G13" s="18">
        <f>IF(Table1[[#This Row],[DATE]]="","",EOMONTH(Table1[[#This Row],[DATE]],0))</f>
        <v>42704</v>
      </c>
      <c r="H13" s="19">
        <f>IF(Table1[[#This Row],[AMOUNT]]="",0,IF(Table1[[#This Row],[TYPE]]="PAYMENT",Table1[[#This Row],[AMOUNT]]*-1,Table1[[#This Row],[AMOUNT]]))</f>
        <v>4517</v>
      </c>
    </row>
    <row r="14" spans="1:11">
      <c r="A14" s="16" t="s">
        <v>16</v>
      </c>
      <c r="B14" s="17">
        <v>11123</v>
      </c>
      <c r="C14" s="18">
        <v>42724</v>
      </c>
      <c r="D14" s="6" t="s">
        <v>1</v>
      </c>
      <c r="E14" s="15">
        <v>2604</v>
      </c>
      <c r="F14" s="18">
        <f>IF(Table1[[#This Row],[INVOICE]]="",DATE(2016,1,1),INDEX(C:C,MIN(MATCH(Table1[[#This Row],[INVOICE]],B:B,0)),1))</f>
        <v>42724</v>
      </c>
      <c r="G14" s="18">
        <f>IF(Table1[[#This Row],[DATE]]="","",EOMONTH(Table1[[#This Row],[DATE]],0))</f>
        <v>42735</v>
      </c>
      <c r="H14" s="19">
        <f>IF(Table1[[#This Row],[AMOUNT]]="",0,IF(Table1[[#This Row],[TYPE]]="PAYMENT",Table1[[#This Row],[AMOUNT]]*-1,Table1[[#This Row],[AMOUNT]]))</f>
        <v>2604</v>
      </c>
    </row>
    <row r="15" spans="1:11">
      <c r="A15" s="16" t="s">
        <v>16</v>
      </c>
      <c r="B15" s="17">
        <v>11124</v>
      </c>
      <c r="C15" s="18">
        <v>42740</v>
      </c>
      <c r="D15" s="6" t="s">
        <v>1</v>
      </c>
      <c r="E15" s="15">
        <v>2213</v>
      </c>
      <c r="F15" s="18">
        <f>IF(Table1[[#This Row],[INVOICE]]="",DATE(2016,1,1),INDEX(C:C,MIN(MATCH(Table1[[#This Row],[INVOICE]],B:B,0)),1))</f>
        <v>42740</v>
      </c>
      <c r="G15" s="18">
        <f>IF(Table1[[#This Row],[DATE]]="","",EOMONTH(Table1[[#This Row],[DATE]],0))</f>
        <v>42766</v>
      </c>
      <c r="H15" s="19">
        <f>IF(Table1[[#This Row],[AMOUNT]]="",0,IF(Table1[[#This Row],[TYPE]]="PAYMENT",Table1[[#This Row],[AMOUNT]]*-1,Table1[[#This Row],[AMOUNT]]))</f>
        <v>2213</v>
      </c>
    </row>
    <row r="16" spans="1:11">
      <c r="A16" s="16" t="s">
        <v>16</v>
      </c>
      <c r="B16" s="17">
        <v>11125</v>
      </c>
      <c r="C16" s="18">
        <v>42784</v>
      </c>
      <c r="D16" s="6" t="s">
        <v>1</v>
      </c>
      <c r="E16" s="15">
        <v>1912</v>
      </c>
      <c r="F16" s="18">
        <f>IF(Table1[[#This Row],[INVOICE]]="",DATE(2016,1,1),INDEX(C:C,MIN(MATCH(Table1[[#This Row],[INVOICE]],B:B,0)),1))</f>
        <v>42784</v>
      </c>
      <c r="G16" s="18">
        <f>IF(Table1[[#This Row],[DATE]]="","",EOMONTH(Table1[[#This Row],[DATE]],0))</f>
        <v>42794</v>
      </c>
      <c r="H16" s="19">
        <f>IF(Table1[[#This Row],[AMOUNT]]="",0,IF(Table1[[#This Row],[TYPE]]="PAYMENT",Table1[[#This Row],[AMOUNT]]*-1,Table1[[#This Row],[AMOUNT]]))</f>
        <v>1912</v>
      </c>
    </row>
    <row r="17" spans="1:8">
      <c r="A17" s="16" t="s">
        <v>16</v>
      </c>
      <c r="B17" s="17">
        <v>11126</v>
      </c>
      <c r="C17" s="18">
        <v>42810</v>
      </c>
      <c r="D17" s="6" t="s">
        <v>1</v>
      </c>
      <c r="E17" s="15">
        <v>6653</v>
      </c>
      <c r="F17" s="18">
        <f>IF(Table1[[#This Row],[INVOICE]]="",DATE(2016,1,1),INDEX(C:C,MIN(MATCH(Table1[[#This Row],[INVOICE]],B:B,0)),1))</f>
        <v>42810</v>
      </c>
      <c r="G17" s="18">
        <f>IF(Table1[[#This Row],[DATE]]="","",EOMONTH(Table1[[#This Row],[DATE]],0))</f>
        <v>42825</v>
      </c>
      <c r="H17" s="19">
        <f>IF(Table1[[#This Row],[AMOUNT]]="",0,IF(Table1[[#This Row],[TYPE]]="PAYMENT",Table1[[#This Row],[AMOUNT]]*-1,Table1[[#This Row],[AMOUNT]]))</f>
        <v>6653</v>
      </c>
    </row>
    <row r="18" spans="1:8">
      <c r="A18" s="16" t="s">
        <v>16</v>
      </c>
      <c r="B18" s="17">
        <v>11127</v>
      </c>
      <c r="C18" s="18">
        <v>42835</v>
      </c>
      <c r="D18" s="6" t="s">
        <v>1</v>
      </c>
      <c r="E18" s="15">
        <v>9642</v>
      </c>
      <c r="F18" s="18">
        <f>IF(Table1[[#This Row],[INVOICE]]="",DATE(2016,1,1),INDEX(C:C,MIN(MATCH(Table1[[#This Row],[INVOICE]],B:B,0)),1))</f>
        <v>42835</v>
      </c>
      <c r="G18" s="18">
        <f>IF(Table1[[#This Row],[DATE]]="","",EOMONTH(Table1[[#This Row],[DATE]],0))</f>
        <v>42855</v>
      </c>
      <c r="H18" s="19">
        <f>IF(Table1[[#This Row],[AMOUNT]]="",0,IF(Table1[[#This Row],[TYPE]]="PAYMENT",Table1[[#This Row],[AMOUNT]]*-1,Table1[[#This Row],[AMOUNT]]))</f>
        <v>9642</v>
      </c>
    </row>
    <row r="19" spans="1:8">
      <c r="A19" s="16" t="s">
        <v>16</v>
      </c>
      <c r="B19" s="13">
        <v>11111</v>
      </c>
      <c r="C19" s="18">
        <v>42415</v>
      </c>
      <c r="D19" s="17" t="s">
        <v>6</v>
      </c>
      <c r="E19" s="19">
        <v>5665</v>
      </c>
      <c r="F19" s="18">
        <f>IF(Table1[[#This Row],[INVOICE]]="",DATE(2016,1,1),INDEX(C:C,MIN(MATCH(Table1[[#This Row],[INVOICE]],B:B,0)),1))</f>
        <v>42370</v>
      </c>
      <c r="G19" s="18">
        <f>IF(Table1[[#This Row],[DATE]]="","",EOMONTH(Table1[[#This Row],[DATE]],0))</f>
        <v>42429</v>
      </c>
      <c r="H19" s="19">
        <f>IF(Table1[[#This Row],[AMOUNT]]="",0,IF(Table1[[#This Row],[TYPE]]="PAYMENT",Table1[[#This Row],[AMOUNT]]*-1,Table1[[#This Row],[AMOUNT]]))</f>
        <v>-5665</v>
      </c>
    </row>
    <row r="20" spans="1:8">
      <c r="A20" s="16" t="s">
        <v>16</v>
      </c>
      <c r="B20" s="17">
        <v>11112</v>
      </c>
      <c r="C20" s="18">
        <v>42447</v>
      </c>
      <c r="D20" s="17" t="s">
        <v>6</v>
      </c>
      <c r="E20" s="19">
        <v>8983</v>
      </c>
      <c r="F20" s="18">
        <f>IF(Table1[[#This Row],[INVOICE]]="",DATE(2016,1,1),INDEX(C:C,MIN(MATCH(Table1[[#This Row],[INVOICE]],B:B,0)),1))</f>
        <v>42408</v>
      </c>
      <c r="G20" s="18">
        <f>IF(Table1[[#This Row],[DATE]]="","",EOMONTH(Table1[[#This Row],[DATE]],0))</f>
        <v>42460</v>
      </c>
      <c r="H20" s="19">
        <f>IF(Table1[[#This Row],[AMOUNT]]="",0,IF(Table1[[#This Row],[TYPE]]="PAYMENT",Table1[[#This Row],[AMOUNT]]*-1,Table1[[#This Row],[AMOUNT]]))</f>
        <v>-8983</v>
      </c>
    </row>
    <row r="21" spans="1:8">
      <c r="A21" s="16" t="s">
        <v>16</v>
      </c>
      <c r="B21" s="17">
        <v>11113</v>
      </c>
      <c r="C21" s="18">
        <v>42470</v>
      </c>
      <c r="D21" s="17" t="s">
        <v>6</v>
      </c>
      <c r="E21" s="19">
        <v>9967</v>
      </c>
      <c r="F21" s="18">
        <f>IF(Table1[[#This Row],[INVOICE]]="",DATE(2016,1,1),INDEX(C:C,MIN(MATCH(Table1[[#This Row],[INVOICE]],B:B,0)),1))</f>
        <v>42428</v>
      </c>
      <c r="G21" s="18">
        <f>IF(Table1[[#This Row],[DATE]]="","",EOMONTH(Table1[[#This Row],[DATE]],0))</f>
        <v>42490</v>
      </c>
      <c r="H21" s="19">
        <f>IF(Table1[[#This Row],[AMOUNT]]="",0,IF(Table1[[#This Row],[TYPE]]="PAYMENT",Table1[[#This Row],[AMOUNT]]*-1,Table1[[#This Row],[AMOUNT]]))</f>
        <v>-9967</v>
      </c>
    </row>
    <row r="22" spans="1:8">
      <c r="A22" s="16" t="s">
        <v>16</v>
      </c>
      <c r="B22" s="17">
        <v>11114</v>
      </c>
      <c r="C22" s="18">
        <v>42471</v>
      </c>
      <c r="D22" s="17" t="s">
        <v>6</v>
      </c>
      <c r="E22" s="19">
        <v>2315</v>
      </c>
      <c r="F22" s="18">
        <f>IF(Table1[[#This Row],[INVOICE]]="",DATE(2016,1,1),INDEX(C:C,MIN(MATCH(Table1[[#This Row],[INVOICE]],B:B,0)),1))</f>
        <v>42457</v>
      </c>
      <c r="G22" s="18">
        <f>IF(Table1[[#This Row],[DATE]]="","",EOMONTH(Table1[[#This Row],[DATE]],0))</f>
        <v>42490</v>
      </c>
      <c r="H22" s="19">
        <f>IF(Table1[[#This Row],[AMOUNT]]="",0,IF(Table1[[#This Row],[TYPE]]="PAYMENT",Table1[[#This Row],[AMOUNT]]*-1,Table1[[#This Row],[AMOUNT]]))</f>
        <v>-2315</v>
      </c>
    </row>
    <row r="23" spans="1:8">
      <c r="A23" s="16" t="s">
        <v>16</v>
      </c>
      <c r="B23" s="17">
        <v>11115</v>
      </c>
      <c r="C23" s="18">
        <v>42491</v>
      </c>
      <c r="D23" s="17" t="s">
        <v>6</v>
      </c>
      <c r="E23" s="19">
        <v>5665</v>
      </c>
      <c r="F23" s="18">
        <f>IF(Table1[[#This Row],[INVOICE]]="",DATE(2016,1,1),INDEX(C:C,MIN(MATCH(Table1[[#This Row],[INVOICE]],B:B,0)),1))</f>
        <v>42471</v>
      </c>
      <c r="G23" s="18">
        <f>IF(Table1[[#This Row],[DATE]]="","",EOMONTH(Table1[[#This Row],[DATE]],0))</f>
        <v>42521</v>
      </c>
      <c r="H23" s="19">
        <f>IF(Table1[[#This Row],[AMOUNT]]="",0,IF(Table1[[#This Row],[TYPE]]="PAYMENT",Table1[[#This Row],[AMOUNT]]*-1,Table1[[#This Row],[AMOUNT]]))</f>
        <v>-5665</v>
      </c>
    </row>
    <row r="24" spans="1:8">
      <c r="A24" s="16" t="s">
        <v>16</v>
      </c>
      <c r="B24" s="17">
        <v>11116</v>
      </c>
      <c r="C24" s="18">
        <v>42552</v>
      </c>
      <c r="D24" s="17" t="s">
        <v>6</v>
      </c>
      <c r="E24" s="19">
        <v>1656</v>
      </c>
      <c r="F24" s="18">
        <f>IF(Table1[[#This Row],[INVOICE]]="",DATE(2016,1,1),INDEX(C:C,MIN(MATCH(Table1[[#This Row],[INVOICE]],B:B,0)),1))</f>
        <v>42498</v>
      </c>
      <c r="G24" s="18">
        <f>IF(Table1[[#This Row],[DATE]]="","",EOMONTH(Table1[[#This Row],[DATE]],0))</f>
        <v>42582</v>
      </c>
      <c r="H24" s="19">
        <f>IF(Table1[[#This Row],[AMOUNT]]="",0,IF(Table1[[#This Row],[TYPE]]="PAYMENT",Table1[[#This Row],[AMOUNT]]*-1,Table1[[#This Row],[AMOUNT]]))</f>
        <v>-1656</v>
      </c>
    </row>
    <row r="25" spans="1:8">
      <c r="A25" s="16" t="s">
        <v>16</v>
      </c>
      <c r="B25" s="17">
        <v>11117</v>
      </c>
      <c r="C25" s="18">
        <v>42597</v>
      </c>
      <c r="D25" s="17" t="s">
        <v>6</v>
      </c>
      <c r="E25" s="19">
        <v>1897</v>
      </c>
      <c r="F25" s="18">
        <f>IF(Table1[[#This Row],[INVOICE]]="",DATE(2016,1,1),INDEX(C:C,MIN(MATCH(Table1[[#This Row],[INVOICE]],B:B,0)),1))</f>
        <v>42544</v>
      </c>
      <c r="G25" s="18">
        <f>IF(Table1[[#This Row],[DATE]]="","",EOMONTH(Table1[[#This Row],[DATE]],0))</f>
        <v>42613</v>
      </c>
      <c r="H25" s="19">
        <f>IF(Table1[[#This Row],[AMOUNT]]="",0,IF(Table1[[#This Row],[TYPE]]="PAYMENT",Table1[[#This Row],[AMOUNT]]*-1,Table1[[#This Row],[AMOUNT]]))</f>
        <v>-1897</v>
      </c>
    </row>
    <row r="26" spans="1:8">
      <c r="A26" s="16" t="s">
        <v>16</v>
      </c>
      <c r="B26" s="17">
        <v>11118</v>
      </c>
      <c r="C26" s="18">
        <v>42614</v>
      </c>
      <c r="D26" s="17" t="s">
        <v>6</v>
      </c>
      <c r="E26" s="19">
        <v>2933</v>
      </c>
      <c r="F26" s="18">
        <f>IF(Table1[[#This Row],[INVOICE]]="",DATE(2016,1,1),INDEX(C:C,MIN(MATCH(Table1[[#This Row],[INVOICE]],B:B,0)),1))</f>
        <v>42562</v>
      </c>
      <c r="G26" s="18">
        <f>IF(Table1[[#This Row],[DATE]]="","",EOMONTH(Table1[[#This Row],[DATE]],0))</f>
        <v>42643</v>
      </c>
      <c r="H26" s="19">
        <f>IF(Table1[[#This Row],[AMOUNT]]="",0,IF(Table1[[#This Row],[TYPE]]="PAYMENT",Table1[[#This Row],[AMOUNT]]*-1,Table1[[#This Row],[AMOUNT]]))</f>
        <v>-2933</v>
      </c>
    </row>
    <row r="27" spans="1:8">
      <c r="A27" s="16" t="s">
        <v>16</v>
      </c>
      <c r="B27" s="17">
        <v>11119</v>
      </c>
      <c r="C27" s="18">
        <v>42644</v>
      </c>
      <c r="D27" s="17" t="s">
        <v>6</v>
      </c>
      <c r="E27" s="19">
        <v>9605</v>
      </c>
      <c r="F27" s="18">
        <f>IF(Table1[[#This Row],[INVOICE]]="",DATE(2016,1,1),INDEX(C:C,MIN(MATCH(Table1[[#This Row],[INVOICE]],B:B,0)),1))</f>
        <v>42592</v>
      </c>
      <c r="G27" s="18">
        <f>IF(Table1[[#This Row],[DATE]]="","",EOMONTH(Table1[[#This Row],[DATE]],0))</f>
        <v>42674</v>
      </c>
      <c r="H27" s="19">
        <f>IF(Table1[[#This Row],[AMOUNT]]="",0,IF(Table1[[#This Row],[TYPE]]="PAYMENT",Table1[[#This Row],[AMOUNT]]*-1,Table1[[#This Row],[AMOUNT]]))</f>
        <v>-9605</v>
      </c>
    </row>
    <row r="28" spans="1:8">
      <c r="A28" s="16" t="s">
        <v>16</v>
      </c>
      <c r="B28" s="17">
        <v>11120</v>
      </c>
      <c r="C28" s="18">
        <v>42689</v>
      </c>
      <c r="D28" s="17" t="s">
        <v>6</v>
      </c>
      <c r="E28" s="19">
        <v>7208</v>
      </c>
      <c r="F28" s="18">
        <f>IF(Table1[[#This Row],[INVOICE]]="",DATE(2016,1,1),INDEX(C:C,MIN(MATCH(Table1[[#This Row],[INVOICE]],B:B,0)),1))</f>
        <v>42636</v>
      </c>
      <c r="G28" s="18">
        <f>IF(Table1[[#This Row],[DATE]]="","",EOMONTH(Table1[[#This Row],[DATE]],0))</f>
        <v>42704</v>
      </c>
      <c r="H28" s="19">
        <f>IF(Table1[[#This Row],[AMOUNT]]="",0,IF(Table1[[#This Row],[TYPE]]="PAYMENT",Table1[[#This Row],[AMOUNT]]*-1,Table1[[#This Row],[AMOUNT]]))</f>
        <v>-7208</v>
      </c>
    </row>
    <row r="29" spans="1:8">
      <c r="A29" s="16" t="s">
        <v>16</v>
      </c>
      <c r="B29" s="17">
        <v>11121</v>
      </c>
      <c r="C29" s="18">
        <v>42705</v>
      </c>
      <c r="D29" s="17" t="s">
        <v>6</v>
      </c>
      <c r="E29" s="19">
        <v>5520</v>
      </c>
      <c r="F29" s="18">
        <f>IF(Table1[[#This Row],[INVOICE]]="",DATE(2016,1,1),INDEX(C:C,MIN(MATCH(Table1[[#This Row],[INVOICE]],B:B,0)),1))</f>
        <v>42669</v>
      </c>
      <c r="G29" s="18">
        <f>IF(Table1[[#This Row],[DATE]]="","",EOMONTH(Table1[[#This Row],[DATE]],0))</f>
        <v>42735</v>
      </c>
      <c r="H29" s="19">
        <f>IF(Table1[[#This Row],[AMOUNT]]="",0,IF(Table1[[#This Row],[TYPE]]="PAYMENT",Table1[[#This Row],[AMOUNT]]*-1,Table1[[#This Row],[AMOUNT]]))</f>
        <v>-5520</v>
      </c>
    </row>
    <row r="30" spans="1:8">
      <c r="A30" s="16" t="s">
        <v>16</v>
      </c>
      <c r="B30" s="17">
        <v>11122</v>
      </c>
      <c r="C30" s="18">
        <v>42736</v>
      </c>
      <c r="D30" s="17" t="s">
        <v>6</v>
      </c>
      <c r="E30" s="19">
        <v>4517</v>
      </c>
      <c r="F30" s="18">
        <f>IF(Table1[[#This Row],[INVOICE]]="",DATE(2016,1,1),INDEX(C:C,MIN(MATCH(Table1[[#This Row],[INVOICE]],B:B,0)),1))</f>
        <v>42685</v>
      </c>
      <c r="G30" s="18">
        <f>IF(Table1[[#This Row],[DATE]]="","",EOMONTH(Table1[[#This Row],[DATE]],0))</f>
        <v>42766</v>
      </c>
      <c r="H30" s="19">
        <f>IF(Table1[[#This Row],[AMOUNT]]="",0,IF(Table1[[#This Row],[TYPE]]="PAYMENT",Table1[[#This Row],[AMOUNT]]*-1,Table1[[#This Row],[AMOUNT]]))</f>
        <v>-4517</v>
      </c>
    </row>
    <row r="31" spans="1:8">
      <c r="A31" s="16" t="s">
        <v>16</v>
      </c>
      <c r="B31" s="17">
        <v>11123</v>
      </c>
      <c r="C31" s="18">
        <v>42776</v>
      </c>
      <c r="D31" s="17" t="s">
        <v>6</v>
      </c>
      <c r="E31" s="19">
        <v>2604</v>
      </c>
      <c r="F31" s="18">
        <f>IF(Table1[[#This Row],[INVOICE]]="",DATE(2016,1,1),INDEX(C:C,MIN(MATCH(Table1[[#This Row],[INVOICE]],B:B,0)),1))</f>
        <v>42724</v>
      </c>
      <c r="G31" s="18">
        <f>IF(Table1[[#This Row],[DATE]]="","",EOMONTH(Table1[[#This Row],[DATE]],0))</f>
        <v>42794</v>
      </c>
      <c r="H31" s="19">
        <f>IF(Table1[[#This Row],[AMOUNT]]="",0,IF(Table1[[#This Row],[TYPE]]="PAYMENT",Table1[[#This Row],[AMOUNT]]*-1,Table1[[#This Row],[AMOUNT]]))</f>
        <v>-2604</v>
      </c>
    </row>
    <row r="32" spans="1:8">
      <c r="A32" s="16" t="s">
        <v>16</v>
      </c>
      <c r="B32" s="17">
        <v>11124</v>
      </c>
      <c r="C32" s="18">
        <v>42809</v>
      </c>
      <c r="D32" s="17" t="s">
        <v>6</v>
      </c>
      <c r="E32" s="19">
        <v>2213</v>
      </c>
      <c r="F32" s="18">
        <f>IF(Table1[[#This Row],[INVOICE]]="",DATE(2016,1,1),INDEX(C:C,MIN(MATCH(Table1[[#This Row],[INVOICE]],B:B,0)),1))</f>
        <v>42740</v>
      </c>
      <c r="G32" s="18">
        <f>IF(Table1[[#This Row],[DATE]]="","",EOMONTH(Table1[[#This Row],[DATE]],0))</f>
        <v>42825</v>
      </c>
      <c r="H32" s="19">
        <f>IF(Table1[[#This Row],[AMOUNT]]="",0,IF(Table1[[#This Row],[TYPE]]="PAYMENT",Table1[[#This Row],[AMOUNT]]*-1,Table1[[#This Row],[AMOUNT]]))</f>
        <v>-2213</v>
      </c>
    </row>
    <row r="33" spans="1:8">
      <c r="A33" s="16" t="s">
        <v>16</v>
      </c>
      <c r="B33" s="17">
        <v>11125</v>
      </c>
      <c r="C33" s="18">
        <v>42836</v>
      </c>
      <c r="D33" s="17" t="s">
        <v>6</v>
      </c>
      <c r="E33" s="19">
        <v>1912</v>
      </c>
      <c r="F33" s="18">
        <f>IF(Table1[[#This Row],[INVOICE]]="",DATE(2016,1,1),INDEX(C:C,MIN(MATCH(Table1[[#This Row],[INVOICE]],B:B,0)),1))</f>
        <v>42784</v>
      </c>
      <c r="G33" s="18">
        <f>IF(Table1[[#This Row],[DATE]]="","",EOMONTH(Table1[[#This Row],[DATE]],0))</f>
        <v>42855</v>
      </c>
      <c r="H33" s="19">
        <f>IF(Table1[[#This Row],[AMOUNT]]="",0,IF(Table1[[#This Row],[TYPE]]="PAYMENT",Table1[[#This Row],[AMOUNT]]*-1,Table1[[#This Row],[AMOUNT]]))</f>
        <v>-1912</v>
      </c>
    </row>
    <row r="34" spans="1:8">
      <c r="A34" s="16" t="s">
        <v>16</v>
      </c>
      <c r="B34" s="17">
        <v>11126</v>
      </c>
      <c r="C34" s="18">
        <v>42870</v>
      </c>
      <c r="D34" s="17" t="s">
        <v>6</v>
      </c>
      <c r="E34" s="19">
        <v>6653</v>
      </c>
      <c r="F34" s="18">
        <f>IF(Table1[[#This Row],[INVOICE]]="",DATE(2016,1,1),INDEX(C:C,MIN(MATCH(Table1[[#This Row],[INVOICE]],B:B,0)),1))</f>
        <v>42810</v>
      </c>
      <c r="G34" s="18">
        <f>IF(Table1[[#This Row],[DATE]]="","",EOMONTH(Table1[[#This Row],[DATE]],0))</f>
        <v>42886</v>
      </c>
      <c r="H34" s="19">
        <f>IF(Table1[[#This Row],[AMOUNT]]="",0,IF(Table1[[#This Row],[TYPE]]="PAYMENT",Table1[[#This Row],[AMOUNT]]*-1,Table1[[#This Row],[AMOUNT]]))</f>
        <v>-6653</v>
      </c>
    </row>
    <row r="35" spans="1:8">
      <c r="A35" s="20" t="s">
        <v>17</v>
      </c>
      <c r="B35" s="17">
        <v>20001</v>
      </c>
      <c r="C35" s="18">
        <v>42370</v>
      </c>
      <c r="D35" s="17" t="s">
        <v>1</v>
      </c>
      <c r="E35" s="19">
        <v>2056</v>
      </c>
      <c r="F35" s="18">
        <f>IF(Table1[[#This Row],[INVOICE]]="",DATE(2016,1,1),INDEX(C:C,MIN(MATCH(Table1[[#This Row],[INVOICE]],B:B,0)),1))</f>
        <v>42370</v>
      </c>
      <c r="G35" s="18">
        <f>IF(Table1[[#This Row],[DATE]]="","",EOMONTH(Table1[[#This Row],[DATE]],0))</f>
        <v>42400</v>
      </c>
      <c r="H35" s="19">
        <f>IF(Table1[[#This Row],[AMOUNT]]="",0,IF(Table1[[#This Row],[TYPE]]="PAYMENT",Table1[[#This Row],[AMOUNT]]*-1,Table1[[#This Row],[AMOUNT]]))</f>
        <v>2056</v>
      </c>
    </row>
    <row r="36" spans="1:8">
      <c r="A36" s="20" t="s">
        <v>17</v>
      </c>
      <c r="B36" s="17">
        <v>20002</v>
      </c>
      <c r="C36" s="18">
        <v>42374</v>
      </c>
      <c r="D36" s="17" t="s">
        <v>1</v>
      </c>
      <c r="E36" s="19">
        <v>9213</v>
      </c>
      <c r="F36" s="18">
        <f>IF(Table1[[#This Row],[INVOICE]]="",DATE(2016,1,1),INDEX(C:C,MIN(MATCH(Table1[[#This Row],[INVOICE]],B:B,0)),1))</f>
        <v>42374</v>
      </c>
      <c r="G36" s="18">
        <f>IF(Table1[[#This Row],[DATE]]="","",EOMONTH(Table1[[#This Row],[DATE]],0))</f>
        <v>42400</v>
      </c>
      <c r="H36" s="19">
        <f>IF(Table1[[#This Row],[AMOUNT]]="",0,IF(Table1[[#This Row],[TYPE]]="PAYMENT",Table1[[#This Row],[AMOUNT]]*-1,Table1[[#This Row],[AMOUNT]]))</f>
        <v>9213</v>
      </c>
    </row>
    <row r="37" spans="1:8">
      <c r="A37" s="20" t="s">
        <v>17</v>
      </c>
      <c r="B37" s="17">
        <v>20003</v>
      </c>
      <c r="C37" s="18">
        <v>42377</v>
      </c>
      <c r="D37" s="17" t="s">
        <v>1</v>
      </c>
      <c r="E37" s="19">
        <v>7074</v>
      </c>
      <c r="F37" s="18">
        <f>IF(Table1[[#This Row],[INVOICE]]="",DATE(2016,1,1),INDEX(C:C,MIN(MATCH(Table1[[#This Row],[INVOICE]],B:B,0)),1))</f>
        <v>42377</v>
      </c>
      <c r="G37" s="18">
        <f>IF(Table1[[#This Row],[DATE]]="","",EOMONTH(Table1[[#This Row],[DATE]],0))</f>
        <v>42400</v>
      </c>
      <c r="H37" s="19">
        <f>IF(Table1[[#This Row],[AMOUNT]]="",0,IF(Table1[[#This Row],[TYPE]]="PAYMENT",Table1[[#This Row],[AMOUNT]]*-1,Table1[[#This Row],[AMOUNT]]))</f>
        <v>7074</v>
      </c>
    </row>
    <row r="38" spans="1:8">
      <c r="A38" s="20" t="s">
        <v>17</v>
      </c>
      <c r="B38" s="17">
        <v>20004</v>
      </c>
      <c r="C38" s="18">
        <v>42408</v>
      </c>
      <c r="D38" s="17" t="s">
        <v>1</v>
      </c>
      <c r="E38" s="19">
        <v>5492</v>
      </c>
      <c r="F38" s="18">
        <f>IF(Table1[[#This Row],[INVOICE]]="",DATE(2016,1,1),INDEX(C:C,MIN(MATCH(Table1[[#This Row],[INVOICE]],B:B,0)),1))</f>
        <v>42408</v>
      </c>
      <c r="G38" s="18">
        <f>IF(Table1[[#This Row],[DATE]]="","",EOMONTH(Table1[[#This Row],[DATE]],0))</f>
        <v>42429</v>
      </c>
      <c r="H38" s="19">
        <f>IF(Table1[[#This Row],[AMOUNT]]="",0,IF(Table1[[#This Row],[TYPE]]="PAYMENT",Table1[[#This Row],[AMOUNT]]*-1,Table1[[#This Row],[AMOUNT]]))</f>
        <v>5492</v>
      </c>
    </row>
    <row r="39" spans="1:8">
      <c r="A39" s="20" t="s">
        <v>17</v>
      </c>
      <c r="B39" s="17">
        <v>20005</v>
      </c>
      <c r="C39" s="18">
        <v>42440</v>
      </c>
      <c r="D39" s="17" t="s">
        <v>1</v>
      </c>
      <c r="E39" s="19">
        <v>4302</v>
      </c>
      <c r="F39" s="18">
        <f>IF(Table1[[#This Row],[INVOICE]]="",DATE(2016,1,1),INDEX(C:C,MIN(MATCH(Table1[[#This Row],[INVOICE]],B:B,0)),1))</f>
        <v>42440</v>
      </c>
      <c r="G39" s="18">
        <f>IF(Table1[[#This Row],[DATE]]="","",EOMONTH(Table1[[#This Row],[DATE]],0))</f>
        <v>42460</v>
      </c>
      <c r="H39" s="19">
        <f>IF(Table1[[#This Row],[AMOUNT]]="",0,IF(Table1[[#This Row],[TYPE]]="PAYMENT",Table1[[#This Row],[AMOUNT]]*-1,Table1[[#This Row],[AMOUNT]]))</f>
        <v>4302</v>
      </c>
    </row>
    <row r="40" spans="1:8">
      <c r="A40" s="20" t="s">
        <v>17</v>
      </c>
      <c r="B40" s="17">
        <v>20006</v>
      </c>
      <c r="C40" s="18">
        <v>42452</v>
      </c>
      <c r="D40" s="17" t="s">
        <v>1</v>
      </c>
      <c r="E40" s="19">
        <v>3343</v>
      </c>
      <c r="F40" s="18">
        <f>IF(Table1[[#This Row],[INVOICE]]="",DATE(2016,1,1),INDEX(C:C,MIN(MATCH(Table1[[#This Row],[INVOICE]],B:B,0)),1))</f>
        <v>42452</v>
      </c>
      <c r="G40" s="18">
        <f>IF(Table1[[#This Row],[DATE]]="","",EOMONTH(Table1[[#This Row],[DATE]],0))</f>
        <v>42460</v>
      </c>
      <c r="H40" s="19">
        <f>IF(Table1[[#This Row],[AMOUNT]]="",0,IF(Table1[[#This Row],[TYPE]]="PAYMENT",Table1[[#This Row],[AMOUNT]]*-1,Table1[[#This Row],[AMOUNT]]))</f>
        <v>3343</v>
      </c>
    </row>
    <row r="41" spans="1:8">
      <c r="A41" s="20" t="s">
        <v>17</v>
      </c>
      <c r="B41" s="17">
        <v>20007</v>
      </c>
      <c r="C41" s="18">
        <v>42487</v>
      </c>
      <c r="D41" s="17" t="s">
        <v>1</v>
      </c>
      <c r="E41" s="19">
        <v>5329</v>
      </c>
      <c r="F41" s="18">
        <f>IF(Table1[[#This Row],[INVOICE]]="",DATE(2016,1,1),INDEX(C:C,MIN(MATCH(Table1[[#This Row],[INVOICE]],B:B,0)),1))</f>
        <v>42487</v>
      </c>
      <c r="G41" s="18">
        <f>IF(Table1[[#This Row],[DATE]]="","",EOMONTH(Table1[[#This Row],[DATE]],0))</f>
        <v>42490</v>
      </c>
      <c r="H41" s="19">
        <f>IF(Table1[[#This Row],[AMOUNT]]="",0,IF(Table1[[#This Row],[TYPE]]="PAYMENT",Table1[[#This Row],[AMOUNT]]*-1,Table1[[#This Row],[AMOUNT]]))</f>
        <v>5329</v>
      </c>
    </row>
    <row r="42" spans="1:8">
      <c r="A42" s="20" t="s">
        <v>17</v>
      </c>
      <c r="B42" s="17">
        <v>20008</v>
      </c>
      <c r="C42" s="18">
        <v>42518</v>
      </c>
      <c r="D42" s="17" t="s">
        <v>1</v>
      </c>
      <c r="E42" s="19">
        <v>9930</v>
      </c>
      <c r="F42" s="18">
        <f>IF(Table1[[#This Row],[INVOICE]]="",DATE(2016,1,1),INDEX(C:C,MIN(MATCH(Table1[[#This Row],[INVOICE]],B:B,0)),1))</f>
        <v>42518</v>
      </c>
      <c r="G42" s="18">
        <f>IF(Table1[[#This Row],[DATE]]="","",EOMONTH(Table1[[#This Row],[DATE]],0))</f>
        <v>42521</v>
      </c>
      <c r="H42" s="19">
        <f>IF(Table1[[#This Row],[AMOUNT]]="",0,IF(Table1[[#This Row],[TYPE]]="PAYMENT",Table1[[#This Row],[AMOUNT]]*-1,Table1[[#This Row],[AMOUNT]]))</f>
        <v>9930</v>
      </c>
    </row>
    <row r="43" spans="1:8">
      <c r="A43" s="20" t="s">
        <v>17</v>
      </c>
      <c r="B43" s="17">
        <v>20009</v>
      </c>
      <c r="C43" s="18">
        <v>42536</v>
      </c>
      <c r="D43" s="17" t="s">
        <v>1</v>
      </c>
      <c r="E43" s="19">
        <v>6717</v>
      </c>
      <c r="F43" s="18">
        <f>IF(Table1[[#This Row],[INVOICE]]="",DATE(2016,1,1),INDEX(C:C,MIN(MATCH(Table1[[#This Row],[INVOICE]],B:B,0)),1))</f>
        <v>42536</v>
      </c>
      <c r="G43" s="18">
        <f>IF(Table1[[#This Row],[DATE]]="","",EOMONTH(Table1[[#This Row],[DATE]],0))</f>
        <v>42551</v>
      </c>
      <c r="H43" s="19">
        <f>IF(Table1[[#This Row],[AMOUNT]]="",0,IF(Table1[[#This Row],[TYPE]]="PAYMENT",Table1[[#This Row],[AMOUNT]]*-1,Table1[[#This Row],[AMOUNT]]))</f>
        <v>6717</v>
      </c>
    </row>
    <row r="44" spans="1:8">
      <c r="A44" s="20" t="s">
        <v>17</v>
      </c>
      <c r="B44" s="17">
        <v>20010</v>
      </c>
      <c r="C44" s="18">
        <v>42537</v>
      </c>
      <c r="D44" s="17" t="s">
        <v>1</v>
      </c>
      <c r="E44" s="19">
        <v>6654</v>
      </c>
      <c r="F44" s="18">
        <f>IF(Table1[[#This Row],[INVOICE]]="",DATE(2016,1,1),INDEX(C:C,MIN(MATCH(Table1[[#This Row],[INVOICE]],B:B,0)),1))</f>
        <v>42537</v>
      </c>
      <c r="G44" s="18">
        <f>IF(Table1[[#This Row],[DATE]]="","",EOMONTH(Table1[[#This Row],[DATE]],0))</f>
        <v>42551</v>
      </c>
      <c r="H44" s="19">
        <f>IF(Table1[[#This Row],[AMOUNT]]="",0,IF(Table1[[#This Row],[TYPE]]="PAYMENT",Table1[[#This Row],[AMOUNT]]*-1,Table1[[#This Row],[AMOUNT]]))</f>
        <v>6654</v>
      </c>
    </row>
    <row r="45" spans="1:8">
      <c r="A45" s="20" t="s">
        <v>17</v>
      </c>
      <c r="B45" s="17">
        <v>20011</v>
      </c>
      <c r="C45" s="18">
        <v>42562</v>
      </c>
      <c r="D45" s="17" t="s">
        <v>1</v>
      </c>
      <c r="E45" s="19">
        <v>2527</v>
      </c>
      <c r="F45" s="18">
        <f>IF(Table1[[#This Row],[INVOICE]]="",DATE(2016,1,1),INDEX(C:C,MIN(MATCH(Table1[[#This Row],[INVOICE]],B:B,0)),1))</f>
        <v>42562</v>
      </c>
      <c r="G45" s="18">
        <f>IF(Table1[[#This Row],[DATE]]="","",EOMONTH(Table1[[#This Row],[DATE]],0))</f>
        <v>42582</v>
      </c>
      <c r="H45" s="19">
        <f>IF(Table1[[#This Row],[AMOUNT]]="",0,IF(Table1[[#This Row],[TYPE]]="PAYMENT",Table1[[#This Row],[AMOUNT]]*-1,Table1[[#This Row],[AMOUNT]]))</f>
        <v>2527</v>
      </c>
    </row>
    <row r="46" spans="1:8">
      <c r="A46" s="20" t="s">
        <v>17</v>
      </c>
      <c r="B46" s="17">
        <v>20012</v>
      </c>
      <c r="C46" s="18">
        <v>42566</v>
      </c>
      <c r="D46" s="17" t="s">
        <v>1</v>
      </c>
      <c r="E46" s="19">
        <v>9187</v>
      </c>
      <c r="F46" s="18">
        <f>IF(Table1[[#This Row],[INVOICE]]="",DATE(2016,1,1),INDEX(C:C,MIN(MATCH(Table1[[#This Row],[INVOICE]],B:B,0)),1))</f>
        <v>42566</v>
      </c>
      <c r="G46" s="18">
        <f>IF(Table1[[#This Row],[DATE]]="","",EOMONTH(Table1[[#This Row],[DATE]],0))</f>
        <v>42582</v>
      </c>
      <c r="H46" s="19">
        <f>IF(Table1[[#This Row],[AMOUNT]]="",0,IF(Table1[[#This Row],[TYPE]]="PAYMENT",Table1[[#This Row],[AMOUNT]]*-1,Table1[[#This Row],[AMOUNT]]))</f>
        <v>9187</v>
      </c>
    </row>
    <row r="47" spans="1:8">
      <c r="A47" s="20" t="s">
        <v>17</v>
      </c>
      <c r="B47" s="17">
        <v>20013</v>
      </c>
      <c r="C47" s="18">
        <v>42574</v>
      </c>
      <c r="D47" s="17" t="s">
        <v>1</v>
      </c>
      <c r="E47" s="19">
        <v>3487</v>
      </c>
      <c r="F47" s="18">
        <f>IF(Table1[[#This Row],[INVOICE]]="",DATE(2016,1,1),INDEX(C:C,MIN(MATCH(Table1[[#This Row],[INVOICE]],B:B,0)),1))</f>
        <v>42574</v>
      </c>
      <c r="G47" s="18">
        <f>IF(Table1[[#This Row],[DATE]]="","",EOMONTH(Table1[[#This Row],[DATE]],0))</f>
        <v>42582</v>
      </c>
      <c r="H47" s="19">
        <f>IF(Table1[[#This Row],[AMOUNT]]="",0,IF(Table1[[#This Row],[TYPE]]="PAYMENT",Table1[[#This Row],[AMOUNT]]*-1,Table1[[#This Row],[AMOUNT]]))</f>
        <v>3487</v>
      </c>
    </row>
    <row r="48" spans="1:8">
      <c r="A48" s="20" t="s">
        <v>17</v>
      </c>
      <c r="B48" s="17">
        <v>20014</v>
      </c>
      <c r="C48" s="18">
        <v>42583</v>
      </c>
      <c r="D48" s="17" t="s">
        <v>1</v>
      </c>
      <c r="E48" s="19">
        <v>5952</v>
      </c>
      <c r="F48" s="18">
        <f>IF(Table1[[#This Row],[INVOICE]]="",DATE(2016,1,1),INDEX(C:C,MIN(MATCH(Table1[[#This Row],[INVOICE]],B:B,0)),1))</f>
        <v>42583</v>
      </c>
      <c r="G48" s="18">
        <f>IF(Table1[[#This Row],[DATE]]="","",EOMONTH(Table1[[#This Row],[DATE]],0))</f>
        <v>42613</v>
      </c>
      <c r="H48" s="19">
        <f>IF(Table1[[#This Row],[AMOUNT]]="",0,IF(Table1[[#This Row],[TYPE]]="PAYMENT",Table1[[#This Row],[AMOUNT]]*-1,Table1[[#This Row],[AMOUNT]]))</f>
        <v>5952</v>
      </c>
    </row>
    <row r="49" spans="1:8">
      <c r="A49" s="20" t="s">
        <v>17</v>
      </c>
      <c r="B49" s="17">
        <v>20015</v>
      </c>
      <c r="C49" s="18">
        <v>42597</v>
      </c>
      <c r="D49" s="17" t="s">
        <v>1</v>
      </c>
      <c r="E49" s="19">
        <v>6578</v>
      </c>
      <c r="F49" s="18">
        <f>IF(Table1[[#This Row],[INVOICE]]="",DATE(2016,1,1),INDEX(C:C,MIN(MATCH(Table1[[#This Row],[INVOICE]],B:B,0)),1))</f>
        <v>42597</v>
      </c>
      <c r="G49" s="18">
        <f>IF(Table1[[#This Row],[DATE]]="","",EOMONTH(Table1[[#This Row],[DATE]],0))</f>
        <v>42613</v>
      </c>
      <c r="H49" s="19">
        <f>IF(Table1[[#This Row],[AMOUNT]]="",0,IF(Table1[[#This Row],[TYPE]]="PAYMENT",Table1[[#This Row],[AMOUNT]]*-1,Table1[[#This Row],[AMOUNT]]))</f>
        <v>6578</v>
      </c>
    </row>
    <row r="50" spans="1:8">
      <c r="A50" s="20" t="s">
        <v>17</v>
      </c>
      <c r="B50" s="17">
        <v>20016</v>
      </c>
      <c r="C50" s="18">
        <v>42631</v>
      </c>
      <c r="D50" s="17" t="s">
        <v>1</v>
      </c>
      <c r="E50" s="19">
        <v>3004</v>
      </c>
      <c r="F50" s="18">
        <f>IF(Table1[[#This Row],[INVOICE]]="",DATE(2016,1,1),INDEX(C:C,MIN(MATCH(Table1[[#This Row],[INVOICE]],B:B,0)),1))</f>
        <v>42631</v>
      </c>
      <c r="G50" s="18">
        <f>IF(Table1[[#This Row],[DATE]]="","",EOMONTH(Table1[[#This Row],[DATE]],0))</f>
        <v>42643</v>
      </c>
      <c r="H50" s="19">
        <f>IF(Table1[[#This Row],[AMOUNT]]="",0,IF(Table1[[#This Row],[TYPE]]="PAYMENT",Table1[[#This Row],[AMOUNT]]*-1,Table1[[#This Row],[AMOUNT]]))</f>
        <v>3004</v>
      </c>
    </row>
    <row r="51" spans="1:8">
      <c r="A51" s="20" t="s">
        <v>17</v>
      </c>
      <c r="B51" s="17">
        <v>20017</v>
      </c>
      <c r="C51" s="18">
        <v>42654</v>
      </c>
      <c r="D51" s="17" t="s">
        <v>1</v>
      </c>
      <c r="E51" s="19">
        <v>7597</v>
      </c>
      <c r="F51" s="18">
        <f>IF(Table1[[#This Row],[INVOICE]]="",DATE(2016,1,1),INDEX(C:C,MIN(MATCH(Table1[[#This Row],[INVOICE]],B:B,0)),1))</f>
        <v>42654</v>
      </c>
      <c r="G51" s="18">
        <f>IF(Table1[[#This Row],[DATE]]="","",EOMONTH(Table1[[#This Row],[DATE]],0))</f>
        <v>42674</v>
      </c>
      <c r="H51" s="19">
        <f>IF(Table1[[#This Row],[AMOUNT]]="",0,IF(Table1[[#This Row],[TYPE]]="PAYMENT",Table1[[#This Row],[AMOUNT]]*-1,Table1[[#This Row],[AMOUNT]]))</f>
        <v>7597</v>
      </c>
    </row>
    <row r="52" spans="1:8">
      <c r="A52" s="20" t="s">
        <v>17</v>
      </c>
      <c r="B52" s="17">
        <v>20018</v>
      </c>
      <c r="C52" s="18">
        <v>42655</v>
      </c>
      <c r="D52" s="17" t="s">
        <v>1</v>
      </c>
      <c r="E52" s="19">
        <v>1763</v>
      </c>
      <c r="F52" s="18">
        <f>IF(Table1[[#This Row],[INVOICE]]="",DATE(2016,1,1),INDEX(C:C,MIN(MATCH(Table1[[#This Row],[INVOICE]],B:B,0)),1))</f>
        <v>42655</v>
      </c>
      <c r="G52" s="18">
        <f>IF(Table1[[#This Row],[DATE]]="","",EOMONTH(Table1[[#This Row],[DATE]],0))</f>
        <v>42674</v>
      </c>
      <c r="H52" s="19">
        <f>IF(Table1[[#This Row],[AMOUNT]]="",0,IF(Table1[[#This Row],[TYPE]]="PAYMENT",Table1[[#This Row],[AMOUNT]]*-1,Table1[[#This Row],[AMOUNT]]))</f>
        <v>1763</v>
      </c>
    </row>
    <row r="53" spans="1:8">
      <c r="A53" s="20" t="s">
        <v>17</v>
      </c>
      <c r="B53" s="17">
        <v>20019</v>
      </c>
      <c r="C53" s="18">
        <v>42668</v>
      </c>
      <c r="D53" s="17" t="s">
        <v>1</v>
      </c>
      <c r="E53" s="19">
        <v>3082</v>
      </c>
      <c r="F53" s="18">
        <f>IF(Table1[[#This Row],[INVOICE]]="",DATE(2016,1,1),INDEX(C:C,MIN(MATCH(Table1[[#This Row],[INVOICE]],B:B,0)),1))</f>
        <v>42668</v>
      </c>
      <c r="G53" s="18">
        <f>IF(Table1[[#This Row],[DATE]]="","",EOMONTH(Table1[[#This Row],[DATE]],0))</f>
        <v>42674</v>
      </c>
      <c r="H53" s="19">
        <f>IF(Table1[[#This Row],[AMOUNT]]="",0,IF(Table1[[#This Row],[TYPE]]="PAYMENT",Table1[[#This Row],[AMOUNT]]*-1,Table1[[#This Row],[AMOUNT]]))</f>
        <v>3082</v>
      </c>
    </row>
    <row r="54" spans="1:8">
      <c r="A54" s="20" t="s">
        <v>17</v>
      </c>
      <c r="B54" s="17">
        <v>20020</v>
      </c>
      <c r="C54" s="18">
        <v>42684</v>
      </c>
      <c r="D54" s="17" t="s">
        <v>1</v>
      </c>
      <c r="E54" s="19">
        <v>4496</v>
      </c>
      <c r="F54" s="18">
        <f>IF(Table1[[#This Row],[INVOICE]]="",DATE(2016,1,1),INDEX(C:C,MIN(MATCH(Table1[[#This Row],[INVOICE]],B:B,0)),1))</f>
        <v>42684</v>
      </c>
      <c r="G54" s="18">
        <f>IF(Table1[[#This Row],[DATE]]="","",EOMONTH(Table1[[#This Row],[DATE]],0))</f>
        <v>42704</v>
      </c>
      <c r="H54" s="19">
        <f>IF(Table1[[#This Row],[AMOUNT]]="",0,IF(Table1[[#This Row],[TYPE]]="PAYMENT",Table1[[#This Row],[AMOUNT]]*-1,Table1[[#This Row],[AMOUNT]]))</f>
        <v>4496</v>
      </c>
    </row>
    <row r="55" spans="1:8">
      <c r="A55" s="20" t="s">
        <v>17</v>
      </c>
      <c r="B55" s="17">
        <v>20021</v>
      </c>
      <c r="C55" s="18">
        <v>42696</v>
      </c>
      <c r="D55" s="17" t="s">
        <v>1</v>
      </c>
      <c r="E55" s="19">
        <v>5488</v>
      </c>
      <c r="F55" s="18">
        <f>IF(Table1[[#This Row],[INVOICE]]="",DATE(2016,1,1),INDEX(C:C,MIN(MATCH(Table1[[#This Row],[INVOICE]],B:B,0)),1))</f>
        <v>42696</v>
      </c>
      <c r="G55" s="18">
        <f>IF(Table1[[#This Row],[DATE]]="","",EOMONTH(Table1[[#This Row],[DATE]],0))</f>
        <v>42704</v>
      </c>
      <c r="H55" s="19">
        <f>IF(Table1[[#This Row],[AMOUNT]]="",0,IF(Table1[[#This Row],[TYPE]]="PAYMENT",Table1[[#This Row],[AMOUNT]]*-1,Table1[[#This Row],[AMOUNT]]))</f>
        <v>5488</v>
      </c>
    </row>
    <row r="56" spans="1:8">
      <c r="A56" s="20" t="s">
        <v>17</v>
      </c>
      <c r="B56" s="17">
        <v>20022</v>
      </c>
      <c r="C56" s="18">
        <v>42703</v>
      </c>
      <c r="D56" s="17" t="s">
        <v>1</v>
      </c>
      <c r="E56" s="19">
        <v>4541</v>
      </c>
      <c r="F56" s="18">
        <f>IF(Table1[[#This Row],[INVOICE]]="",DATE(2016,1,1),INDEX(C:C,MIN(MATCH(Table1[[#This Row],[INVOICE]],B:B,0)),1))</f>
        <v>42703</v>
      </c>
      <c r="G56" s="18">
        <f>IF(Table1[[#This Row],[DATE]]="","",EOMONTH(Table1[[#This Row],[DATE]],0))</f>
        <v>42704</v>
      </c>
      <c r="H56" s="19">
        <f>IF(Table1[[#This Row],[AMOUNT]]="",0,IF(Table1[[#This Row],[TYPE]]="PAYMENT",Table1[[#This Row],[AMOUNT]]*-1,Table1[[#This Row],[AMOUNT]]))</f>
        <v>4541</v>
      </c>
    </row>
    <row r="57" spans="1:8">
      <c r="A57" s="20" t="s">
        <v>17</v>
      </c>
      <c r="B57" s="17">
        <v>20023</v>
      </c>
      <c r="C57" s="18">
        <v>42710</v>
      </c>
      <c r="D57" s="17" t="s">
        <v>1</v>
      </c>
      <c r="E57" s="19">
        <v>4309</v>
      </c>
      <c r="F57" s="18">
        <f>IF(Table1[[#This Row],[INVOICE]]="",DATE(2016,1,1),INDEX(C:C,MIN(MATCH(Table1[[#This Row],[INVOICE]],B:B,0)),1))</f>
        <v>42710</v>
      </c>
      <c r="G57" s="18">
        <f>IF(Table1[[#This Row],[DATE]]="","",EOMONTH(Table1[[#This Row],[DATE]],0))</f>
        <v>42735</v>
      </c>
      <c r="H57" s="19">
        <f>IF(Table1[[#This Row],[AMOUNT]]="",0,IF(Table1[[#This Row],[TYPE]]="PAYMENT",Table1[[#This Row],[AMOUNT]]*-1,Table1[[#This Row],[AMOUNT]]))</f>
        <v>4309</v>
      </c>
    </row>
    <row r="58" spans="1:8">
      <c r="A58" s="20" t="s">
        <v>17</v>
      </c>
      <c r="B58" s="17">
        <v>20024</v>
      </c>
      <c r="C58" s="18">
        <v>42719</v>
      </c>
      <c r="D58" s="17" t="s">
        <v>1</v>
      </c>
      <c r="E58" s="19">
        <v>5411</v>
      </c>
      <c r="F58" s="18">
        <f>IF(Table1[[#This Row],[INVOICE]]="",DATE(2016,1,1),INDEX(C:C,MIN(MATCH(Table1[[#This Row],[INVOICE]],B:B,0)),1))</f>
        <v>42719</v>
      </c>
      <c r="G58" s="18">
        <f>IF(Table1[[#This Row],[DATE]]="","",EOMONTH(Table1[[#This Row],[DATE]],0))</f>
        <v>42735</v>
      </c>
      <c r="H58" s="19">
        <f>IF(Table1[[#This Row],[AMOUNT]]="",0,IF(Table1[[#This Row],[TYPE]]="PAYMENT",Table1[[#This Row],[AMOUNT]]*-1,Table1[[#This Row],[AMOUNT]]))</f>
        <v>5411</v>
      </c>
    </row>
    <row r="59" spans="1:8">
      <c r="A59" s="20" t="s">
        <v>17</v>
      </c>
      <c r="B59" s="17">
        <v>20025</v>
      </c>
      <c r="C59" s="18">
        <v>42723</v>
      </c>
      <c r="D59" s="17" t="s">
        <v>1</v>
      </c>
      <c r="E59" s="19">
        <v>8878</v>
      </c>
      <c r="F59" s="18">
        <f>IF(Table1[[#This Row],[INVOICE]]="",DATE(2016,1,1),INDEX(C:C,MIN(MATCH(Table1[[#This Row],[INVOICE]],B:B,0)),1))</f>
        <v>42723</v>
      </c>
      <c r="G59" s="18">
        <f>IF(Table1[[#This Row],[DATE]]="","",EOMONTH(Table1[[#This Row],[DATE]],0))</f>
        <v>42735</v>
      </c>
      <c r="H59" s="19">
        <f>IF(Table1[[#This Row],[AMOUNT]]="",0,IF(Table1[[#This Row],[TYPE]]="PAYMENT",Table1[[#This Row],[AMOUNT]]*-1,Table1[[#This Row],[AMOUNT]]))</f>
        <v>8878</v>
      </c>
    </row>
    <row r="60" spans="1:8">
      <c r="A60" s="20" t="s">
        <v>17</v>
      </c>
      <c r="B60" s="17">
        <v>20026</v>
      </c>
      <c r="C60" s="18">
        <v>42742</v>
      </c>
      <c r="D60" s="17" t="s">
        <v>1</v>
      </c>
      <c r="E60" s="19">
        <v>1639</v>
      </c>
      <c r="F60" s="18">
        <f>IF(Table1[[#This Row],[INVOICE]]="",DATE(2016,1,1),INDEX(C:C,MIN(MATCH(Table1[[#This Row],[INVOICE]],B:B,0)),1))</f>
        <v>42742</v>
      </c>
      <c r="G60" s="18">
        <f>IF(Table1[[#This Row],[DATE]]="","",EOMONTH(Table1[[#This Row],[DATE]],0))</f>
        <v>42766</v>
      </c>
      <c r="H60" s="19">
        <f>IF(Table1[[#This Row],[AMOUNT]]="",0,IF(Table1[[#This Row],[TYPE]]="PAYMENT",Table1[[#This Row],[AMOUNT]]*-1,Table1[[#This Row],[AMOUNT]]))</f>
        <v>1639</v>
      </c>
    </row>
    <row r="61" spans="1:8">
      <c r="A61" s="20" t="s">
        <v>17</v>
      </c>
      <c r="B61" s="17">
        <v>20027</v>
      </c>
      <c r="C61" s="18">
        <v>42746</v>
      </c>
      <c r="D61" s="17" t="s">
        <v>1</v>
      </c>
      <c r="E61" s="19">
        <v>6883</v>
      </c>
      <c r="F61" s="18">
        <f>IF(Table1[[#This Row],[INVOICE]]="",DATE(2016,1,1),INDEX(C:C,MIN(MATCH(Table1[[#This Row],[INVOICE]],B:B,0)),1))</f>
        <v>42746</v>
      </c>
      <c r="G61" s="18">
        <f>IF(Table1[[#This Row],[DATE]]="","",EOMONTH(Table1[[#This Row],[DATE]],0))</f>
        <v>42766</v>
      </c>
      <c r="H61" s="19">
        <f>IF(Table1[[#This Row],[AMOUNT]]="",0,IF(Table1[[#This Row],[TYPE]]="PAYMENT",Table1[[#This Row],[AMOUNT]]*-1,Table1[[#This Row],[AMOUNT]]))</f>
        <v>6883</v>
      </c>
    </row>
    <row r="62" spans="1:8">
      <c r="A62" s="20" t="s">
        <v>17</v>
      </c>
      <c r="B62" s="17">
        <v>20028</v>
      </c>
      <c r="C62" s="18">
        <v>42777</v>
      </c>
      <c r="D62" s="17" t="s">
        <v>1</v>
      </c>
      <c r="E62" s="19">
        <v>4004</v>
      </c>
      <c r="F62" s="18">
        <f>IF(Table1[[#This Row],[INVOICE]]="",DATE(2016,1,1),INDEX(C:C,MIN(MATCH(Table1[[#This Row],[INVOICE]],B:B,0)),1))</f>
        <v>42777</v>
      </c>
      <c r="G62" s="18">
        <f>IF(Table1[[#This Row],[DATE]]="","",EOMONTH(Table1[[#This Row],[DATE]],0))</f>
        <v>42794</v>
      </c>
      <c r="H62" s="19">
        <f>IF(Table1[[#This Row],[AMOUNT]]="",0,IF(Table1[[#This Row],[TYPE]]="PAYMENT",Table1[[#This Row],[AMOUNT]]*-1,Table1[[#This Row],[AMOUNT]]))</f>
        <v>4004</v>
      </c>
    </row>
    <row r="63" spans="1:8">
      <c r="A63" s="20" t="s">
        <v>17</v>
      </c>
      <c r="B63" s="17">
        <v>20029</v>
      </c>
      <c r="C63" s="18">
        <v>42804</v>
      </c>
      <c r="D63" s="17" t="s">
        <v>1</v>
      </c>
      <c r="E63" s="19">
        <v>4173</v>
      </c>
      <c r="F63" s="18">
        <f>IF(Table1[[#This Row],[INVOICE]]="",DATE(2016,1,1),INDEX(C:C,MIN(MATCH(Table1[[#This Row],[INVOICE]],B:B,0)),1))</f>
        <v>42804</v>
      </c>
      <c r="G63" s="18">
        <f>IF(Table1[[#This Row],[DATE]]="","",EOMONTH(Table1[[#This Row],[DATE]],0))</f>
        <v>42825</v>
      </c>
      <c r="H63" s="19">
        <f>IF(Table1[[#This Row],[AMOUNT]]="",0,IF(Table1[[#This Row],[TYPE]]="PAYMENT",Table1[[#This Row],[AMOUNT]]*-1,Table1[[#This Row],[AMOUNT]]))</f>
        <v>4173</v>
      </c>
    </row>
    <row r="64" spans="1:8">
      <c r="A64" s="20" t="s">
        <v>17</v>
      </c>
      <c r="B64" s="17">
        <v>20030</v>
      </c>
      <c r="C64" s="18">
        <v>42841</v>
      </c>
      <c r="D64" s="17" t="s">
        <v>1</v>
      </c>
      <c r="E64" s="19">
        <v>4772</v>
      </c>
      <c r="F64" s="18">
        <f>IF(Table1[[#This Row],[INVOICE]]="",DATE(2016,1,1),INDEX(C:C,MIN(MATCH(Table1[[#This Row],[INVOICE]],B:B,0)),1))</f>
        <v>42841</v>
      </c>
      <c r="G64" s="18">
        <f>IF(Table1[[#This Row],[DATE]]="","",EOMONTH(Table1[[#This Row],[DATE]],0))</f>
        <v>42855</v>
      </c>
      <c r="H64" s="19">
        <f>IF(Table1[[#This Row],[AMOUNT]]="",0,IF(Table1[[#This Row],[TYPE]]="PAYMENT",Table1[[#This Row],[AMOUNT]]*-1,Table1[[#This Row],[AMOUNT]]))</f>
        <v>4772</v>
      </c>
    </row>
    <row r="65" spans="1:8">
      <c r="A65" s="20" t="s">
        <v>17</v>
      </c>
      <c r="B65" s="6">
        <v>20001</v>
      </c>
      <c r="C65" s="7">
        <v>42470</v>
      </c>
      <c r="D65" s="6" t="s">
        <v>6</v>
      </c>
      <c r="E65" s="8">
        <v>2056</v>
      </c>
      <c r="F65" s="18">
        <f>IF(Table1[[#This Row],[INVOICE]]="",DATE(2016,1,1),INDEX(C:C,MIN(MATCH(Table1[[#This Row],[INVOICE]],B:B,0)),1))</f>
        <v>42370</v>
      </c>
      <c r="G65" s="7">
        <f>IF(Table1[[#This Row],[DATE]]="","",EOMONTH(Table1[[#This Row],[DATE]],0))</f>
        <v>42490</v>
      </c>
      <c r="H65" s="8">
        <f>IF(Table1[[#This Row],[AMOUNT]]="",0,IF(Table1[[#This Row],[TYPE]]="PAYMENT",Table1[[#This Row],[AMOUNT]]*-1,Table1[[#This Row],[AMOUNT]]))</f>
        <v>-2056</v>
      </c>
    </row>
    <row r="66" spans="1:8">
      <c r="A66" s="20" t="s">
        <v>17</v>
      </c>
      <c r="B66" s="6">
        <v>20002</v>
      </c>
      <c r="C66" s="7">
        <v>42483</v>
      </c>
      <c r="D66" s="6" t="s">
        <v>6</v>
      </c>
      <c r="E66" s="8">
        <v>9213</v>
      </c>
      <c r="F66" s="18">
        <f>IF(Table1[[#This Row],[INVOICE]]="",DATE(2016,1,1),INDEX(C:C,MIN(MATCH(Table1[[#This Row],[INVOICE]],B:B,0)),1))</f>
        <v>42374</v>
      </c>
      <c r="G66" s="7">
        <f>IF(Table1[[#This Row],[DATE]]="","",EOMONTH(Table1[[#This Row],[DATE]],0))</f>
        <v>42490</v>
      </c>
      <c r="H66" s="8">
        <f>IF(Table1[[#This Row],[AMOUNT]]="",0,IF(Table1[[#This Row],[TYPE]]="PAYMENT",Table1[[#This Row],[AMOUNT]]*-1,Table1[[#This Row],[AMOUNT]]))</f>
        <v>-9213</v>
      </c>
    </row>
    <row r="67" spans="1:8">
      <c r="A67" s="20" t="s">
        <v>17</v>
      </c>
      <c r="B67" s="6">
        <v>20003</v>
      </c>
      <c r="C67" s="7">
        <v>42536</v>
      </c>
      <c r="D67" s="6" t="s">
        <v>6</v>
      </c>
      <c r="E67" s="8">
        <v>7074</v>
      </c>
      <c r="F67" s="18">
        <f>IF(Table1[[#This Row],[INVOICE]]="",DATE(2016,1,1),INDEX(C:C,MIN(MATCH(Table1[[#This Row],[INVOICE]],B:B,0)),1))</f>
        <v>42377</v>
      </c>
      <c r="G67" s="7">
        <f>IF(Table1[[#This Row],[DATE]]="","",EOMONTH(Table1[[#This Row],[DATE]],0))</f>
        <v>42551</v>
      </c>
      <c r="H67" s="8">
        <f>IF(Table1[[#This Row],[AMOUNT]]="",0,IF(Table1[[#This Row],[TYPE]]="PAYMENT",Table1[[#This Row],[AMOUNT]]*-1,Table1[[#This Row],[AMOUNT]]))</f>
        <v>-7074</v>
      </c>
    </row>
    <row r="68" spans="1:8">
      <c r="A68" s="20" t="s">
        <v>17</v>
      </c>
      <c r="B68" s="6">
        <v>20004</v>
      </c>
      <c r="C68" s="7">
        <v>42561</v>
      </c>
      <c r="D68" s="6" t="s">
        <v>6</v>
      </c>
      <c r="E68" s="8">
        <v>5492</v>
      </c>
      <c r="F68" s="18">
        <f>IF(Table1[[#This Row],[INVOICE]]="",DATE(2016,1,1),INDEX(C:C,MIN(MATCH(Table1[[#This Row],[INVOICE]],B:B,0)),1))</f>
        <v>42408</v>
      </c>
      <c r="G68" s="7">
        <f>IF(Table1[[#This Row],[DATE]]="","",EOMONTH(Table1[[#This Row],[DATE]],0))</f>
        <v>42582</v>
      </c>
      <c r="H68" s="8">
        <f>IF(Table1[[#This Row],[AMOUNT]]="",0,IF(Table1[[#This Row],[TYPE]]="PAYMENT",Table1[[#This Row],[AMOUNT]]*-1,Table1[[#This Row],[AMOUNT]]))</f>
        <v>-5492</v>
      </c>
    </row>
    <row r="69" spans="1:8">
      <c r="A69" s="20" t="s">
        <v>17</v>
      </c>
      <c r="B69" s="6">
        <v>20005</v>
      </c>
      <c r="C69" s="7">
        <v>42597</v>
      </c>
      <c r="D69" s="6" t="s">
        <v>6</v>
      </c>
      <c r="E69" s="8">
        <v>4302</v>
      </c>
      <c r="F69" s="18">
        <f>IF(Table1[[#This Row],[INVOICE]]="",DATE(2016,1,1),INDEX(C:C,MIN(MATCH(Table1[[#This Row],[INVOICE]],B:B,0)),1))</f>
        <v>42440</v>
      </c>
      <c r="G69" s="7">
        <f>IF(Table1[[#This Row],[DATE]]="","",EOMONTH(Table1[[#This Row],[DATE]],0))</f>
        <v>42613</v>
      </c>
      <c r="H69" s="8">
        <f>IF(Table1[[#This Row],[AMOUNT]]="",0,IF(Table1[[#This Row],[TYPE]]="PAYMENT",Table1[[#This Row],[AMOUNT]]*-1,Table1[[#This Row],[AMOUNT]]))</f>
        <v>-4302</v>
      </c>
    </row>
    <row r="70" spans="1:8">
      <c r="A70" s="20" t="s">
        <v>17</v>
      </c>
      <c r="B70" s="6">
        <v>20006</v>
      </c>
      <c r="C70" s="7">
        <v>42605</v>
      </c>
      <c r="D70" s="6" t="s">
        <v>6</v>
      </c>
      <c r="E70" s="8">
        <v>3343</v>
      </c>
      <c r="F70" s="18">
        <f>IF(Table1[[#This Row],[INVOICE]]="",DATE(2016,1,1),INDEX(C:C,MIN(MATCH(Table1[[#This Row],[INVOICE]],B:B,0)),1))</f>
        <v>42452</v>
      </c>
      <c r="G70" s="7">
        <f>IF(Table1[[#This Row],[DATE]]="","",EOMONTH(Table1[[#This Row],[DATE]],0))</f>
        <v>42613</v>
      </c>
      <c r="H70" s="8">
        <f>IF(Table1[[#This Row],[AMOUNT]]="",0,IF(Table1[[#This Row],[TYPE]]="PAYMENT",Table1[[#This Row],[AMOUNT]]*-1,Table1[[#This Row],[AMOUNT]]))</f>
        <v>-3343</v>
      </c>
    </row>
    <row r="71" spans="1:8">
      <c r="A71" s="20" t="s">
        <v>17</v>
      </c>
      <c r="B71" s="6">
        <v>20007</v>
      </c>
      <c r="C71" s="7">
        <v>42622</v>
      </c>
      <c r="D71" s="6" t="s">
        <v>6</v>
      </c>
      <c r="E71" s="8">
        <v>5329</v>
      </c>
      <c r="F71" s="18">
        <f>IF(Table1[[#This Row],[INVOICE]]="",DATE(2016,1,1),INDEX(C:C,MIN(MATCH(Table1[[#This Row],[INVOICE]],B:B,0)),1))</f>
        <v>42487</v>
      </c>
      <c r="G71" s="7">
        <f>IF(Table1[[#This Row],[DATE]]="","",EOMONTH(Table1[[#This Row],[DATE]],0))</f>
        <v>42643</v>
      </c>
      <c r="H71" s="8">
        <f>IF(Table1[[#This Row],[AMOUNT]]="",0,IF(Table1[[#This Row],[TYPE]]="PAYMENT",Table1[[#This Row],[AMOUNT]]*-1,Table1[[#This Row],[AMOUNT]]))</f>
        <v>-5329</v>
      </c>
    </row>
    <row r="72" spans="1:8">
      <c r="A72" s="20" t="s">
        <v>17</v>
      </c>
      <c r="B72" s="6">
        <v>20008</v>
      </c>
      <c r="C72" s="7">
        <v>42628</v>
      </c>
      <c r="D72" s="6" t="s">
        <v>6</v>
      </c>
      <c r="E72" s="8">
        <v>9930</v>
      </c>
      <c r="F72" s="18">
        <f>IF(Table1[[#This Row],[INVOICE]]="",DATE(2016,1,1),INDEX(C:C,MIN(MATCH(Table1[[#This Row],[INVOICE]],B:B,0)),1))</f>
        <v>42518</v>
      </c>
      <c r="G72" s="7">
        <f>IF(Table1[[#This Row],[DATE]]="","",EOMONTH(Table1[[#This Row],[DATE]],0))</f>
        <v>42643</v>
      </c>
      <c r="H72" s="8">
        <f>IF(Table1[[#This Row],[AMOUNT]]="",0,IF(Table1[[#This Row],[TYPE]]="PAYMENT",Table1[[#This Row],[AMOUNT]]*-1,Table1[[#This Row],[AMOUNT]]))</f>
        <v>-9930</v>
      </c>
    </row>
    <row r="73" spans="1:8">
      <c r="A73" s="20" t="s">
        <v>17</v>
      </c>
      <c r="B73" s="6">
        <v>20009</v>
      </c>
      <c r="C73" s="7">
        <v>42643</v>
      </c>
      <c r="D73" s="6" t="s">
        <v>6</v>
      </c>
      <c r="E73" s="8">
        <v>6717</v>
      </c>
      <c r="F73" s="18">
        <f>IF(Table1[[#This Row],[INVOICE]]="",DATE(2016,1,1),INDEX(C:C,MIN(MATCH(Table1[[#This Row],[INVOICE]],B:B,0)),1))</f>
        <v>42536</v>
      </c>
      <c r="G73" s="7">
        <f>IF(Table1[[#This Row],[DATE]]="","",EOMONTH(Table1[[#This Row],[DATE]],0))</f>
        <v>42643</v>
      </c>
      <c r="H73" s="8">
        <f>IF(Table1[[#This Row],[AMOUNT]]="",0,IF(Table1[[#This Row],[TYPE]]="PAYMENT",Table1[[#This Row],[AMOUNT]]*-1,Table1[[#This Row],[AMOUNT]]))</f>
        <v>-6717</v>
      </c>
    </row>
    <row r="74" spans="1:8">
      <c r="A74" s="20" t="s">
        <v>17</v>
      </c>
      <c r="B74" s="6">
        <v>20010</v>
      </c>
      <c r="C74" s="7">
        <v>42658</v>
      </c>
      <c r="D74" s="6" t="s">
        <v>6</v>
      </c>
      <c r="E74" s="8">
        <v>6654</v>
      </c>
      <c r="F74" s="18">
        <f>IF(Table1[[#This Row],[INVOICE]]="",DATE(2016,1,1),INDEX(C:C,MIN(MATCH(Table1[[#This Row],[INVOICE]],B:B,0)),1))</f>
        <v>42537</v>
      </c>
      <c r="G74" s="7">
        <f>IF(Table1[[#This Row],[DATE]]="","",EOMONTH(Table1[[#This Row],[DATE]],0))</f>
        <v>42674</v>
      </c>
      <c r="H74" s="8">
        <f>IF(Table1[[#This Row],[AMOUNT]]="",0,IF(Table1[[#This Row],[TYPE]]="PAYMENT",Table1[[#This Row],[AMOUNT]]*-1,Table1[[#This Row],[AMOUNT]]))</f>
        <v>-6654</v>
      </c>
    </row>
    <row r="75" spans="1:8">
      <c r="A75" s="20" t="s">
        <v>17</v>
      </c>
      <c r="B75" s="6">
        <v>20011</v>
      </c>
      <c r="C75" s="7">
        <v>42663</v>
      </c>
      <c r="D75" s="6" t="s">
        <v>6</v>
      </c>
      <c r="E75" s="8">
        <v>2527</v>
      </c>
      <c r="F75" s="18">
        <f>IF(Table1[[#This Row],[INVOICE]]="",DATE(2016,1,1),INDEX(C:C,MIN(MATCH(Table1[[#This Row],[INVOICE]],B:B,0)),1))</f>
        <v>42562</v>
      </c>
      <c r="G75" s="7">
        <f>IF(Table1[[#This Row],[DATE]]="","",EOMONTH(Table1[[#This Row],[DATE]],0))</f>
        <v>42674</v>
      </c>
      <c r="H75" s="8">
        <f>IF(Table1[[#This Row],[AMOUNT]]="",0,IF(Table1[[#This Row],[TYPE]]="PAYMENT",Table1[[#This Row],[AMOUNT]]*-1,Table1[[#This Row],[AMOUNT]]))</f>
        <v>-2527</v>
      </c>
    </row>
    <row r="76" spans="1:8">
      <c r="A76" s="20" t="s">
        <v>17</v>
      </c>
      <c r="B76" s="6">
        <v>20012</v>
      </c>
      <c r="C76" s="7">
        <v>42666</v>
      </c>
      <c r="D76" s="6" t="s">
        <v>6</v>
      </c>
      <c r="E76" s="8">
        <v>9187</v>
      </c>
      <c r="F76" s="18">
        <f>IF(Table1[[#This Row],[INVOICE]]="",DATE(2016,1,1),INDEX(C:C,MIN(MATCH(Table1[[#This Row],[INVOICE]],B:B,0)),1))</f>
        <v>42566</v>
      </c>
      <c r="G76" s="7">
        <f>IF(Table1[[#This Row],[DATE]]="","",EOMONTH(Table1[[#This Row],[DATE]],0))</f>
        <v>42674</v>
      </c>
      <c r="H76" s="8">
        <f>IF(Table1[[#This Row],[AMOUNT]]="",0,IF(Table1[[#This Row],[TYPE]]="PAYMENT",Table1[[#This Row],[AMOUNT]]*-1,Table1[[#This Row],[AMOUNT]]))</f>
        <v>-9187</v>
      </c>
    </row>
    <row r="77" spans="1:8">
      <c r="A77" s="20" t="s">
        <v>17</v>
      </c>
      <c r="B77" s="6">
        <v>20013</v>
      </c>
      <c r="C77" s="7">
        <v>42684</v>
      </c>
      <c r="D77" s="6" t="s">
        <v>6</v>
      </c>
      <c r="E77" s="8">
        <v>3487</v>
      </c>
      <c r="F77" s="18">
        <f>IF(Table1[[#This Row],[INVOICE]]="",DATE(2016,1,1),INDEX(C:C,MIN(MATCH(Table1[[#This Row],[INVOICE]],B:B,0)),1))</f>
        <v>42574</v>
      </c>
      <c r="G77" s="7">
        <f>IF(Table1[[#This Row],[DATE]]="","",EOMONTH(Table1[[#This Row],[DATE]],0))</f>
        <v>42704</v>
      </c>
      <c r="H77" s="8">
        <f>IF(Table1[[#This Row],[AMOUNT]]="",0,IF(Table1[[#This Row],[TYPE]]="PAYMENT",Table1[[#This Row],[AMOUNT]]*-1,Table1[[#This Row],[AMOUNT]]))</f>
        <v>-3487</v>
      </c>
    </row>
    <row r="78" spans="1:8">
      <c r="A78" s="20" t="s">
        <v>17</v>
      </c>
      <c r="B78" s="6">
        <v>20014</v>
      </c>
      <c r="C78" s="7">
        <v>42704</v>
      </c>
      <c r="D78" s="6" t="s">
        <v>6</v>
      </c>
      <c r="E78" s="8">
        <v>5952</v>
      </c>
      <c r="F78" s="18">
        <f>IF(Table1[[#This Row],[INVOICE]]="",DATE(2016,1,1),INDEX(C:C,MIN(MATCH(Table1[[#This Row],[INVOICE]],B:B,0)),1))</f>
        <v>42583</v>
      </c>
      <c r="G78" s="7">
        <f>IF(Table1[[#This Row],[DATE]]="","",EOMONTH(Table1[[#This Row],[DATE]],0))</f>
        <v>42704</v>
      </c>
      <c r="H78" s="8">
        <f>IF(Table1[[#This Row],[AMOUNT]]="",0,IF(Table1[[#This Row],[TYPE]]="PAYMENT",Table1[[#This Row],[AMOUNT]]*-1,Table1[[#This Row],[AMOUNT]]))</f>
        <v>-5952</v>
      </c>
    </row>
    <row r="79" spans="1:8">
      <c r="A79" s="20" t="s">
        <v>17</v>
      </c>
      <c r="B79" s="6">
        <v>20015</v>
      </c>
      <c r="C79" s="7">
        <v>42716</v>
      </c>
      <c r="D79" s="6" t="s">
        <v>6</v>
      </c>
      <c r="E79" s="8">
        <v>6578</v>
      </c>
      <c r="F79" s="18">
        <f>IF(Table1[[#This Row],[INVOICE]]="",DATE(2016,1,1),INDEX(C:C,MIN(MATCH(Table1[[#This Row],[INVOICE]],B:B,0)),1))</f>
        <v>42597</v>
      </c>
      <c r="G79" s="7">
        <f>IF(Table1[[#This Row],[DATE]]="","",EOMONTH(Table1[[#This Row],[DATE]],0))</f>
        <v>42735</v>
      </c>
      <c r="H79" s="8">
        <f>IF(Table1[[#This Row],[AMOUNT]]="",0,IF(Table1[[#This Row],[TYPE]]="PAYMENT",Table1[[#This Row],[AMOUNT]]*-1,Table1[[#This Row],[AMOUNT]]))</f>
        <v>-6578</v>
      </c>
    </row>
    <row r="80" spans="1:8">
      <c r="A80" s="20" t="s">
        <v>17</v>
      </c>
      <c r="B80" s="6">
        <v>20016</v>
      </c>
      <c r="C80" s="7">
        <v>42722</v>
      </c>
      <c r="D80" s="6" t="s">
        <v>6</v>
      </c>
      <c r="E80" s="8">
        <v>3004</v>
      </c>
      <c r="F80" s="18">
        <f>IF(Table1[[#This Row],[INVOICE]]="",DATE(2016,1,1),INDEX(C:C,MIN(MATCH(Table1[[#This Row],[INVOICE]],B:B,0)),1))</f>
        <v>42631</v>
      </c>
      <c r="G80" s="7">
        <f>IF(Table1[[#This Row],[DATE]]="","",EOMONTH(Table1[[#This Row],[DATE]],0))</f>
        <v>42735</v>
      </c>
      <c r="H80" s="8">
        <f>IF(Table1[[#This Row],[AMOUNT]]="",0,IF(Table1[[#This Row],[TYPE]]="PAYMENT",Table1[[#This Row],[AMOUNT]]*-1,Table1[[#This Row],[AMOUNT]]))</f>
        <v>-3004</v>
      </c>
    </row>
    <row r="81" spans="1:8">
      <c r="A81" s="20" t="s">
        <v>17</v>
      </c>
      <c r="B81" s="6">
        <v>20017</v>
      </c>
      <c r="C81" s="7">
        <v>42750</v>
      </c>
      <c r="D81" s="6" t="s">
        <v>6</v>
      </c>
      <c r="E81" s="8">
        <v>7597</v>
      </c>
      <c r="F81" s="18">
        <f>IF(Table1[[#This Row],[INVOICE]]="",DATE(2016,1,1),INDEX(C:C,MIN(MATCH(Table1[[#This Row],[INVOICE]],B:B,0)),1))</f>
        <v>42654</v>
      </c>
      <c r="G81" s="7">
        <f>IF(Table1[[#This Row],[DATE]]="","",EOMONTH(Table1[[#This Row],[DATE]],0))</f>
        <v>42766</v>
      </c>
      <c r="H81" s="8">
        <f>IF(Table1[[#This Row],[AMOUNT]]="",0,IF(Table1[[#This Row],[TYPE]]="PAYMENT",Table1[[#This Row],[AMOUNT]]*-1,Table1[[#This Row],[AMOUNT]]))</f>
        <v>-7597</v>
      </c>
    </row>
    <row r="82" spans="1:8">
      <c r="A82" s="20" t="s">
        <v>17</v>
      </c>
      <c r="B82" s="6">
        <v>20018</v>
      </c>
      <c r="C82" s="7">
        <v>42755</v>
      </c>
      <c r="D82" s="6" t="s">
        <v>6</v>
      </c>
      <c r="E82" s="8">
        <v>1763</v>
      </c>
      <c r="F82" s="18">
        <f>IF(Table1[[#This Row],[INVOICE]]="",DATE(2016,1,1),INDEX(C:C,MIN(MATCH(Table1[[#This Row],[INVOICE]],B:B,0)),1))</f>
        <v>42655</v>
      </c>
      <c r="G82" s="7">
        <f>IF(Table1[[#This Row],[DATE]]="","",EOMONTH(Table1[[#This Row],[DATE]],0))</f>
        <v>42766</v>
      </c>
      <c r="H82" s="8">
        <f>IF(Table1[[#This Row],[AMOUNT]]="",0,IF(Table1[[#This Row],[TYPE]]="PAYMENT",Table1[[#This Row],[AMOUNT]]*-1,Table1[[#This Row],[AMOUNT]]))</f>
        <v>-1763</v>
      </c>
    </row>
    <row r="83" spans="1:8">
      <c r="A83" s="20" t="s">
        <v>17</v>
      </c>
      <c r="B83" s="6">
        <v>20019</v>
      </c>
      <c r="C83" s="7">
        <v>42760</v>
      </c>
      <c r="D83" s="6" t="s">
        <v>6</v>
      </c>
      <c r="E83" s="8">
        <v>3082</v>
      </c>
      <c r="F83" s="18">
        <f>IF(Table1[[#This Row],[INVOICE]]="",DATE(2016,1,1),INDEX(C:C,MIN(MATCH(Table1[[#This Row],[INVOICE]],B:B,0)),1))</f>
        <v>42668</v>
      </c>
      <c r="G83" s="7">
        <f>IF(Table1[[#This Row],[DATE]]="","",EOMONTH(Table1[[#This Row],[DATE]],0))</f>
        <v>42766</v>
      </c>
      <c r="H83" s="8">
        <f>IF(Table1[[#This Row],[AMOUNT]]="",0,IF(Table1[[#This Row],[TYPE]]="PAYMENT",Table1[[#This Row],[AMOUNT]]*-1,Table1[[#This Row],[AMOUNT]]))</f>
        <v>-3082</v>
      </c>
    </row>
    <row r="84" spans="1:8">
      <c r="A84" s="20" t="s">
        <v>17</v>
      </c>
      <c r="B84" s="6">
        <v>20020</v>
      </c>
      <c r="C84" s="7">
        <v>42766</v>
      </c>
      <c r="D84" s="6" t="s">
        <v>6</v>
      </c>
      <c r="E84" s="8">
        <v>4496</v>
      </c>
      <c r="F84" s="18">
        <f>IF(Table1[[#This Row],[INVOICE]]="",DATE(2016,1,1),INDEX(C:C,MIN(MATCH(Table1[[#This Row],[INVOICE]],B:B,0)),1))</f>
        <v>42684</v>
      </c>
      <c r="G84" s="7">
        <f>IF(Table1[[#This Row],[DATE]]="","",EOMONTH(Table1[[#This Row],[DATE]],0))</f>
        <v>42766</v>
      </c>
      <c r="H84" s="8">
        <f>IF(Table1[[#This Row],[AMOUNT]]="",0,IF(Table1[[#This Row],[TYPE]]="PAYMENT",Table1[[#This Row],[AMOUNT]]*-1,Table1[[#This Row],[AMOUNT]]))</f>
        <v>-4496</v>
      </c>
    </row>
    <row r="85" spans="1:8">
      <c r="A85" s="20" t="s">
        <v>17</v>
      </c>
      <c r="B85" s="6">
        <v>20021</v>
      </c>
      <c r="C85" s="7">
        <v>42776</v>
      </c>
      <c r="D85" s="6" t="s">
        <v>6</v>
      </c>
      <c r="E85" s="8">
        <v>5488</v>
      </c>
      <c r="F85" s="18">
        <f>IF(Table1[[#This Row],[INVOICE]]="",DATE(2016,1,1),INDEX(C:C,MIN(MATCH(Table1[[#This Row],[INVOICE]],B:B,0)),1))</f>
        <v>42696</v>
      </c>
      <c r="G85" s="7">
        <f>IF(Table1[[#This Row],[DATE]]="","",EOMONTH(Table1[[#This Row],[DATE]],0))</f>
        <v>42794</v>
      </c>
      <c r="H85" s="8">
        <f>IF(Table1[[#This Row],[AMOUNT]]="",0,IF(Table1[[#This Row],[TYPE]]="PAYMENT",Table1[[#This Row],[AMOUNT]]*-1,Table1[[#This Row],[AMOUNT]]))</f>
        <v>-5488</v>
      </c>
    </row>
    <row r="86" spans="1:8">
      <c r="A86" s="20" t="s">
        <v>17</v>
      </c>
      <c r="B86" s="6">
        <v>20022</v>
      </c>
      <c r="C86" s="7">
        <v>42781</v>
      </c>
      <c r="D86" s="6" t="s">
        <v>6</v>
      </c>
      <c r="E86" s="8">
        <v>4541</v>
      </c>
      <c r="F86" s="18">
        <f>IF(Table1[[#This Row],[INVOICE]]="",DATE(2016,1,1),INDEX(C:C,MIN(MATCH(Table1[[#This Row],[INVOICE]],B:B,0)),1))</f>
        <v>42703</v>
      </c>
      <c r="G86" s="7">
        <f>IF(Table1[[#This Row],[DATE]]="","",EOMONTH(Table1[[#This Row],[DATE]],0))</f>
        <v>42794</v>
      </c>
      <c r="H86" s="8">
        <f>IF(Table1[[#This Row],[AMOUNT]]="",0,IF(Table1[[#This Row],[TYPE]]="PAYMENT",Table1[[#This Row],[AMOUNT]]*-1,Table1[[#This Row],[AMOUNT]]))</f>
        <v>-4541</v>
      </c>
    </row>
    <row r="87" spans="1:8">
      <c r="A87" s="20" t="s">
        <v>17</v>
      </c>
      <c r="B87" s="6">
        <v>20023</v>
      </c>
      <c r="C87" s="7">
        <v>42784</v>
      </c>
      <c r="D87" s="6" t="s">
        <v>6</v>
      </c>
      <c r="E87" s="8">
        <v>4309</v>
      </c>
      <c r="F87" s="18">
        <f>IF(Table1[[#This Row],[INVOICE]]="",DATE(2016,1,1),INDEX(C:C,MIN(MATCH(Table1[[#This Row],[INVOICE]],B:B,0)),1))</f>
        <v>42710</v>
      </c>
      <c r="G87" s="7">
        <f>IF(Table1[[#This Row],[DATE]]="","",EOMONTH(Table1[[#This Row],[DATE]],0))</f>
        <v>42794</v>
      </c>
      <c r="H87" s="8">
        <f>IF(Table1[[#This Row],[AMOUNT]]="",0,IF(Table1[[#This Row],[TYPE]]="PAYMENT",Table1[[#This Row],[AMOUNT]]*-1,Table1[[#This Row],[AMOUNT]]))</f>
        <v>-4309</v>
      </c>
    </row>
    <row r="88" spans="1:8">
      <c r="A88" s="20" t="s">
        <v>17</v>
      </c>
      <c r="B88" s="6">
        <v>20024</v>
      </c>
      <c r="C88" s="7">
        <v>42795</v>
      </c>
      <c r="D88" s="6" t="s">
        <v>6</v>
      </c>
      <c r="E88" s="8">
        <v>5411</v>
      </c>
      <c r="F88" s="18">
        <f>IF(Table1[[#This Row],[INVOICE]]="",DATE(2016,1,1),INDEX(C:C,MIN(MATCH(Table1[[#This Row],[INVOICE]],B:B,0)),1))</f>
        <v>42719</v>
      </c>
      <c r="G88" s="7">
        <f>IF(Table1[[#This Row],[DATE]]="","",EOMONTH(Table1[[#This Row],[DATE]],0))</f>
        <v>42825</v>
      </c>
      <c r="H88" s="8">
        <f>IF(Table1[[#This Row],[AMOUNT]]="",0,IF(Table1[[#This Row],[TYPE]]="PAYMENT",Table1[[#This Row],[AMOUNT]]*-1,Table1[[#This Row],[AMOUNT]]))</f>
        <v>-5411</v>
      </c>
    </row>
    <row r="89" spans="1:8">
      <c r="A89" s="20" t="s">
        <v>17</v>
      </c>
      <c r="B89" s="6">
        <v>20025</v>
      </c>
      <c r="C89" s="7">
        <v>42804</v>
      </c>
      <c r="D89" s="6" t="s">
        <v>6</v>
      </c>
      <c r="E89" s="8">
        <v>8878</v>
      </c>
      <c r="F89" s="18">
        <f>IF(Table1[[#This Row],[INVOICE]]="",DATE(2016,1,1),INDEX(C:C,MIN(MATCH(Table1[[#This Row],[INVOICE]],B:B,0)),1))</f>
        <v>42723</v>
      </c>
      <c r="G89" s="7">
        <f>IF(Table1[[#This Row],[DATE]]="","",EOMONTH(Table1[[#This Row],[DATE]],0))</f>
        <v>42825</v>
      </c>
      <c r="H89" s="8">
        <f>IF(Table1[[#This Row],[AMOUNT]]="",0,IF(Table1[[#This Row],[TYPE]]="PAYMENT",Table1[[#This Row],[AMOUNT]]*-1,Table1[[#This Row],[AMOUNT]]))</f>
        <v>-8878</v>
      </c>
    </row>
    <row r="90" spans="1:8">
      <c r="A90" s="20" t="s">
        <v>17</v>
      </c>
      <c r="B90" s="6">
        <v>20026</v>
      </c>
      <c r="C90" s="7">
        <v>42835</v>
      </c>
      <c r="D90" s="6" t="s">
        <v>6</v>
      </c>
      <c r="E90" s="8">
        <v>1639</v>
      </c>
      <c r="F90" s="18">
        <f>IF(Table1[[#This Row],[INVOICE]]="",DATE(2016,1,1),INDEX(C:C,MIN(MATCH(Table1[[#This Row],[INVOICE]],B:B,0)),1))</f>
        <v>42742</v>
      </c>
      <c r="G90" s="7">
        <f>IF(Table1[[#This Row],[DATE]]="","",EOMONTH(Table1[[#This Row],[DATE]],0))</f>
        <v>42855</v>
      </c>
      <c r="H90" s="8">
        <f>IF(Table1[[#This Row],[AMOUNT]]="",0,IF(Table1[[#This Row],[TYPE]]="PAYMENT",Table1[[#This Row],[AMOUNT]]*-1,Table1[[#This Row],[AMOUNT]]))</f>
        <v>-1639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3"/>
  <sheetViews>
    <sheetView showGridLines="0" workbookViewId="0">
      <selection activeCell="A9" sqref="A9"/>
    </sheetView>
  </sheetViews>
  <sheetFormatPr defaultRowHeight="15"/>
  <cols>
    <col min="1" max="1" width="50.42578125" bestFit="1" customWidth="1"/>
  </cols>
  <sheetData>
    <row r="1" spans="1:1" s="2" customFormat="1">
      <c r="A1" s="2" t="s">
        <v>15</v>
      </c>
    </row>
    <row r="2" spans="1:1">
      <c r="A2" s="1" t="s">
        <v>16</v>
      </c>
    </row>
    <row r="3" spans="1:1">
      <c r="A3" s="3" t="s">
        <v>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P10"/>
  <sheetViews>
    <sheetView showGridLines="0" workbookViewId="0">
      <selection activeCell="P5" sqref="P5"/>
    </sheetView>
  </sheetViews>
  <sheetFormatPr defaultColWidth="13.7109375" defaultRowHeight="15"/>
  <cols>
    <col min="1" max="16384" width="13.7109375" style="6"/>
  </cols>
  <sheetData>
    <row r="1" spans="1:16" s="31" customFormat="1">
      <c r="A1" s="30" t="str">
        <f>INDEX(Customers,A2,1)</f>
        <v>GOOD CUSTOMER</v>
      </c>
      <c r="B1" s="32">
        <v>42400</v>
      </c>
      <c r="C1" s="23">
        <f>EOMONTH(B1,1)</f>
        <v>42429</v>
      </c>
      <c r="D1" s="23">
        <f t="shared" ref="D1:O1" si="0">EOMONTH(C1,1)</f>
        <v>42460</v>
      </c>
      <c r="E1" s="23">
        <f t="shared" si="0"/>
        <v>42490</v>
      </c>
      <c r="F1" s="23">
        <f t="shared" si="0"/>
        <v>42521</v>
      </c>
      <c r="G1" s="23">
        <f t="shared" si="0"/>
        <v>42551</v>
      </c>
      <c r="H1" s="23">
        <f t="shared" si="0"/>
        <v>42582</v>
      </c>
      <c r="I1" s="23">
        <f t="shared" si="0"/>
        <v>42613</v>
      </c>
      <c r="J1" s="23">
        <f t="shared" si="0"/>
        <v>42643</v>
      </c>
      <c r="K1" s="23">
        <f t="shared" si="0"/>
        <v>42674</v>
      </c>
      <c r="L1" s="23">
        <f t="shared" si="0"/>
        <v>42704</v>
      </c>
      <c r="M1" s="23">
        <f t="shared" si="0"/>
        <v>42735</v>
      </c>
      <c r="N1" s="23">
        <f t="shared" si="0"/>
        <v>42766</v>
      </c>
      <c r="O1" s="23">
        <f t="shared" si="0"/>
        <v>42794</v>
      </c>
      <c r="P1" s="23">
        <f t="shared" ref="P1" si="1">EOMONTH(O1,1)</f>
        <v>42825</v>
      </c>
    </row>
    <row r="2" spans="1:16">
      <c r="A2" s="21">
        <v>1</v>
      </c>
      <c r="B2" s="22" t="str">
        <f t="shared" ref="B2:P2" si="2">TEXT(B1,"MMM YYYY")</f>
        <v>Jan 2016</v>
      </c>
      <c r="C2" s="22" t="str">
        <f t="shared" si="2"/>
        <v>Feb 2016</v>
      </c>
      <c r="D2" s="22" t="str">
        <f t="shared" si="2"/>
        <v>Mar 2016</v>
      </c>
      <c r="E2" s="22" t="str">
        <f t="shared" si="2"/>
        <v>Apr 2016</v>
      </c>
      <c r="F2" s="22" t="str">
        <f t="shared" si="2"/>
        <v>May 2016</v>
      </c>
      <c r="G2" s="22" t="str">
        <f t="shared" si="2"/>
        <v>Jun 2016</v>
      </c>
      <c r="H2" s="22" t="str">
        <f t="shared" si="2"/>
        <v>Jul 2016</v>
      </c>
      <c r="I2" s="22" t="str">
        <f t="shared" si="2"/>
        <v>Aug 2016</v>
      </c>
      <c r="J2" s="22" t="str">
        <f t="shared" si="2"/>
        <v>Sep 2016</v>
      </c>
      <c r="K2" s="22" t="str">
        <f t="shared" si="2"/>
        <v>Oct 2016</v>
      </c>
      <c r="L2" s="22" t="str">
        <f t="shared" si="2"/>
        <v>Nov 2016</v>
      </c>
      <c r="M2" s="22" t="str">
        <f t="shared" si="2"/>
        <v>Dec 2016</v>
      </c>
      <c r="N2" s="22" t="str">
        <f t="shared" si="2"/>
        <v>Jan 2017</v>
      </c>
      <c r="O2" s="22" t="str">
        <f t="shared" si="2"/>
        <v>Feb 2017</v>
      </c>
      <c r="P2" s="22" t="str">
        <f t="shared" si="2"/>
        <v>Mar 2017</v>
      </c>
    </row>
    <row r="3" spans="1:16">
      <c r="A3" s="24" t="s">
        <v>8</v>
      </c>
      <c r="B3" s="25">
        <f t="shared" ref="B3:P3" ca="1" si="3">SUMPRODUCT((INDIRECT("ALLTRANSACTIONS!$A$2:$A$"&amp;TRANSCOUNT)=$A$1)*((B$1-INDIRECT("ALLTRANSACTIONS!$F$2:$F$"&amp;TRANSCOUNT))&gt;0)*((B$1-INDIRECT("ALLTRANSACTIONS!$F$2:$F$"&amp;TRANSCOUNT))&lt;=30)*(INDIRECT("ALLTRANSACTIONS!$C$2:$C$"&amp;TRANSCOUNT)&lt;=B$1)*(INDIRECT("ALLTRANSACTIONS!$H$2:$H$"&amp;TRANSCOUNT)))</f>
        <v>5665</v>
      </c>
      <c r="C3" s="25">
        <f t="shared" ca="1" si="3"/>
        <v>18950</v>
      </c>
      <c r="D3" s="25">
        <f t="shared" ca="1" si="3"/>
        <v>2315</v>
      </c>
      <c r="E3" s="25">
        <f t="shared" ca="1" si="3"/>
        <v>5665</v>
      </c>
      <c r="F3" s="25">
        <f t="shared" ca="1" si="3"/>
        <v>1656</v>
      </c>
      <c r="G3" s="25">
        <f t="shared" ca="1" si="3"/>
        <v>1897</v>
      </c>
      <c r="H3" s="25">
        <f t="shared" ca="1" si="3"/>
        <v>2933</v>
      </c>
      <c r="I3" s="25">
        <f t="shared" ca="1" si="3"/>
        <v>9605</v>
      </c>
      <c r="J3" s="25">
        <f t="shared" ca="1" si="3"/>
        <v>7208</v>
      </c>
      <c r="K3" s="25">
        <f t="shared" ca="1" si="3"/>
        <v>5520</v>
      </c>
      <c r="L3" s="25">
        <f t="shared" ca="1" si="3"/>
        <v>4517</v>
      </c>
      <c r="M3" s="25">
        <f t="shared" ca="1" si="3"/>
        <v>2604</v>
      </c>
      <c r="N3" s="25">
        <f t="shared" ca="1" si="3"/>
        <v>2213</v>
      </c>
      <c r="O3" s="25">
        <f t="shared" ca="1" si="3"/>
        <v>1912</v>
      </c>
      <c r="P3" s="25">
        <f t="shared" ca="1" si="3"/>
        <v>6653</v>
      </c>
    </row>
    <row r="4" spans="1:16">
      <c r="A4" s="24" t="s">
        <v>9</v>
      </c>
      <c r="B4" s="25">
        <f t="shared" ref="B4:P4" ca="1" si="4">SUMPRODUCT((INDIRECT("ALLTRANSACTIONS!$A$2:$A$"&amp;TRANSCOUNT)=$A$1)*((B$1-INDIRECT("ALLTRANSACTIONS!$F$2:$F$"&amp;TRANSCOUNT))&gt;30)*((B$1-INDIRECT("ALLTRANSACTIONS!$F$2:$F$"&amp;TRANSCOUNT))&lt;=60)*(INDIRECT("ALLTRANSACTIONS!$C$2:$C$"&amp;TRANSCOUNT)&lt;=B$1)*(INDIRECT("ALLTRANSACTIONS!$H$2:$H$"&amp;TRANSCOUNT)))</f>
        <v>0</v>
      </c>
      <c r="C4" s="25">
        <f t="shared" ca="1" si="4"/>
        <v>0</v>
      </c>
      <c r="D4" s="25">
        <f t="shared" ca="1" si="4"/>
        <v>9967</v>
      </c>
      <c r="E4" s="25">
        <f t="shared" ca="1" si="4"/>
        <v>0</v>
      </c>
      <c r="F4" s="25">
        <f t="shared" ca="1" si="4"/>
        <v>0</v>
      </c>
      <c r="G4" s="25">
        <f t="shared" ca="1" si="4"/>
        <v>1656</v>
      </c>
      <c r="H4" s="25">
        <f t="shared" ca="1" si="4"/>
        <v>1897</v>
      </c>
      <c r="I4" s="25">
        <f t="shared" ca="1" si="4"/>
        <v>2933</v>
      </c>
      <c r="J4" s="25">
        <f t="shared" ca="1" si="4"/>
        <v>9605</v>
      </c>
      <c r="K4" s="25">
        <f t="shared" ca="1" si="4"/>
        <v>7208</v>
      </c>
      <c r="L4" s="25">
        <f t="shared" ca="1" si="4"/>
        <v>5520</v>
      </c>
      <c r="M4" s="25">
        <f t="shared" ca="1" si="4"/>
        <v>4517</v>
      </c>
      <c r="N4" s="25">
        <f t="shared" ca="1" si="4"/>
        <v>2604</v>
      </c>
      <c r="O4" s="25">
        <f t="shared" ca="1" si="4"/>
        <v>2213</v>
      </c>
      <c r="P4" s="25">
        <f t="shared" ca="1" si="4"/>
        <v>1912</v>
      </c>
    </row>
    <row r="5" spans="1:16">
      <c r="A5" s="24" t="s">
        <v>10</v>
      </c>
      <c r="B5" s="25">
        <f t="shared" ref="B5:P5" ca="1" si="5">SUMPRODUCT((INDIRECT("ALLTRANSACTIONS!$A$2:$A$"&amp;TRANSCOUNT)=$A$1)*((B$1-INDIRECT("ALLTRANSACTIONS!$F$2:$F$"&amp;TRANSCOUNT))&gt;60)*((B$1-INDIRECT("ALLTRANSACTIONS!$F$2:$F$"&amp;TRANSCOUNT))&lt;=90)*(INDIRECT("ALLTRANSACTIONS!$C$2:$C$"&amp;TRANSCOUNT)&lt;=B$1)*(INDIRECT("ALLTRANSACTIONS!$H$2:$H$"&amp;TRANSCOUNT)))</f>
        <v>0</v>
      </c>
      <c r="C5" s="25">
        <f t="shared" ca="1" si="5"/>
        <v>0</v>
      </c>
      <c r="D5" s="25">
        <f t="shared" ca="1" si="5"/>
        <v>0</v>
      </c>
      <c r="E5" s="25">
        <f t="shared" ca="1" si="5"/>
        <v>0</v>
      </c>
      <c r="F5" s="25">
        <f t="shared" ca="1" si="5"/>
        <v>0</v>
      </c>
      <c r="G5" s="25">
        <f t="shared" ca="1" si="5"/>
        <v>0</v>
      </c>
      <c r="H5" s="25">
        <f t="shared" ca="1" si="5"/>
        <v>0</v>
      </c>
      <c r="I5" s="25">
        <f t="shared" ca="1" si="5"/>
        <v>0</v>
      </c>
      <c r="J5" s="25">
        <f t="shared" ca="1" si="5"/>
        <v>0</v>
      </c>
      <c r="K5" s="25">
        <f t="shared" ca="1" si="5"/>
        <v>0</v>
      </c>
      <c r="L5" s="25">
        <f t="shared" ca="1" si="5"/>
        <v>0</v>
      </c>
      <c r="M5" s="25">
        <f t="shared" ca="1" si="5"/>
        <v>0</v>
      </c>
      <c r="N5" s="25">
        <f t="shared" ca="1" si="5"/>
        <v>0</v>
      </c>
      <c r="O5" s="25">
        <f t="shared" ca="1" si="5"/>
        <v>0</v>
      </c>
      <c r="P5" s="25">
        <f t="shared" ca="1" si="5"/>
        <v>0</v>
      </c>
    </row>
    <row r="6" spans="1:16">
      <c r="A6" s="24" t="s">
        <v>11</v>
      </c>
      <c r="B6" s="25">
        <f t="shared" ref="B6:P6" ca="1" si="6">SUMPRODUCT((INDIRECT("ALLTRANSACTIONS!$A$2:$A$"&amp;TRANSCOUNT)=$A$1)*((B$1-INDIRECT("ALLTRANSACTIONS!$F$2:$F$"&amp;TRANSCOUNT))&gt;90)*((B$1-INDIRECT("ALLTRANSACTIONS!$F$2:$F$"&amp;TRANSCOUNT))&lt;=120)*(INDIRECT("ALLTRANSACTIONS!$C$2:$C$"&amp;TRANSCOUNT)&lt;=B$1)*(INDIRECT("ALLTRANSACTIONS!$H$2:$H$"&amp;TRANSCOUNT)))</f>
        <v>0</v>
      </c>
      <c r="C6" s="25">
        <f t="shared" ca="1" si="6"/>
        <v>0</v>
      </c>
      <c r="D6" s="25">
        <f t="shared" ca="1" si="6"/>
        <v>0</v>
      </c>
      <c r="E6" s="25">
        <f t="shared" ca="1" si="6"/>
        <v>0</v>
      </c>
      <c r="F6" s="25">
        <f t="shared" ca="1" si="6"/>
        <v>0</v>
      </c>
      <c r="G6" s="25">
        <f t="shared" ca="1" si="6"/>
        <v>0</v>
      </c>
      <c r="H6" s="25">
        <f t="shared" ca="1" si="6"/>
        <v>0</v>
      </c>
      <c r="I6" s="25">
        <f t="shared" ca="1" si="6"/>
        <v>0</v>
      </c>
      <c r="J6" s="25">
        <f t="shared" ca="1" si="6"/>
        <v>0</v>
      </c>
      <c r="K6" s="25">
        <f t="shared" ca="1" si="6"/>
        <v>0</v>
      </c>
      <c r="L6" s="25">
        <f t="shared" ca="1" si="6"/>
        <v>0</v>
      </c>
      <c r="M6" s="25">
        <f t="shared" ca="1" si="6"/>
        <v>0</v>
      </c>
      <c r="N6" s="25">
        <f t="shared" ca="1" si="6"/>
        <v>0</v>
      </c>
      <c r="O6" s="25">
        <f t="shared" ca="1" si="6"/>
        <v>0</v>
      </c>
      <c r="P6" s="25">
        <f t="shared" ca="1" si="6"/>
        <v>0</v>
      </c>
    </row>
    <row r="7" spans="1:16">
      <c r="A7" s="24" t="s">
        <v>12</v>
      </c>
      <c r="B7" s="25">
        <f t="shared" ref="B7:P7" ca="1" si="7">SUMPRODUCT((INDIRECT("ALLTRANSACTIONS!$A$2:$A$"&amp;TRANSCOUNT)=$A$1)*((B$1-INDIRECT("ALLTRANSACTIONS!$F$2:$F$"&amp;TRANSCOUNT))&gt;120)*(INDIRECT("ALLTRANSACTIONS!$C$2:$C$"&amp;TRANSCOUNT)&lt;=B$1)*(INDIRECT("ALLTRANSACTIONS!$H$2:$H$"&amp;TRANSCOUNT)))</f>
        <v>0</v>
      </c>
      <c r="C7" s="25">
        <f t="shared" ca="1" si="7"/>
        <v>0</v>
      </c>
      <c r="D7" s="25">
        <f t="shared" ca="1" si="7"/>
        <v>0</v>
      </c>
      <c r="E7" s="25">
        <f t="shared" ca="1" si="7"/>
        <v>0</v>
      </c>
      <c r="F7" s="25">
        <f t="shared" ca="1" si="7"/>
        <v>0</v>
      </c>
      <c r="G7" s="25">
        <f t="shared" ca="1" si="7"/>
        <v>0</v>
      </c>
      <c r="H7" s="25">
        <f t="shared" ca="1" si="7"/>
        <v>0</v>
      </c>
      <c r="I7" s="25">
        <f t="shared" ca="1" si="7"/>
        <v>0</v>
      </c>
      <c r="J7" s="25">
        <f t="shared" ca="1" si="7"/>
        <v>0</v>
      </c>
      <c r="K7" s="25">
        <f t="shared" ca="1" si="7"/>
        <v>0</v>
      </c>
      <c r="L7" s="25">
        <f t="shared" ca="1" si="7"/>
        <v>0</v>
      </c>
      <c r="M7" s="25">
        <f t="shared" ca="1" si="7"/>
        <v>0</v>
      </c>
      <c r="N7" s="25">
        <f t="shared" ca="1" si="7"/>
        <v>0</v>
      </c>
      <c r="O7" s="25">
        <f t="shared" ca="1" si="7"/>
        <v>0</v>
      </c>
      <c r="P7" s="25">
        <f t="shared" ca="1" si="7"/>
        <v>0</v>
      </c>
    </row>
    <row r="8" spans="1:16" s="27" customFormat="1">
      <c r="A8" s="24" t="s">
        <v>14</v>
      </c>
      <c r="B8" s="26">
        <f ca="1">SUM(B3:B7)</f>
        <v>5665</v>
      </c>
      <c r="C8" s="26">
        <f t="shared" ref="C8:O8" ca="1" si="8">SUM(C3:C7)</f>
        <v>18950</v>
      </c>
      <c r="D8" s="26">
        <f t="shared" ca="1" si="8"/>
        <v>12282</v>
      </c>
      <c r="E8" s="26">
        <f t="shared" ca="1" si="8"/>
        <v>5665</v>
      </c>
      <c r="F8" s="26">
        <f t="shared" ca="1" si="8"/>
        <v>1656</v>
      </c>
      <c r="G8" s="26">
        <f t="shared" ca="1" si="8"/>
        <v>3553</v>
      </c>
      <c r="H8" s="26">
        <f t="shared" ca="1" si="8"/>
        <v>4830</v>
      </c>
      <c r="I8" s="26">
        <f t="shared" ca="1" si="8"/>
        <v>12538</v>
      </c>
      <c r="J8" s="26">
        <f t="shared" ca="1" si="8"/>
        <v>16813</v>
      </c>
      <c r="K8" s="26">
        <f t="shared" ca="1" si="8"/>
        <v>12728</v>
      </c>
      <c r="L8" s="26">
        <f t="shared" ca="1" si="8"/>
        <v>10037</v>
      </c>
      <c r="M8" s="26">
        <f t="shared" ca="1" si="8"/>
        <v>7121</v>
      </c>
      <c r="N8" s="26">
        <f t="shared" ca="1" si="8"/>
        <v>4817</v>
      </c>
      <c r="O8" s="26">
        <f t="shared" ca="1" si="8"/>
        <v>4125</v>
      </c>
      <c r="P8" s="26">
        <f t="shared" ref="P8" ca="1" si="9">SUM(P3:P7)</f>
        <v>8565</v>
      </c>
    </row>
    <row r="10" spans="1:16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</sheetData>
  <sheetProtection password="C87B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ignoredErrors>
    <ignoredError sqref="B1:P8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r e v i o u s D i a g r a m " > < C u s t o m C o n t e n t > < ! [ C D A T A [ <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1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0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4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d a 8 e d 5 4 e - 9 f 1 7 - 4 e a 3 - b 7 7 e - 0 3 5 2 e 6 0 8 6 a 9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 S h e e t 7 < / S l i c e r S h e e t N a m e > < S A H o s t H a s h > 5 4 1 1 7 6 2 3 5 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1 5 6 b 2 2 2 f - b 5 3 0 - 4 2 e 5 - a 7 3 e - 4 6 d a 0 e d c 5 d c 0 " > < C u s t o m C o n t e n t > < ! [ C D A T A [ < ? x m l   v e r s i o n = " 1 . 0 "   e n c o d i n g = " u t f - 1 6 " ? > < S e t t i n g s > < C a l c u l a t e d F i e l d s > < i t e m > < M e a s u r e N a m e > O U T S T A N D I N G   B A L A N C E < / M e a s u r e N a m e > < D i s p l a y N a m e > O U T S T A N D I N G   B A L A N C E < / D i s p l a y N a m e > < V i s i b l e > T r u e < / V i s i b l e > < / i t e m > < i t e m > < M e a s u r e N a m e > I N V O I C E   A G E < / M e a s u r e N a m e > < D i s p l a y N a m e > I N V O I C E   A G E < / D i s p l a y N a m e > < V i s i b l e > T r u e < / V i s i b l e > < / i t e m > < i t e m > < M e a s u r e N a m e > U N D E R   3 0   D A Y S < / M e a s u r e N a m e > < D i s p l a y N a m e > U N D E R   3 0   D A Y S 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 S h e e t 4 < / S l i c e r S h e e t N a m e > < S A H o s t H a s h > 2 0 6 1 4 4 0 1 2 3 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19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> < i t e m > < k e y > < s t r i n g > 6 0 0 b 9 1 d 3 - 0 2 0 f - 4 b a 2 - 8 0 f 1 - 5 0 2 6 c 3 e 6 3 a d 1 < / s t r i n g > < / k e y > < v a l u e > < b o o l e a n > t r u e < / b o o l e a n > < / v a l u e > < / i t e m > < i t e m > < k e y > < s t r i n g > b 4 f 8 e 8 e e - 1 7 a 2 - 4 4 a c - 8 7 8 2 - 6 c 7 5 0 7 f 0 e 5 0 b < / s t r i n g > < / k e y > < v a l u e > < b o o l e a n > t r u e < / b o o l e a n > < / v a l u e > < / i t e m > < i t e m > < k e y > < s t r i n g > 6 6 7 8 c f 2 7 - f f a e - 4 2 e a - a 6 2 7 - 3 1 6 b c 4 4 6 7 d a a < / s t r i n g > < / k e y > < v a l u e > < b o o l e a n > t r u e < / b o o l e a n > < / v a l u e > < / i t e m > < i t e m > < k e y > < s t r i n g > c 7 3 c d 7 0 d - 9 3 8 a - 4 8 c 8 - 9 0 8 0 - f d 4 8 5 4 6 0 b e 7 1 < / s t r i n g > < / k e y > < v a l u e > < b o o l e a n > t r u e < / b o o l e a n > < / v a l u e > < / i t e m > < i t e m > < k e y > < s t r i n g > 1 5 6 b 2 2 2 f - b 5 3 0 - 4 2 e 5 - a 7 3 e - 4 6 d a 0 e d c 5 d c 0 < / s t r i n g > < / k e y > < v a l u e > < b o o l e a n > t r u e < / b o o l e a n > < / v a l u e > < / i t e m > < i t e m > < k e y > < s t r i n g > d a 8 e d 5 4 e - 9 f 1 7 - 4 e a 3 - b 7 7 e - 0 3 5 2 e 6 0 8 6 a 9 3 < / s t r i n g > < / k e y > < v a l u e > < b o o l e a n > t r u e < / b o o l e a n > < / v a l u e > < / i t e m > < i t e m > < k e y > < s t r i n g > 1 7 e 9 e 7 8 4 - 2 0 3 a - 4 d d a - 8 f e 1 - b 8 6 3 0 e 9 a d a c d < / s t r i n g > < / k e y > < v a l u e > < b o o l e a n > t r u e < / b o o l e a n > < / v a l u e > < / i t e m > < / D i c t i o n a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a b l e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C U S T O M E R & l t ; / s t r i n g & g t ; & l t ; / k e y & g t ; & l t ; v a l u e & g t ; & l t ; s t r i n g & g t ; W C h a r & l t ; / s t r i n g & g t ; & l t ; / v a l u e & g t ; & l t ; / i t e m & g t ; & l t ; i t e m & g t ; & l t ; k e y & g t ; & l t ; s t r i n g & g t ; I N V O I C E & l t ; / s t r i n g & g t ; & l t ; / k e y & g t ; & l t ; v a l u e & g t ; & l t ; s t r i n g & g t ; B i g I n t & l t ; / s t r i n g & g t ; & l t ; / v a l u e & g t ; & l t ; / i t e m & g t ; & l t ; i t e m & g t ; & l t ; k e y & g t ; & l t ; s t r i n g & g t ; D A T E & l t ; / s t r i n g & g t ; & l t ; / k e y & g t ; & l t ; v a l u e & g t ; & l t ; s t r i n g & g t ; D a t e & l t ; / s t r i n g & g t ; & l t ; / v a l u e & g t ; & l t ; / i t e m & g t ; & l t ; i t e m & g t ; & l t ; k e y & g t ; & l t ; s t r i n g & g t ; T Y P E & l t ; / s t r i n g & g t ; & l t ; / k e y & g t ; & l t ; v a l u e & g t ; & l t ; s t r i n g & g t ; W C h a r & l t ; / s t r i n g & g t ; & l t ; / v a l u e & g t ; & l t ; / i t e m & g t ; & l t ; i t e m & g t ; & l t ; k e y & g t ; & l t ; s t r i n g & g t ; A M O U N T & l t ; / s t r i n g & g t ; & l t ; / k e y & g t ; & l t ; v a l u e & g t ; & l t ; s t r i n g & g t ; C u r r e n c y & l t ; / s t r i n g & g t ; & l t ; / v a l u e & g t ; & l t ; / i t e m & g t ; & l t ; i t e m & g t ; & l t ; k e y & g t ; & l t ; s t r i n g & g t ; I N V O I C E   D A T E & l t ; / s t r i n g & g t ; & l t ; / k e y & g t ; & l t ; v a l u e & g t ; & l t ; s t r i n g & g t ; D a t e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C U S T O M E R & l t ; / s t r i n g & g t ; & l t ; / k e y & g t ; & l t ; v a l u e & g t ; & l t ; i n t & g t ; 1 0 9 & l t ; / i n t & g t ; & l t ; / v a l u e & g t ; & l t ; / i t e m & g t ; & l t ; i t e m & g t ; & l t ; k e y & g t ; & l t ; s t r i n g & g t ; I N V O I C E & l t ; / s t r i n g & g t ; & l t ; / k e y & g t ; & l t ; v a l u e & g t ; & l t ; i n t & g t ; 9 3 & l t ; / i n t & g t ; & l t ; / v a l u e & g t ; & l t ; / i t e m & g t ; & l t ; i t e m & g t ; & l t ; k e y & g t ; & l t ; s t r i n g & g t ; D A T E & l t ; / s t r i n g & g t ; & l t ; / k e y & g t ; & l t ; v a l u e & g t ; & l t ; i n t & g t ; 7 2 & l t ; / i n t & g t ; & l t ; / v a l u e & g t ; & l t ; / i t e m & g t ; & l t ; i t e m & g t ; & l t ; k e y & g t ; & l t ; s t r i n g & g t ; T Y P E & l t ; / s t r i n g & g t ; & l t ; / k e y & g t ; & l t ; v a l u e & g t ; & l t ; i n t & g t ; 7 0 & l t ; / i n t & g t ; & l t ; / v a l u e & g t ; & l t ; / i t e m & g t ; & l t ; i t e m & g t ; & l t ; k e y & g t ; & l t ; s t r i n g & g t ; A M O U N T & l t ; / s t r i n g & g t ; & l t ; / k e y & g t ; & l t ; v a l u e & g t ; & l t ; i n t & g t ; 9 8 & l t ; / i n t & g t ; & l t ; / v a l u e & g t ; & l t ; / i t e m & g t ; & l t ; i t e m & g t ; & l t ; k e y & g t ; & l t ; s t r i n g & g t ; I N V O I C E   D A T E & l t ; / s t r i n g & g t ; & l t ; / k e y & g t ; & l t ; v a l u e & g t ; & l t ; i n t & g t ; 1 2 7 & l t ; / i n t & g t ; & l t ; / v a l u e & g t ; & l t ; / i t e m & g t ; & l t ; i t e m & g t ; & l t ; k e y & g t ; & l t ; s t r i n g & g t ; M O N T H   E N D I N G & l t ; / s t r i n g & g t ; & l t ; / k e y & g t ; & l t ; v a l u e & g t ; & l t ; i n t & g t ; 1 4 1 & l t ; / i n t & g t ; & l t ; / v a l u e & g t ; & l t ; / i t e m & g t ; & l t ; / C o l u m n W i d t h s & g t ; & l t ; C o l u m n D i s p l a y I n d e x & g t ; & l t ; i t e m & g t ; & l t ; k e y & g t ; & l t ; s t r i n g & g t ; C U S T O M E R & l t ; / s t r i n g & g t ; & l t ; / k e y & g t ; & l t ; v a l u e & g t ; & l t ; i n t & g t ; 0 & l t ; / i n t & g t ; & l t ; / v a l u e & g t ; & l t ; / i t e m & g t ; & l t ; i t e m & g t ; & l t ; k e y & g t ; & l t ; s t r i n g & g t ; I N V O I C E & l t ; / s t r i n g & g t ; & l t ; / k e y & g t ; & l t ; v a l u e & g t ; & l t ; i n t & g t ; 1 & l t ; / i n t & g t ; & l t ; / v a l u e & g t ; & l t ; / i t e m & g t ; & l t ; i t e m & g t ; & l t ; k e y & g t ; & l t ; s t r i n g & g t ; D A T E & l t ; / s t r i n g & g t ; & l t ; / k e y & g t ; & l t ; v a l u e & g t ; & l t ; i n t & g t ; 2 & l t ; / i n t & g t ; & l t ; / v a l u e & g t ; & l t ; / i t e m & g t ; & l t ; i t e m & g t ; & l t ; k e y & g t ; & l t ; s t r i n g & g t ; T Y P E & l t ; / s t r i n g & g t ; & l t ; / k e y & g t ; & l t ; v a l u e & g t ; & l t ; i n t & g t ; 3 & l t ; / i n t & g t ; & l t ; / v a l u e & g t ; & l t ; / i t e m & g t ; & l t ; i t e m & g t ; & l t ; k e y & g t ; & l t ; s t r i n g & g t ; A M O U N T & l t ; / s t r i n g & g t ; & l t ; / k e y & g t ; & l t ; v a l u e & g t ; & l t ; i n t & g t ; 4 & l t ; / i n t & g t ; & l t ; / v a l u e & g t ; & l t ; / i t e m & g t ; & l t ; i t e m & g t ; & l t ; k e y & g t ; & l t ; s t r i n g & g t ; I N V O I C E   D A T E & l t ; / s t r i n g & g t ; & l t ; / k e y & g t ; & l t ; v a l u e & g t ; & l t ; i n t & g t ; 5 & l t ; / i n t & g t ; & l t ; / v a l u e & g t ; & l t ; / i t e m & g t ; & l t ; i t e m & g t ; & l t ; k e y & g t ; & l t ; s t r i n g & g t ; M O N T H   E N D I N G & l t ; / s t r i n g & g t ; & l t ; / k e y & g t ; & l t ; v a l u e & g t ; & l t ; i n t & g t ;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C o u n t I n S a n d b o x " > < C u s t o m C o n t e n t > 2 < / C u s t o m C o n t e n t > < / G e m i n i > 
</file>

<file path=customXml/item21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A L L T R A N S A C T I O N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 i : t y p e = " S a n d b o x E d i t o r M e a s u r e G r i d K e y " & g t ; & l t ; T a b l e N a m e & g t ; A L L T R A N S A C T I O N S & l t ; / T a b l e N a m e & g t ; & l t ; / K e y & g t ; & l t ; M a i n t a i n e r 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U S T O M E R & l t ; / K e y & g t ; & l t ; / D i a g r a m O b j e c t K e y & g t ; & l t ; D i a g r a m O b j e c t K e y & g t ; & l t ; K e y & g t ; C o l u m n s \ I N V O I C E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C o l u m n s \ T Y P E & l t ; / K e y & g t ; & l t ; / D i a g r a m O b j e c t K e y & g t ; & l t ; D i a g r a m O b j e c t K e y & g t ; & l t ; K e y & g t ; C o l u m n s \ A M O U N T & l t ; / K e y & g t ; & l t ; / D i a g r a m O b j e c t K e y & g t ; & l t ; D i a g r a m O b j e c t K e y & g t ; & l t ; K e y & g t ; C o l u m n s \ I N V O I C E   D A T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S T O M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N V O I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Y P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M O U N T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N V O I C E   D A T E & l t ; / K e y & g t ; & l t ; / a : K e y & g t ; & l t ; a : V a l u e 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M O N T H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 i : t y p e = " S a n d b o x E d i t o r M e a s u r e G r i d K e y " & g t ; & l t ; T a b l e N a m e & g t ; M O N T H S & l t ; / T a b l e N a m e & g t ; & l t ; / K e y & g t ; & l t ; M a i n t a i n e r 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 r e a d o n l y & l t ; / K e y & g t ; & l t ; / D i a g r a m O b j e c t K e y & g t ; & l t ; D i a g r a m O b j e c t K e y & g t ; & l t ; K e y & g t ; C o l u m n s \ M o n t h   E n d i n g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  E n d i n g & l t ; / K e y & g t ; & l t ; / a : K e y & g t ; & l t ; a : V a l u e 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X M L _ T a b l e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 I N V O I C E < / s t r i n g > < / k e y > < v a l u e > < s t r i n g > B i g I n t < / s t r i n g > < / v a l u e > < / i t e m > < i t e m > < k e y > < s t r i n g > I N V O I C E   D A T E < / s t r i n g > < / k e y > < v a l u e > < s t r i n g > D a t e < / s t r i n g > < / v a l u e > < / i t e m > < i t e m > < k e y > < s t r i n g > 1   3 1   2 0 1 6 < / s t r i n g > < / k e y > < v a l u e > < s t r i n g > C u r r e n c y < / s t r i n g > < / v a l u e > < / i t e m > < i t e m > < k e y > < s t r i n g > 2   2 9   2 0 1 6 < / s t r i n g > < / k e y > < v a l u e > < s t r i n g > C u r r e n c y < / s t r i n g > < / v a l u e > < / i t e m > < i t e m > < k e y > < s t r i n g > 3   3 1   2 0 1 6 < / s t r i n g > < / k e y > < v a l u e > < s t r i n g > C u r r e n c y < / s t r i n g > < / v a l u e > < / i t e m > < i t e m > < k e y > < s t r i n g > 4   3 0   2 0 1 6 < / s t r i n g > < / k e y > < v a l u e > < s t r i n g > C u r r e n c y < / s t r i n g > < / v a l u e > < / i t e m > < i t e m > < k e y > < s t r i n g > 5   3 1   2 0 1 6 < / s t r i n g > < / k e y > < v a l u e > < s t r i n g > C u r r e n c y < / s t r i n g > < / v a l u e > < / i t e m > < i t e m > < k e y > < s t r i n g > 6   3 0   2 0 1 6 < / s t r i n g > < / k e y > < v a l u e > < s t r i n g > C u r r e n c y < / s t r i n g > < / v a l u e > < / i t e m > < i t e m > < k e y > < s t r i n g > 7   3 1   2 0 1 6 < / s t r i n g > < / k e y > < v a l u e > < s t r i n g > C u r r e n c y < / s t r i n g > < / v a l u e > < / i t e m > < i t e m > < k e y > < s t r i n g > 8   3 1   2 0 1 6 < / s t r i n g > < / k e y > < v a l u e > < s t r i n g > C u r r e n c y < / s t r i n g > < / v a l u e > < / i t e m > < i t e m > < k e y > < s t r i n g > 9   3 0   2 0 1 6 < / s t r i n g > < / k e y > < v a l u e > < s t r i n g > C u r r e n c y < / s t r i n g > < / v a l u e > < / i t e m > < i t e m > < k e y > < s t r i n g > 1 0   3 1   2 0 1 6 < / s t r i n g > < / k e y > < v a l u e > < s t r i n g > C u r r e n c y < / s t r i n g > < / v a l u e > < / i t e m > < i t e m > < k e y > < s t r i n g > 1 1   3 0   2 0 1 6 < / s t r i n g > < / k e y > < v a l u e > < s t r i n g > C u r r e n c y < / s t r i n g > < / v a l u e > < / i t e m > < i t e m > < k e y > < s t r i n g > 1 2   3 1   2 0 1 6 < / s t r i n g > < / k e y > < v a l u e > < s t r i n g > C u r r e n c y < / s t r i n g > < / v a l u e > < / i t e m > < i t e m > < k e y > < s t r i n g > 1   3 1   2 0 1 7 < / s t r i n g > < / k e y > < v a l u e > < s t r i n g > C u r r e n c y < / s t r i n g > < / v a l u e > < / i t e m > < i t e m > < k e y > < s t r i n g > 2   2 8   2 0 1 7 < / s t r i n g > < / k e y > < v a l u e > < s t r i n g > C u r r e n c y < / s t r i n g > < / v a l u e > < / i t e m > < i t e m > < k e y > < s t r i n g > 3   3 1   2 0 1 7 < / s t r i n g > < / k e y > < v a l u e > < s t r i n g > C u r r e n c y < / s t r i n g > < / v a l u e > < / i t e m > < i t e m > < k e y > < s t r i n g > 4   3 0   2 0 1 7 < / s t r i n g > < / k e y > < v a l u e > < s t r i n g > C u r r e n c y < / s t r i n g > < / v a l u e > < / i t e m > < i t e m > < k e y > < s t r i n g > 5   3 1   2 0 1 7 < / s t r i n g > < / k e y > < v a l u e > < s t r i n g > C u r r e n c y < / s t r i n g > < / v a l u e > < / i t e m > < i t e m > < k e y > < s t r i n g > 6   3 0   2 0 1 7 < / s t r i n g > < / k e y > < v a l u e > < s t r i n g > C u r r e n c y < / s t r i n g > < / v a l u e > < / i t e m > < i t e m > < k e y > < s t r i n g > 7   3 1   2 0 1 7 < / s t r i n g > < / k e y > < v a l u e > < s t r i n g > C u r r e n c y < / s t r i n g > < / v a l u e > < / i t e m > < i t e m > < k e y > < s t r i n g > 8   3 1   2 0 1 7 < / s t r i n g > < / k e y > < v a l u e > < s t r i n g > C u r r e n c y 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 I N V O I C E < / s t r i n g > < / k e y > < v a l u e > < i n t > - 1 < / i n t > < / v a l u e > < / i t e m > < i t e m > < k e y > < s t r i n g > I N V O I C E   D A T E < / s t r i n g > < / k e y > < v a l u e > < i n t > - 1 < / i n t > < / v a l u e > < / i t e m > < i t e m > < k e y > < s t r i n g > 1   3 1   2 0 1 6 < / s t r i n g > < / k e y > < v a l u e > < i n t > - 1 < / i n t > < / v a l u e > < / i t e m > < i t e m > < k e y > < s t r i n g > 2   2 9   2 0 1 6 < / s t r i n g > < / k e y > < v a l u e > < i n t > - 1 < / i n t > < / v a l u e > < / i t e m > < i t e m > < k e y > < s t r i n g > 3   3 1   2 0 1 6 < / s t r i n g > < / k e y > < v a l u e > < i n t > - 1 < / i n t > < / v a l u e > < / i t e m > < i t e m > < k e y > < s t r i n g > 4   3 0   2 0 1 6 < / s t r i n g > < / k e y > < v a l u e > < i n t > - 1 < / i n t > < / v a l u e > < / i t e m > < i t e m > < k e y > < s t r i n g > 5   3 1   2 0 1 6 < / s t r i n g > < / k e y > < v a l u e > < i n t > - 1 < / i n t > < / v a l u e > < / i t e m > < i t e m > < k e y > < s t r i n g > 6   3 0   2 0 1 6 < / s t r i n g > < / k e y > < v a l u e > < i n t > - 1 < / i n t > < / v a l u e > < / i t e m > < i t e m > < k e y > < s t r i n g > 7   3 1   2 0 1 6 < / s t r i n g > < / k e y > < v a l u e > < i n t > - 1 < / i n t > < / v a l u e > < / i t e m > < i t e m > < k e y > < s t r i n g > 8   3 1   2 0 1 6 < / s t r i n g > < / k e y > < v a l u e > < i n t > - 1 < / i n t > < / v a l u e > < / i t e m > < i t e m > < k e y > < s t r i n g > 9   3 0   2 0 1 6 < / s t r i n g > < / k e y > < v a l u e > < i n t > - 1 < / i n t > < / v a l u e > < / i t e m > < i t e m > < k e y > < s t r i n g > 1 0   3 1   2 0 1 6 < / s t r i n g > < / k e y > < v a l u e > < i n t > - 1 < / i n t > < / v a l u e > < / i t e m > < i t e m > < k e y > < s t r i n g > 1 1   3 0   2 0 1 6 < / s t r i n g > < / k e y > < v a l u e > < i n t > - 1 < / i n t > < / v a l u e > < / i t e m > < i t e m > < k e y > < s t r i n g > 1 2   3 1   2 0 1 6 < / s t r i n g > < / k e y > < v a l u e > < i n t > - 1 < / i n t > < / v a l u e > < / i t e m > < i t e m > < k e y > < s t r i n g > 1   3 1   2 0 1 7 < / s t r i n g > < / k e y > < v a l u e > < i n t > - 1 < / i n t > < / v a l u e > < / i t e m > < i t e m > < k e y > < s t r i n g > 2   2 8   2 0 1 7 < / s t r i n g > < / k e y > < v a l u e > < i n t > - 1 < / i n t > < / v a l u e > < / i t e m > < i t e m > < k e y > < s t r i n g > 3   3 1   2 0 1 7 < / s t r i n g > < / k e y > < v a l u e > < i n t > - 1 < / i n t > < / v a l u e > < / i t e m > < i t e m > < k e y > < s t r i n g > 4   3 0   2 0 1 7 < / s t r i n g > < / k e y > < v a l u e > < i n t > - 1 < / i n t > < / v a l u e > < / i t e m > < i t e m > < k e y > < s t r i n g > 5   3 1   2 0 1 7 < / s t r i n g > < / k e y > < v a l u e > < i n t > - 1 < / i n t > < / v a l u e > < / i t e m > < i t e m > < k e y > < s t r i n g > 6   3 0   2 0 1 7 < / s t r i n g > < / k e y > < v a l u e > < i n t > - 1 < / i n t > < / v a l u e > < / i t e m > < i t e m > < k e y > < s t r i n g > 7   3 1   2 0 1 7 < / s t r i n g > < / k e y > < v a l u e > < i n t > - 1 < / i n t > < / v a l u e > < / i t e m > < i t e m > < k e y > < s t r i n g > 8   3 1   2 0 1 7 < / s t r i n g > < / k e y > < v a l u e > < i n t > - 1 < / i n t > < / v a l u e > < / i t e m > < / C o l u m n W i d t h s > < C o l u m n D i s p l a y I n d e x   /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3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 T a b l e 4 < / E x c e l T a b l e N a m e > < G e m i n i T a b l e I d > T a b l e 4 < / G e m i n i T a b l e I d > < L i n k e d C o l u m n L i s t > < L i n k e d C o l u m n I n f o > < E x c e l C o l u m n N a m e > M o n t h   E n d i n g < / E x c e l C o l u m n N a m e > < G e m i n i C o l u m n I d > M o n t h   E n d i n g < / G e m i n i C o l u m n I d > < / L i n k e d C o l u m n I n f o > < / L i n k e d C o l u m n L i s t > < U p d a t e N e e d e d > f a l s e < / U p d a t e N e e d e d > < R o w C o u n t > 1 5 < / R o w C o u n t > < / L i n k e d T a b l e I n f o > < L i n k e d T a b l e I n f o > < E x c e l T a b l e N a m e > T a b l e 1 < / E x c e l T a b l e N a m e > < G e m i n i T a b l e I d > T a b l e 1 < / G e m i n i T a b l e I d > < L i n k e d C o l u m n L i s t > < L i n k e d C o l u m n I n f o > < E x c e l C o l u m n N a m e > C U S T O M E R < / E x c e l C o l u m n N a m e > < G e m i n i C o l u m n I d > C U S T O M E R < / G e m i n i C o l u m n I d > < / L i n k e d C o l u m n I n f o > < L i n k e d C o l u m n I n f o > < E x c e l C o l u m n N a m e > I N V O I C E < / E x c e l C o l u m n N a m e > < G e m i n i C o l u m n I d > I N V O I C E < / G e m i n i C o l u m n I d > < / L i n k e d C o l u m n I n f o > < L i n k e d C o l u m n I n f o > < E x c e l C o l u m n N a m e > D A T E < / E x c e l C o l u m n N a m e > < G e m i n i C o l u m n I d > D A T E < / G e m i n i C o l u m n I d > < / L i n k e d C o l u m n I n f o > < L i n k e d C o l u m n I n f o > < E x c e l C o l u m n N a m e > T Y P E < / E x c e l C o l u m n N a m e > < G e m i n i C o l u m n I d > T Y P E < / G e m i n i C o l u m n I d > < / L i n k e d C o l u m n I n f o > < L i n k e d C o l u m n I n f o > < E x c e l C o l u m n N a m e > A M O U N T < / E x c e l C o l u m n N a m e > < G e m i n i C o l u m n I d > A M O U N T < / G e m i n i C o l u m n I d > < / L i n k e d C o l u m n I n f o > < L i n k e d C o l u m n I n f o > < E x c e l C o l u m n N a m e > I N V O I C E   D A T E < / E x c e l C o l u m n N a m e > < G e m i n i C o l u m n I d > I N V O I C E   D A T E < / G e m i n i C o l u m n I d > < / L i n k e d C o l u m n I n f o > < L i n k e d C o l u m n I n f o > < E x c e l C o l u m n N a m e > M O N T H   E N D I N G < / E x c e l C o l u m n N a m e > < G e m i n i C o l u m n I d > M O N T H   E N D I N G < / G e m i n i C o l u m n I d > < / L i n k e d C o l u m n I n f o > < / L i n k e d C o l u m n L i s t > < U p d a t e N e e d e d > t r u e < / U p d a t e N e e d e d > < R o w C o u n t > 7 5 < / R o w C o u n t > < / L i n k e d T a b l e I n f o > < / L i n k e d T a b l e L i s t > < / L i n k e d T a b l e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5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 2 0 1 7 - 0 4 - 2 1 T 1 6 : 2 6 : 0 8 . 3 0 8 3 4 1 1 - 0 6 : 0 0 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 T a b l e 1 , T a b l e 4 < / C u s t o m C o n t e n t > < / G e m i n i > 
</file>

<file path=customXml/item5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 1 4 F 1 5 4 E A 3 E A 4 D D 6 A 6 4 2 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 1 0 3 3 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 T a b l e 1 < / I D > < N a m e > A L L T R A N S A C T I O N S 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 C U S T O M E R < / I D > < N a m e > C U S T O M E R 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 B < / V a l u e > < / A n n o t a t i o n > < / A n n o t a t i o n s > < I D > I N V O I C E < / I D > < N a m e > I N V O I C E 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 C < / V a l u e > < / A n n o t a t i o n > < / A n n o t a t i o n s > < I D > D A T E < / I D > < N a m e > D A T E 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 G e n e r a l   D a t e < / d d l 3 0 0 _ 3 0 0 : F o r m a t S t r i n g > < / A t t r i b u t e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 D < / V a l u e > < / A n n o t a t i o n > < / A n n o t a t i o n s > < I D > T Y P E < / I D > < N a m e > T Y P E 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C u r r e n c y "   A c c u r a c y = " 2 "   T h o u s a n d S e p a r a t o r = " T r u e "   x m l n s = " " > < C u r r e n c y   L C I D = " 1 0 3 3 "   D i s p l a y N a m e = " $   E n g l i s h   ( U n i t e d   S t a t e s ) "   S y m b o l = " $ "   P o s i t i v e P a t t e r n = " 0 "   N e g a t i v e P a t t e r n = " 0 "   / > < / F o r m a t > < / V a l u e > < / A n n o t a t i o n > < A n n o t a t i o n > < N a m e > D e l e t e N o t A l l o w e d < / N a m e > < / A n n o t a t i o n > < A n n o t a t i o n > < N a m e > S h o r t C o l u m n I d < / N a m e > < V a l u e > E < / V a l u e > < / A n n o t a t i o n > < / A n n o t a t i o n s > < I D > A M O U N T < / I D > < N a m e > A M O U N T < / N a m e > < K e y C o l u m n s > < K e y C o l u m n > < D a t a T y p e > C u r r e n c y 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 \ $ # , 0 . 0 0 ; ( \ $ # , 0 . 0 0 ) ; \ $ # , 0 . 0 0 < / d d l 3 0 0 _ 3 0 0 : F o r m a t S t r i n g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 F < / V a l u e > < / A n n o t a t i o n > < / A n n o t a t i o n s > < I D > I N V O I C E   D A T E < / I D > < N a m e > I N V O I C E   D A T E 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 G e n e r a l   D a t e < / d d l 3 0 0 _ 3 0 0 : F o r m a t S t r i n g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/ A n n o t a t i o n s > < I D > M O N T H   E N D I N G < / I D > < N a m e > M O N T H   E N D I N G 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 G e n e r a l   D a t e 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 C U S T O M E R < / A t t r i b u t e I D > < O v e r r i d e B e h a v i o r > N o n e < / O v e r r i d e B e h a v i o r > < N a m e > C U S T O M E R < / N a m e > < / A t t r i b u t e R e l a t i o n s h i p > < A t t r i b u t e R e l a t i o n s h i p > < A t t r i b u t e I D > I N V O I C E < / A t t r i b u t e I D > < O v e r r i d e B e h a v i o r > N o n e < / O v e r r i d e B e h a v i o r > < N a m e > I N V O I C E < / N a m e > < / A t t r i b u t e R e l a t i o n s h i p > < A t t r i b u t e R e l a t i o n s h i p > < A t t r i b u t e I D > D A T E < / A t t r i b u t e I D > < O v e r r i d e B e h a v i o r > N o n e < / O v e r r i d e B e h a v i o r > < N a m e > D A T E < / N a m e > < / A t t r i b u t e R e l a t i o n s h i p > < A t t r i b u t e R e l a t i o n s h i p > < A t t r i b u t e I D > T Y P E < / A t t r i b u t e I D > < O v e r r i d e B e h a v i o r > N o n e < / O v e r r i d e B e h a v i o r > < N a m e > T Y P E < / N a m e > < / A t t r i b u t e R e l a t i o n s h i p > < A t t r i b u t e R e l a t i o n s h i p > < A t t r i b u t e I D > A M O U N T < / A t t r i b u t e I D > < O v e r r i d e B e h a v i o r > N o n e < / O v e r r i d e B e h a v i o r > < N a m e > A M O U N T < / N a m e > < / A t t r i b u t e R e l a t i o n s h i p > < A t t r i b u t e R e l a t i o n s h i p > < A t t r i b u t e I D > I N V O I C E   D A T E < / A t t r i b u t e I D > < O v e r r i d e B e h a v i o r > N o n e < / O v e r r i d e B e h a v i o r > < N a m e > I N V O I C E   D A T E < / N a m e > < / A t t r i b u t e R e l a t i o n s h i p > < A t t r i b u t e R e l a t i o n s h i p > < A t t r i b u t e I D > M O N T H   E N D I N G < / A t t r i b u t e I D > < O v e r r i d e B e h a v i o r > N o n e < / O v e r r i d e B e h a v i o r > < N a m e > M O N T H   E N D I N G 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 1 f 0 b f 4 b f - 2 1 6 2 - 4 4 3 c - b a 7 6 - 7 a a b 0 7 c 5 c 6 d a < / I D > < d d l 3 0 0 _ 3 0 0 : F r o m R e l a t i o n s h i p E n d > < d d l 3 0 0 _ 3 0 0 : M u l t i p l i c i t y > M a n y < / d d l 3 0 0 _ 3 0 0 : M u l t i p l i c i t y > < d d l 3 0 0 : V i s u a l i z a t i o n P r o p e r t i e s   / > < D i m e n s i o n I D > T a b l e 1 < / D i m e n s i o n I D > < A t t r i b u t e s > < A t t r i b u t e > < A t t r i b u t e I D > M O N T H   E N D I N G 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 T a b l e 4 < / D i m e n s i o n I D > < A t t r i b u t e s > < A t t r i b u t e > < A t t r i b u t e I D > M o n t h   E n d i n g < / A t t r i b u t e I D > < / A t t r i b u t e > < / A t t r i b u t e s > < / d d l 3 0 0 _ 3 0 0 : T o R e l a t i o n s h i p E n d > < / d d l 3 0 0 _ 3 0 0 : R e l a t i o n s h i p > < / d d l 3 0 0 _ 3 0 0 : R e l a t i o n s h i p s > < / D i m e n s i o n > < D i m e n s i o n > < I D > T a b l e 4 < / I D > < N a m e > M O N T H S 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/ A n n o t a t i o n s > < I D > M o n t h   E n d i n g < / I D > < N a m e > M o n t h   E n d i n g < / N a m e > < K e y C o l u m n s > < K e y C o l u m n > < D a t a T y p e > D a t e 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 G e n e r a l   D a t e 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 M o n t h   E n d i n g < / A t t r i b u t e I D > < C a r d i n a l i t y > O n e < / C a r d i n a l i t y > < O v e r r i d e B e h a v i o r > N o n e < / O v e r r i d e B e h a v i o r > < N a m e > M o n t h   E n d i n g 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 M o d e l < / I D > < N a m e > M o d e l < / N a m e > < A n n o t a t i o n s > < A n n o t a t i o n > < N a m e > D e f a u l t M e a s u r e < / N a m e > < V a l u e > _ _ N o   m e a s u r e s   d e f i n e d < / V a l u e > < / A n n o t a t i o n > < / A n n o t a t i o n s > < L a n g u a g e > 1 0 3 3 < / L a n g u a g e > < D i m e n s i o n s > < D i m e n s i o n > < I D > T a b l e 1 < / I D > < N a m e > A L L T R A N S A C T I O N S < / N a m e > < D i m e n s i o n I D > T a b l e 1 < / D i m e n s i o n I D > < A t t r i b u t e s > < A t t r i b u t e > < A t t r i b u t e I D > C U S T O M E R < / A t t r i b u t e I D > < / A t t r i b u t e > < A t t r i b u t e > < A t t r i b u t e I D > I N V O I C E < / A t t r i b u t e I D > < / A t t r i b u t e > < A t t r i b u t e > < A t t r i b u t e I D > D A T E < / A t t r i b u t e I D > < / A t t r i b u t e > < A t t r i b u t e > < A t t r i b u t e I D > T Y P E < / A t t r i b u t e I D > < / A t t r i b u t e > < A t t r i b u t e > < A t t r i b u t e I D > A M O U N T < / A t t r i b u t e I D > < / A t t r i b u t e > < A t t r i b u t e > < A t t r i b u t e I D > I N V O I C E   D A T E < / A t t r i b u t e I D > < / A t t r i b u t e > < A t t r i b u t e > < A t t r i b u t e I D > M O N T H   E N D I N G 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 T a b l e 4 < / I D > < N a m e > M O N T H S < / N a m e > < D i m e n s i o n I D > T a b l e 4 < / D i m e n s i o n I D > < A t t r i b u t e s > < A t t r i b u t e > < A t t r i b u t e I D > M o n t h   E n d i n g 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/ D i m e n s i o n s > < M e a s u r e G r o u p s > < M e a s u r e G r o u p > < I D > T a b l e 1 < / I D > < N a m e > A L L T R A N S A C T I O N S < / N a m e > < M e a s u r e s > < M e a s u r e > < I D > T a b l e 1 < / I D > < N a m e > _ C o u n t   A L L T R A N S A C T I O N S 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 T a b l e 1 < / C u b e D i m e n s i o n I D > < A t t r i b u t e s > < A t t r i b u t e > < A t t r i b u t e I D > C U S T O M E R 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 I N V O I C E 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 D A T E 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 T Y P E 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 A M O U N T < / A t t r i b u t e I D > < K e y C o l u m n s > < K e y C o l u m n > < D a t a T y p e > C u r r e n c y < / D a t a T y p e > < N u l l P r o c e s s i n g > P r e s e r v e < / N u l l P r o c e s s i n g > < / K e y C o l u m n > < / K e y C o l u m n s > < / A t t r i b u t e > < A t t r i b u t e > < A t t r i b u t e I D > I N V O I C E   D A T E 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 M O N T H   E N D I N G 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 T a b l e 1 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 T a b l e 4 < / C u b e D i m e n s i o n I D > < A t t r i b u t e s > < A t t r i b u t e > < A t t r i b u t e I D > M o n t h   E n d i n g < / A t t r i b u t e I D > < K e y C o l u m n s > < K e y C o l u m n > < D a t a T y p e > D a t e < / D a t a T y p e > < N u l l P r o c e s s i n g > E r r o r < / N u l l P r o c e s s i n g > < / K e y C o l u m n > < / K e y C o l u m n s > < T y p e > G r a n u l a r i t y < / T y p e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 T a b l e 1 < / I n t e r m e d i a t e C u b e D i m e n s i o n I D > < I n t e r m e d i a t e G r a n u l a r i t y A t t r i b u t e I D > M O N T H   E N D I N G < / I n t e r m e d i a t e G r a n u l a r i t y A t t r i b u t e I D > < M a t e r i a l i z a t i o n > R e g u l a r < / M a t e r i a l i z a t i o n > < d d l 3 0 0 : R e l a t i o n s h i p I D > 1 f 0 b f 4 b f - 2 1 6 2 - 4 4 3 c - b a 7 6 - 7 a a b 0 7 c 5 c 6 d a < / d d l 3 0 0 : R e l a t i o n s h i p I D > < / D i m e n s i o n > < / D i m e n s i o n s > < P a r t i t i o n s > < P a r t i t i o n > < I D > T a b l e 1 < / I D > < N a m e > T a b l e 1 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 T a b l e 4 < / I D > < N a m e > M O N T H S < / N a m e > < M e a s u r e s > < M e a s u r e > < I D > T a b l e 4 < / I D > < N a m e > _ C o u n t   M O N T H S 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 T a b l e 4 < / C u b e D i m e n s i o n I D > < A t t r i b u t e s > < A t t r i b u t e > < A t t r i b u t e I D > M o n t h   E n d i n g 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 T a b l e 4 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 T a b l e 4 < / I D > < N a m e > T a b l e 4 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 C U R R E N T C U B E . M e a s u r e s . [ _ _ N o   m e a s u r e s   d e f i n e d ]   A S   1 ;    
 A L T E R   C U B E   C U R R E N T C U B E   U P D A T E   D I M E N S I O N   M e a s u r e s ,   D e f a u l t _ M e m b e r   =   [ _ _ N o   m e a s u r e s   d e f i n e d ] ; 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 ' A L L T R A N S A C T I O N S ' [ S u m   o f   A M O U N T ] = S U M ( ' A L L T R A N S A C T I O N S ' [ A M O U N T ] ) ;  
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C u r r e n c y "   A c c u r a c y = " 2 "   T h o u s a n d S e p a r a t o r = " T r u e "   x m l n s = " " > < C u r r e n c y   L C I D = " 1 0 3 3 "   D i s p l a y N a m e = " $   E n g l i s h   ( U n i t e d   S t a t e s ) "   S y m b o l = " $ "   P o s i t i v e P a t t e r n = " 0 "   N e g a t i v e P a t t e r n = " 0 "   / > < / F o r m a t > < / V a l u e > < / A n n o t a t i o n > < A n n o t a t i o n > < N a m e > R e f C o u n t < / N a m e > < V a l u e > 1 < / V a l u e > < / A n n o t a t i o n > < A n n o t a t i o n > < N a m e > C o l u m n < / N a m e > < V a l u e > A M O U N T < / V a l u e > < / A n n o t a t i o n > < A n n o t a t i o n > < N a m e > A g g r e g a t i o n < / N a m e > < V a l u e > S u m < / V a l u e > < / A n n o t a t i o n > < / A n n o t a t i o n s > < C a l c u l a t i o n R e f e r e n c e > [ S u m   o f   A M O U N T ] < / C a l c u l a t i o n R e f e r e n c e > < C a l c u l a t i o n T y p e > M e m b e r < / C a l c u l a t i o n T y p e > < F o r m a t S t r i n g > ' \ $ # , 0 . 0 0 ; ( \ $ # , 0 . 0 0 ) ; \ $ # , 0 . 0 0 ' < / F o r m a t S t r i n g > < d d l 3 0 0 : V i s u a l i z a t i o n P r o p e r t i e s > < d d l 3 0 0 : I s S i m p l e M e a s u r e > t r u e < / d d l 3 0 0 : I s S i m p l e M e a s u r e > < / d d l 3 0 0 : V i s u a l i z a t i o n P r o p e r t i e s > < / C a l c u l a t i o n P r o p e r t y > < C a l c u l a t i o n P r o p e r t y > < C a l c u l a t i o n R e f e r e n c e > M e a s u r e s . [ _ _ N o   m e a s u r e s   d e f i n e d ] 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/ D a t a b a s e > < / O b j e c t D e f i n i t i o n > < / C r e a t e > ] ] > < / C u s t o m C o n t e n t > < / G e m i n i > 
</file>

<file path=customXml/item6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> < i t e m > < k e y > < s t r i n g > 1 5 6 b 2 2 2 f - b 5 3 0 - 4 2 e 5 - a 7 3 e - 4 6 d a 0 e d c 5 d c 0 < / s t r i n g > < / k e y > < v a l u e > < b o o l e a n > t r u e < / b o o l e a n > < / v a l u e > < / i t e m > < i t e m > < k e y > < s t r i n g > d a 8 e d 5 4 e - 9 f 1 7 - 4 e a 3 - b 7 7 e - 0 3 5 2 e 6 0 8 6 a 9 3 < / s t r i n g > < / k e y > < v a l u e > < b o o l e a n > t r u e < / b o o l e a n > < / v a l u e > < / i t e m > < / D i c t i o n a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1 7 e 9 e 7 8 4 - 2 0 3 a - 4 d d a - 8 f e 1 - b 8 6 3 0 e 9 a d a c d " > < C u s t o m C o n t e n t > < ! [ C D A T A [ < ? x m l   v e r s i o n = " 1 . 0 "   e n c o d i n g = " u t f - 1 6 " ? > < S e t t i n g s > < C a l c u l a t e d F i e l d s > < i t e m > < M e a s u r e N a m e > S u m   o f   A M O U N T < / M e a s u r e N a m e > < D i s p l a y N a m e > S u m   o f   A M O U N T 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 S U M M A R Y < / S l i c e r S h e e t N a m e > < S A H o s t H a s h > 1 9 0 5 5 2 2 9 7 7 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e 4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 x m l n s : x s i = " h t t p : / / w w w . w 3 . o r g / 2 0 0 1 / X M L S c h e m a - i n s t a n c e " & g t ; & l t ; C o l u m n S u g g e s t e d T y p e & g t ; & l t ; i t e m & g t ; & l t ; k e y & g t ; & l t ; s t r i n g & g t ; M o n t h   E n d i n g & l t ; / s t r i n g & g t ; & l t ; / k e y & g t ; & l t ; v a l u e & g t ; & l t ; s t r i n g & g t ; D a t e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 / & g t ; & l t ; C o l u m n W i d t h s & g t ; & l t ; i t e m & g t ; & l t ; k e y & g t ; & l t ; s t r i n g & g t ; M o n t h   E n d i n g & l t ; / s t r i n g & g t ; & l t ; / k e y & g t ; & l t ; v a l u e & g t ; & l t ; i n t & g t ; 1 2 7 & l t ; / i n t & g t ; & l t ; / v a l u e & g t ; & l t ; / i t e m & g t ; & l t ; / C o l u m n W i d t h s & g t ; & l t ; C o l u m n D i s p l a y I n d e x & g t ; & l t ; i t e m & g t ; & l t ; k e y & g t ; & l t ; s t r i n g & g t ; M o n t h   E n d i n g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 T a b l e 4 < / C u s t o m C o n t e n t > < / G e m i n i > 
</file>

<file path=customXml/itemProps1.xml><?xml version="1.0" encoding="utf-8"?>
<ds:datastoreItem xmlns:ds="http://schemas.openxmlformats.org/officeDocument/2006/customXml" ds:itemID="{8A34E2E2-B094-4F23-870C-E2D3BD663E06}">
  <ds:schemaRefs/>
</ds:datastoreItem>
</file>

<file path=customXml/itemProps10.xml><?xml version="1.0" encoding="utf-8"?>
<ds:datastoreItem xmlns:ds="http://schemas.openxmlformats.org/officeDocument/2006/customXml" ds:itemID="{F6AB80F9-8134-43AF-A612-5A37DCF207CD}">
  <ds:schemaRefs/>
</ds:datastoreItem>
</file>

<file path=customXml/itemProps11.xml><?xml version="1.0" encoding="utf-8"?>
<ds:datastoreItem xmlns:ds="http://schemas.openxmlformats.org/officeDocument/2006/customXml" ds:itemID="{AC4EF113-FD7B-41D4-ABAE-BD6765E60D82}">
  <ds:schemaRefs/>
</ds:datastoreItem>
</file>

<file path=customXml/itemProps12.xml><?xml version="1.0" encoding="utf-8"?>
<ds:datastoreItem xmlns:ds="http://schemas.openxmlformats.org/officeDocument/2006/customXml" ds:itemID="{D3503DC8-1362-4AAE-A403-E9DD22422A7C}">
  <ds:schemaRefs/>
</ds:datastoreItem>
</file>

<file path=customXml/itemProps13.xml><?xml version="1.0" encoding="utf-8"?>
<ds:datastoreItem xmlns:ds="http://schemas.openxmlformats.org/officeDocument/2006/customXml" ds:itemID="{338A0954-9FFD-4D97-9454-5AA64C2E667F}">
  <ds:schemaRefs/>
</ds:datastoreItem>
</file>

<file path=customXml/itemProps14.xml><?xml version="1.0" encoding="utf-8"?>
<ds:datastoreItem xmlns:ds="http://schemas.openxmlformats.org/officeDocument/2006/customXml" ds:itemID="{8A17FDF3-842F-4E0C-BE0E-C40EEE09C97D}">
  <ds:schemaRefs/>
</ds:datastoreItem>
</file>

<file path=customXml/itemProps15.xml><?xml version="1.0" encoding="utf-8"?>
<ds:datastoreItem xmlns:ds="http://schemas.openxmlformats.org/officeDocument/2006/customXml" ds:itemID="{AD92611A-B259-4855-B232-254EA6464324}">
  <ds:schemaRefs/>
</ds:datastoreItem>
</file>

<file path=customXml/itemProps16.xml><?xml version="1.0" encoding="utf-8"?>
<ds:datastoreItem xmlns:ds="http://schemas.openxmlformats.org/officeDocument/2006/customXml" ds:itemID="{50604B92-C563-48C2-BDEB-8A826CA1DC7A}">
  <ds:schemaRefs/>
</ds:datastoreItem>
</file>

<file path=customXml/itemProps17.xml><?xml version="1.0" encoding="utf-8"?>
<ds:datastoreItem xmlns:ds="http://schemas.openxmlformats.org/officeDocument/2006/customXml" ds:itemID="{F6FB46E1-294A-45AF-9FE4-8F9356EAA4B8}">
  <ds:schemaRefs/>
</ds:datastoreItem>
</file>

<file path=customXml/itemProps18.xml><?xml version="1.0" encoding="utf-8"?>
<ds:datastoreItem xmlns:ds="http://schemas.openxmlformats.org/officeDocument/2006/customXml" ds:itemID="{CF94D7F1-73DA-4232-8B1A-4847D22F52B5}">
  <ds:schemaRefs/>
</ds:datastoreItem>
</file>

<file path=customXml/itemProps19.xml><?xml version="1.0" encoding="utf-8"?>
<ds:datastoreItem xmlns:ds="http://schemas.openxmlformats.org/officeDocument/2006/customXml" ds:itemID="{E95B6DA5-84C4-4601-92F1-A21B86A4649B}">
  <ds:schemaRefs/>
</ds:datastoreItem>
</file>

<file path=customXml/itemProps2.xml><?xml version="1.0" encoding="utf-8"?>
<ds:datastoreItem xmlns:ds="http://schemas.openxmlformats.org/officeDocument/2006/customXml" ds:itemID="{5821016A-1CD6-45FB-ADA6-936ECEFE2CEB}">
  <ds:schemaRefs/>
</ds:datastoreItem>
</file>

<file path=customXml/itemProps20.xml><?xml version="1.0" encoding="utf-8"?>
<ds:datastoreItem xmlns:ds="http://schemas.openxmlformats.org/officeDocument/2006/customXml" ds:itemID="{E26B520C-58CA-4CAE-B9E9-9471289D5E1E}">
  <ds:schemaRefs/>
</ds:datastoreItem>
</file>

<file path=customXml/itemProps21.xml><?xml version="1.0" encoding="utf-8"?>
<ds:datastoreItem xmlns:ds="http://schemas.openxmlformats.org/officeDocument/2006/customXml" ds:itemID="{987CC202-7E2D-4206-944A-A8A41CD438D2}">
  <ds:schemaRefs/>
</ds:datastoreItem>
</file>

<file path=customXml/itemProps22.xml><?xml version="1.0" encoding="utf-8"?>
<ds:datastoreItem xmlns:ds="http://schemas.openxmlformats.org/officeDocument/2006/customXml" ds:itemID="{AFEB991F-4B3D-4C53-A22C-1A4A766EC2D4}">
  <ds:schemaRefs/>
</ds:datastoreItem>
</file>

<file path=customXml/itemProps23.xml><?xml version="1.0" encoding="utf-8"?>
<ds:datastoreItem xmlns:ds="http://schemas.openxmlformats.org/officeDocument/2006/customXml" ds:itemID="{4B0ECC09-249D-4AC9-AEB9-833505178B1A}">
  <ds:schemaRefs/>
</ds:datastoreItem>
</file>

<file path=customXml/itemProps24.xml><?xml version="1.0" encoding="utf-8"?>
<ds:datastoreItem xmlns:ds="http://schemas.openxmlformats.org/officeDocument/2006/customXml" ds:itemID="{794DC406-D112-4710-BD42-217756336BCC}">
  <ds:schemaRefs/>
</ds:datastoreItem>
</file>

<file path=customXml/itemProps25.xml><?xml version="1.0" encoding="utf-8"?>
<ds:datastoreItem xmlns:ds="http://schemas.openxmlformats.org/officeDocument/2006/customXml" ds:itemID="{F33B7406-95E9-42DE-BADB-85D810B13523}">
  <ds:schemaRefs/>
</ds:datastoreItem>
</file>

<file path=customXml/itemProps3.xml><?xml version="1.0" encoding="utf-8"?>
<ds:datastoreItem xmlns:ds="http://schemas.openxmlformats.org/officeDocument/2006/customXml" ds:itemID="{4FB05D00-CA77-4B06-A9D4-1504AB18112A}">
  <ds:schemaRefs/>
</ds:datastoreItem>
</file>

<file path=customXml/itemProps4.xml><?xml version="1.0" encoding="utf-8"?>
<ds:datastoreItem xmlns:ds="http://schemas.openxmlformats.org/officeDocument/2006/customXml" ds:itemID="{A5F83707-031C-4974-9BA5-9867B06DB336}">
  <ds:schemaRefs/>
</ds:datastoreItem>
</file>

<file path=customXml/itemProps5.xml><?xml version="1.0" encoding="utf-8"?>
<ds:datastoreItem xmlns:ds="http://schemas.openxmlformats.org/officeDocument/2006/customXml" ds:itemID="{58B7A3E5-3A7D-46BF-81EF-7FBDEC9F6762}">
  <ds:schemaRefs/>
</ds:datastoreItem>
</file>

<file path=customXml/itemProps6.xml><?xml version="1.0" encoding="utf-8"?>
<ds:datastoreItem xmlns:ds="http://schemas.openxmlformats.org/officeDocument/2006/customXml" ds:itemID="{9A943183-A018-4949-957F-FCEA808EA618}">
  <ds:schemaRefs/>
</ds:datastoreItem>
</file>

<file path=customXml/itemProps7.xml><?xml version="1.0" encoding="utf-8"?>
<ds:datastoreItem xmlns:ds="http://schemas.openxmlformats.org/officeDocument/2006/customXml" ds:itemID="{A44B2DBA-CDD4-42EB-BF9E-7EE77DC0D7A8}">
  <ds:schemaRefs/>
</ds:datastoreItem>
</file>

<file path=customXml/itemProps8.xml><?xml version="1.0" encoding="utf-8"?>
<ds:datastoreItem xmlns:ds="http://schemas.openxmlformats.org/officeDocument/2006/customXml" ds:itemID="{686D2584-88B4-4B01-A1E5-CDEA6159DFAD}">
  <ds:schemaRefs/>
</ds:datastoreItem>
</file>

<file path=customXml/itemProps9.xml><?xml version="1.0" encoding="utf-8"?>
<ds:datastoreItem xmlns:ds="http://schemas.openxmlformats.org/officeDocument/2006/customXml" ds:itemID="{D13DC7B3-9AF6-41B5-8358-4581041EA5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ALLTRANSACTIONS</vt:lpstr>
      <vt:lpstr>CUSTOMERS</vt:lpstr>
      <vt:lpstr>SUMMARY</vt:lpstr>
      <vt:lpstr>Aging Chart</vt:lpstr>
      <vt:lpstr>Customers</vt:lpstr>
      <vt:lpstr>TRANSCOUNT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Jagielski</dc:creator>
  <cp:lastModifiedBy>David J</cp:lastModifiedBy>
  <dcterms:created xsi:type="dcterms:W3CDTF">2017-04-21T16:35:12Z</dcterms:created>
  <dcterms:modified xsi:type="dcterms:W3CDTF">2017-04-27T01:05:56Z</dcterms:modified>
</cp:coreProperties>
</file>