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fa5871c328f077b8/H2E/Templates/"/>
    </mc:Choice>
  </mc:AlternateContent>
  <xr:revisionPtr revIDLastSave="71" documentId="8_{D80F4649-12E7-4A2C-9215-8E0CDA04CE46}" xr6:coauthVersionLast="47" xr6:coauthVersionMax="47" xr10:uidLastSave="{3EFDD519-4C6F-4D19-9C10-3DE207E7FF0B}"/>
  <bookViews>
    <workbookView xWindow="28680" yWindow="-120" windowWidth="29040" windowHeight="15720" activeTab="2" xr2:uid="{00000000-000D-0000-FFFF-FFFF00000000}"/>
  </bookViews>
  <sheets>
    <sheet name="LOGOS" sheetId="5" r:id="rId1"/>
    <sheet name="SCHEDULES" sheetId="10" r:id="rId2"/>
    <sheet name="MASTER.SCHEDULE" sheetId="1" r:id="rId3"/>
    <sheet name="TEAM.SCHEDULE" sheetId="2" r:id="rId4"/>
    <sheet name="WEEKLY.SCHEDULE" sheetId="6" r:id="rId5"/>
    <sheet name="WEEKLY.PREDICTIONS" sheetId="4" r:id="rId6"/>
    <sheet name="LEADERBOARD" sheetId="7" r:id="rId7"/>
    <sheet name="ACTUALS" sheetId="9" state="hidden" r:id="rId8"/>
  </sheets>
  <definedNames>
    <definedName name="_xlnm._FilterDatabase" localSheetId="2" hidden="1">MASTER.SCHEDULE!$A$3:$X$383</definedName>
    <definedName name="ChartArea">OFFSET(LEADERBOARD!$A$3,0,0,COUNTA(LEADERBOARD!$A$3:$A$27),2)</definedName>
    <definedName name="ExternalData_1" localSheetId="7" hidden="1">ACTUALS!$A$1:$G$381</definedName>
    <definedName name="_xlnm.Print_Area" localSheetId="3">TEAM.SCHEDULE!$B$1:$M$45</definedName>
    <definedName name="_xlnm.Print_Area" localSheetId="4">WEEKLY.SCHEDULE!$B$1:$M$23</definedName>
    <definedName name="_xlnm.Print_Titles" localSheetId="3">TEAM.SCHEDULE!$1:$3</definedName>
    <definedName name="Teams">MASTER.SCHEDULE!$AN$4:$AN$23</definedName>
  </definedNames>
  <calcPr calcId="191029"/>
  <pivotCaches>
    <pivotCache cacheId="256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P5" i="1"/>
  <c r="Q5" i="1"/>
  <c r="R5" i="1"/>
  <c r="S5" i="1"/>
  <c r="T5" i="1"/>
  <c r="U5" i="1"/>
  <c r="V5" i="1"/>
  <c r="W5" i="1"/>
  <c r="X5" i="1"/>
  <c r="O6" i="1"/>
  <c r="P6" i="1"/>
  <c r="Q6" i="1"/>
  <c r="R6" i="1"/>
  <c r="S6" i="1"/>
  <c r="T6" i="1"/>
  <c r="U6" i="1"/>
  <c r="V6" i="1"/>
  <c r="W6" i="1"/>
  <c r="X6" i="1"/>
  <c r="O7" i="1"/>
  <c r="P7" i="1"/>
  <c r="Q7" i="1"/>
  <c r="R7" i="1"/>
  <c r="S7" i="1"/>
  <c r="T7" i="1"/>
  <c r="U7" i="1"/>
  <c r="V7" i="1"/>
  <c r="W7" i="1"/>
  <c r="X7" i="1"/>
  <c r="O8" i="1"/>
  <c r="P8" i="1"/>
  <c r="Q8" i="1"/>
  <c r="R8" i="1"/>
  <c r="S8" i="1"/>
  <c r="T8" i="1"/>
  <c r="U8" i="1"/>
  <c r="V8" i="1"/>
  <c r="W8" i="1"/>
  <c r="X8" i="1"/>
  <c r="O9" i="1"/>
  <c r="P9" i="1"/>
  <c r="Q9" i="1"/>
  <c r="R9" i="1"/>
  <c r="S9" i="1"/>
  <c r="T9" i="1"/>
  <c r="U9" i="1"/>
  <c r="V9" i="1"/>
  <c r="W9" i="1"/>
  <c r="X9" i="1"/>
  <c r="O10" i="1"/>
  <c r="P10" i="1"/>
  <c r="Q10" i="1"/>
  <c r="R10" i="1"/>
  <c r="S10" i="1"/>
  <c r="T10" i="1"/>
  <c r="U10" i="1"/>
  <c r="V10" i="1"/>
  <c r="W10" i="1"/>
  <c r="X10" i="1"/>
  <c r="O11" i="1"/>
  <c r="P11" i="1"/>
  <c r="Q11" i="1"/>
  <c r="R11" i="1"/>
  <c r="S11" i="1"/>
  <c r="T11" i="1"/>
  <c r="U11" i="1"/>
  <c r="V11" i="1"/>
  <c r="W11" i="1"/>
  <c r="X11" i="1"/>
  <c r="O12" i="1"/>
  <c r="P12" i="1"/>
  <c r="Q12" i="1"/>
  <c r="R12" i="1"/>
  <c r="S12" i="1"/>
  <c r="T12" i="1"/>
  <c r="U12" i="1"/>
  <c r="V12" i="1"/>
  <c r="W12" i="1"/>
  <c r="X12" i="1"/>
  <c r="O13" i="1"/>
  <c r="P13" i="1"/>
  <c r="Q13" i="1"/>
  <c r="R13" i="1"/>
  <c r="S13" i="1"/>
  <c r="T13" i="1"/>
  <c r="U13" i="1"/>
  <c r="V13" i="1"/>
  <c r="W13" i="1"/>
  <c r="X13" i="1"/>
  <c r="O14" i="1"/>
  <c r="P14" i="1"/>
  <c r="Q14" i="1"/>
  <c r="R14" i="1"/>
  <c r="S14" i="1"/>
  <c r="T14" i="1"/>
  <c r="U14" i="1"/>
  <c r="V14" i="1"/>
  <c r="W14" i="1"/>
  <c r="X14" i="1"/>
  <c r="O15" i="1"/>
  <c r="P15" i="1"/>
  <c r="Q15" i="1"/>
  <c r="R15" i="1"/>
  <c r="S15" i="1"/>
  <c r="T15" i="1"/>
  <c r="U15" i="1"/>
  <c r="V15" i="1"/>
  <c r="W15" i="1"/>
  <c r="X15" i="1"/>
  <c r="O16" i="1"/>
  <c r="P16" i="1"/>
  <c r="Q16" i="1"/>
  <c r="R16" i="1"/>
  <c r="S16" i="1"/>
  <c r="T16" i="1"/>
  <c r="U16" i="1"/>
  <c r="V16" i="1"/>
  <c r="W16" i="1"/>
  <c r="X16" i="1"/>
  <c r="O17" i="1"/>
  <c r="P17" i="1"/>
  <c r="Q17" i="1"/>
  <c r="R17" i="1"/>
  <c r="S17" i="1"/>
  <c r="T17" i="1"/>
  <c r="U17" i="1"/>
  <c r="V17" i="1"/>
  <c r="W17" i="1"/>
  <c r="X17" i="1"/>
  <c r="O18" i="1"/>
  <c r="P18" i="1"/>
  <c r="Q18" i="1"/>
  <c r="R18" i="1"/>
  <c r="S18" i="1"/>
  <c r="T18" i="1"/>
  <c r="U18" i="1"/>
  <c r="V18" i="1"/>
  <c r="W18" i="1"/>
  <c r="X18" i="1"/>
  <c r="O19" i="1"/>
  <c r="P19" i="1"/>
  <c r="Q19" i="1"/>
  <c r="R19" i="1"/>
  <c r="S19" i="1"/>
  <c r="T19" i="1"/>
  <c r="U19" i="1"/>
  <c r="V19" i="1"/>
  <c r="W19" i="1"/>
  <c r="X19" i="1"/>
  <c r="O20" i="1"/>
  <c r="P20" i="1"/>
  <c r="Q20" i="1"/>
  <c r="R20" i="1"/>
  <c r="S20" i="1"/>
  <c r="T20" i="1"/>
  <c r="U20" i="1"/>
  <c r="V20" i="1"/>
  <c r="W20" i="1"/>
  <c r="X20" i="1"/>
  <c r="O21" i="1"/>
  <c r="P21" i="1"/>
  <c r="Q21" i="1"/>
  <c r="R21" i="1"/>
  <c r="S21" i="1"/>
  <c r="T21" i="1"/>
  <c r="U21" i="1"/>
  <c r="V21" i="1"/>
  <c r="W21" i="1"/>
  <c r="X21" i="1"/>
  <c r="O22" i="1"/>
  <c r="P22" i="1"/>
  <c r="Q22" i="1"/>
  <c r="R22" i="1"/>
  <c r="S22" i="1"/>
  <c r="T22" i="1"/>
  <c r="U22" i="1"/>
  <c r="V22" i="1"/>
  <c r="W22" i="1"/>
  <c r="X22" i="1"/>
  <c r="O23" i="1"/>
  <c r="P23" i="1"/>
  <c r="Q23" i="1"/>
  <c r="R23" i="1"/>
  <c r="S23" i="1"/>
  <c r="T23" i="1"/>
  <c r="U23" i="1"/>
  <c r="V23" i="1"/>
  <c r="W23" i="1"/>
  <c r="X23" i="1"/>
  <c r="O24" i="1"/>
  <c r="P24" i="1"/>
  <c r="Q24" i="1"/>
  <c r="R24" i="1"/>
  <c r="S24" i="1"/>
  <c r="T24" i="1"/>
  <c r="U24" i="1"/>
  <c r="V24" i="1"/>
  <c r="W24" i="1"/>
  <c r="X24" i="1"/>
  <c r="O25" i="1"/>
  <c r="P25" i="1"/>
  <c r="Q25" i="1"/>
  <c r="R25" i="1"/>
  <c r="S25" i="1"/>
  <c r="T25" i="1"/>
  <c r="U25" i="1"/>
  <c r="V25" i="1"/>
  <c r="W25" i="1"/>
  <c r="X25" i="1"/>
  <c r="O26" i="1"/>
  <c r="P26" i="1"/>
  <c r="Q26" i="1"/>
  <c r="R26" i="1"/>
  <c r="S26" i="1"/>
  <c r="T26" i="1"/>
  <c r="U26" i="1"/>
  <c r="V26" i="1"/>
  <c r="W26" i="1"/>
  <c r="X26" i="1"/>
  <c r="O27" i="1"/>
  <c r="P27" i="1"/>
  <c r="Q27" i="1"/>
  <c r="R27" i="1"/>
  <c r="S27" i="1"/>
  <c r="T27" i="1"/>
  <c r="U27" i="1"/>
  <c r="V27" i="1"/>
  <c r="W27" i="1"/>
  <c r="X27" i="1"/>
  <c r="O28" i="1"/>
  <c r="P28" i="1"/>
  <c r="Q28" i="1"/>
  <c r="R28" i="1"/>
  <c r="S28" i="1"/>
  <c r="T28" i="1"/>
  <c r="U28" i="1"/>
  <c r="V28" i="1"/>
  <c r="W28" i="1"/>
  <c r="X28" i="1"/>
  <c r="O29" i="1"/>
  <c r="P29" i="1"/>
  <c r="Q29" i="1"/>
  <c r="R29" i="1"/>
  <c r="S29" i="1"/>
  <c r="T29" i="1"/>
  <c r="U29" i="1"/>
  <c r="V29" i="1"/>
  <c r="W29" i="1"/>
  <c r="X29" i="1"/>
  <c r="O30" i="1"/>
  <c r="P30" i="1"/>
  <c r="Q30" i="1"/>
  <c r="R30" i="1"/>
  <c r="S30" i="1"/>
  <c r="T30" i="1"/>
  <c r="U30" i="1"/>
  <c r="V30" i="1"/>
  <c r="W30" i="1"/>
  <c r="X30" i="1"/>
  <c r="O31" i="1"/>
  <c r="P31" i="1"/>
  <c r="Q31" i="1"/>
  <c r="R31" i="1"/>
  <c r="S31" i="1"/>
  <c r="T31" i="1"/>
  <c r="U31" i="1"/>
  <c r="V31" i="1"/>
  <c r="W31" i="1"/>
  <c r="X31" i="1"/>
  <c r="O32" i="1"/>
  <c r="P32" i="1"/>
  <c r="Q32" i="1"/>
  <c r="R32" i="1"/>
  <c r="S32" i="1"/>
  <c r="T32" i="1"/>
  <c r="U32" i="1"/>
  <c r="V32" i="1"/>
  <c r="W32" i="1"/>
  <c r="X32" i="1"/>
  <c r="O33" i="1"/>
  <c r="P33" i="1"/>
  <c r="Q33" i="1"/>
  <c r="R33" i="1"/>
  <c r="S33" i="1"/>
  <c r="T33" i="1"/>
  <c r="U33" i="1"/>
  <c r="V33" i="1"/>
  <c r="W33" i="1"/>
  <c r="X33" i="1"/>
  <c r="O34" i="1"/>
  <c r="P34" i="1"/>
  <c r="Q34" i="1"/>
  <c r="R34" i="1"/>
  <c r="S34" i="1"/>
  <c r="T34" i="1"/>
  <c r="U34" i="1"/>
  <c r="V34" i="1"/>
  <c r="W34" i="1"/>
  <c r="X34" i="1"/>
  <c r="O35" i="1"/>
  <c r="P35" i="1"/>
  <c r="Q35" i="1"/>
  <c r="R35" i="1"/>
  <c r="S35" i="1"/>
  <c r="T35" i="1"/>
  <c r="U35" i="1"/>
  <c r="V35" i="1"/>
  <c r="W35" i="1"/>
  <c r="X35" i="1"/>
  <c r="O36" i="1"/>
  <c r="P36" i="1"/>
  <c r="Q36" i="1"/>
  <c r="R36" i="1"/>
  <c r="S36" i="1"/>
  <c r="T36" i="1"/>
  <c r="U36" i="1"/>
  <c r="V36" i="1"/>
  <c r="W36" i="1"/>
  <c r="X36" i="1"/>
  <c r="O37" i="1"/>
  <c r="P37" i="1"/>
  <c r="Q37" i="1"/>
  <c r="R37" i="1"/>
  <c r="S37" i="1"/>
  <c r="T37" i="1"/>
  <c r="U37" i="1"/>
  <c r="V37" i="1"/>
  <c r="W37" i="1"/>
  <c r="X37" i="1"/>
  <c r="O38" i="1"/>
  <c r="P38" i="1"/>
  <c r="Q38" i="1"/>
  <c r="R38" i="1"/>
  <c r="S38" i="1"/>
  <c r="T38" i="1"/>
  <c r="U38" i="1"/>
  <c r="V38" i="1"/>
  <c r="W38" i="1"/>
  <c r="X38" i="1"/>
  <c r="O39" i="1"/>
  <c r="P39" i="1"/>
  <c r="Q39" i="1"/>
  <c r="R39" i="1"/>
  <c r="S39" i="1"/>
  <c r="T39" i="1"/>
  <c r="U39" i="1"/>
  <c r="V39" i="1"/>
  <c r="W39" i="1"/>
  <c r="X39" i="1"/>
  <c r="O40" i="1"/>
  <c r="P40" i="1"/>
  <c r="Q40" i="1"/>
  <c r="R40" i="1"/>
  <c r="S40" i="1"/>
  <c r="T40" i="1"/>
  <c r="U40" i="1"/>
  <c r="V40" i="1"/>
  <c r="W40" i="1"/>
  <c r="X40" i="1"/>
  <c r="O41" i="1"/>
  <c r="P41" i="1"/>
  <c r="Q41" i="1"/>
  <c r="R41" i="1"/>
  <c r="S41" i="1"/>
  <c r="T41" i="1"/>
  <c r="U41" i="1"/>
  <c r="V41" i="1"/>
  <c r="W41" i="1"/>
  <c r="X41" i="1"/>
  <c r="O42" i="1"/>
  <c r="P42" i="1"/>
  <c r="Q42" i="1"/>
  <c r="R42" i="1"/>
  <c r="S42" i="1"/>
  <c r="T42" i="1"/>
  <c r="U42" i="1"/>
  <c r="V42" i="1"/>
  <c r="W42" i="1"/>
  <c r="X42" i="1"/>
  <c r="O43" i="1"/>
  <c r="P43" i="1"/>
  <c r="Q43" i="1"/>
  <c r="R43" i="1"/>
  <c r="S43" i="1"/>
  <c r="T43" i="1"/>
  <c r="U43" i="1"/>
  <c r="V43" i="1"/>
  <c r="W43" i="1"/>
  <c r="X43" i="1"/>
  <c r="O44" i="1"/>
  <c r="P44" i="1"/>
  <c r="Q44" i="1"/>
  <c r="R44" i="1"/>
  <c r="S44" i="1"/>
  <c r="T44" i="1"/>
  <c r="U44" i="1"/>
  <c r="V44" i="1"/>
  <c r="W44" i="1"/>
  <c r="X44" i="1"/>
  <c r="O45" i="1"/>
  <c r="P45" i="1"/>
  <c r="Q45" i="1"/>
  <c r="R45" i="1"/>
  <c r="S45" i="1"/>
  <c r="T45" i="1"/>
  <c r="U45" i="1"/>
  <c r="V45" i="1"/>
  <c r="W45" i="1"/>
  <c r="X45" i="1"/>
  <c r="O46" i="1"/>
  <c r="P46" i="1"/>
  <c r="Q46" i="1"/>
  <c r="R46" i="1"/>
  <c r="S46" i="1"/>
  <c r="T46" i="1"/>
  <c r="U46" i="1"/>
  <c r="V46" i="1"/>
  <c r="W46" i="1"/>
  <c r="X46" i="1"/>
  <c r="O47" i="1"/>
  <c r="P47" i="1"/>
  <c r="Q47" i="1"/>
  <c r="R47" i="1"/>
  <c r="S47" i="1"/>
  <c r="T47" i="1"/>
  <c r="U47" i="1"/>
  <c r="V47" i="1"/>
  <c r="W47" i="1"/>
  <c r="X47" i="1"/>
  <c r="O48" i="1"/>
  <c r="P48" i="1"/>
  <c r="Q48" i="1"/>
  <c r="R48" i="1"/>
  <c r="S48" i="1"/>
  <c r="T48" i="1"/>
  <c r="U48" i="1"/>
  <c r="V48" i="1"/>
  <c r="W48" i="1"/>
  <c r="X48" i="1"/>
  <c r="O49" i="1"/>
  <c r="P49" i="1"/>
  <c r="Q49" i="1"/>
  <c r="R49" i="1"/>
  <c r="S49" i="1"/>
  <c r="T49" i="1"/>
  <c r="U49" i="1"/>
  <c r="V49" i="1"/>
  <c r="W49" i="1"/>
  <c r="X49" i="1"/>
  <c r="O50" i="1"/>
  <c r="P50" i="1"/>
  <c r="Q50" i="1"/>
  <c r="R50" i="1"/>
  <c r="S50" i="1"/>
  <c r="T50" i="1"/>
  <c r="U50" i="1"/>
  <c r="V50" i="1"/>
  <c r="W50" i="1"/>
  <c r="X50" i="1"/>
  <c r="O51" i="1"/>
  <c r="P51" i="1"/>
  <c r="Q51" i="1"/>
  <c r="R51" i="1"/>
  <c r="S51" i="1"/>
  <c r="T51" i="1"/>
  <c r="U51" i="1"/>
  <c r="V51" i="1"/>
  <c r="W51" i="1"/>
  <c r="X51" i="1"/>
  <c r="O52" i="1"/>
  <c r="P52" i="1"/>
  <c r="Q52" i="1"/>
  <c r="R52" i="1"/>
  <c r="S52" i="1"/>
  <c r="T52" i="1"/>
  <c r="U52" i="1"/>
  <c r="V52" i="1"/>
  <c r="W52" i="1"/>
  <c r="X52" i="1"/>
  <c r="O53" i="1"/>
  <c r="P53" i="1"/>
  <c r="Q53" i="1"/>
  <c r="R53" i="1"/>
  <c r="S53" i="1"/>
  <c r="T53" i="1"/>
  <c r="U53" i="1"/>
  <c r="V53" i="1"/>
  <c r="W53" i="1"/>
  <c r="X53" i="1"/>
  <c r="O54" i="1"/>
  <c r="P54" i="1"/>
  <c r="Q54" i="1"/>
  <c r="R54" i="1"/>
  <c r="S54" i="1"/>
  <c r="T54" i="1"/>
  <c r="U54" i="1"/>
  <c r="V54" i="1"/>
  <c r="W54" i="1"/>
  <c r="X54" i="1"/>
  <c r="O55" i="1"/>
  <c r="P55" i="1"/>
  <c r="Q55" i="1"/>
  <c r="R55" i="1"/>
  <c r="S55" i="1"/>
  <c r="T55" i="1"/>
  <c r="U55" i="1"/>
  <c r="V55" i="1"/>
  <c r="W55" i="1"/>
  <c r="X55" i="1"/>
  <c r="O56" i="1"/>
  <c r="P56" i="1"/>
  <c r="Q56" i="1"/>
  <c r="R56" i="1"/>
  <c r="S56" i="1"/>
  <c r="T56" i="1"/>
  <c r="U56" i="1"/>
  <c r="V56" i="1"/>
  <c r="W56" i="1"/>
  <c r="X56" i="1"/>
  <c r="O57" i="1"/>
  <c r="P57" i="1"/>
  <c r="Q57" i="1"/>
  <c r="R57" i="1"/>
  <c r="S57" i="1"/>
  <c r="T57" i="1"/>
  <c r="U57" i="1"/>
  <c r="V57" i="1"/>
  <c r="W57" i="1"/>
  <c r="X57" i="1"/>
  <c r="O58" i="1"/>
  <c r="P58" i="1"/>
  <c r="Q58" i="1"/>
  <c r="R58" i="1"/>
  <c r="S58" i="1"/>
  <c r="T58" i="1"/>
  <c r="U58" i="1"/>
  <c r="V58" i="1"/>
  <c r="W58" i="1"/>
  <c r="X58" i="1"/>
  <c r="O59" i="1"/>
  <c r="P59" i="1"/>
  <c r="Q59" i="1"/>
  <c r="R59" i="1"/>
  <c r="S59" i="1"/>
  <c r="T59" i="1"/>
  <c r="U59" i="1"/>
  <c r="V59" i="1"/>
  <c r="W59" i="1"/>
  <c r="X59" i="1"/>
  <c r="O60" i="1"/>
  <c r="P60" i="1"/>
  <c r="Q60" i="1"/>
  <c r="R60" i="1"/>
  <c r="S60" i="1"/>
  <c r="T60" i="1"/>
  <c r="U60" i="1"/>
  <c r="V60" i="1"/>
  <c r="W60" i="1"/>
  <c r="X60" i="1"/>
  <c r="O61" i="1"/>
  <c r="P61" i="1"/>
  <c r="Q61" i="1"/>
  <c r="R61" i="1"/>
  <c r="S61" i="1"/>
  <c r="T61" i="1"/>
  <c r="U61" i="1"/>
  <c r="V61" i="1"/>
  <c r="W61" i="1"/>
  <c r="X61" i="1"/>
  <c r="O62" i="1"/>
  <c r="P62" i="1"/>
  <c r="Q62" i="1"/>
  <c r="R62" i="1"/>
  <c r="S62" i="1"/>
  <c r="T62" i="1"/>
  <c r="U62" i="1"/>
  <c r="V62" i="1"/>
  <c r="W62" i="1"/>
  <c r="X62" i="1"/>
  <c r="O63" i="1"/>
  <c r="P63" i="1"/>
  <c r="Q63" i="1"/>
  <c r="R63" i="1"/>
  <c r="S63" i="1"/>
  <c r="T63" i="1"/>
  <c r="U63" i="1"/>
  <c r="V63" i="1"/>
  <c r="W63" i="1"/>
  <c r="X63" i="1"/>
  <c r="O64" i="1"/>
  <c r="P64" i="1"/>
  <c r="Q64" i="1"/>
  <c r="R64" i="1"/>
  <c r="S64" i="1"/>
  <c r="T64" i="1"/>
  <c r="U64" i="1"/>
  <c r="V64" i="1"/>
  <c r="W64" i="1"/>
  <c r="X64" i="1"/>
  <c r="O65" i="1"/>
  <c r="P65" i="1"/>
  <c r="Q65" i="1"/>
  <c r="R65" i="1"/>
  <c r="S65" i="1"/>
  <c r="T65" i="1"/>
  <c r="U65" i="1"/>
  <c r="V65" i="1"/>
  <c r="W65" i="1"/>
  <c r="X65" i="1"/>
  <c r="O66" i="1"/>
  <c r="P66" i="1"/>
  <c r="Q66" i="1"/>
  <c r="R66" i="1"/>
  <c r="S66" i="1"/>
  <c r="T66" i="1"/>
  <c r="U66" i="1"/>
  <c r="V66" i="1"/>
  <c r="W66" i="1"/>
  <c r="X66" i="1"/>
  <c r="O67" i="1"/>
  <c r="P67" i="1"/>
  <c r="Q67" i="1"/>
  <c r="R67" i="1"/>
  <c r="S67" i="1"/>
  <c r="T67" i="1"/>
  <c r="U67" i="1"/>
  <c r="V67" i="1"/>
  <c r="W67" i="1"/>
  <c r="X67" i="1"/>
  <c r="O68" i="1"/>
  <c r="P68" i="1"/>
  <c r="Q68" i="1"/>
  <c r="R68" i="1"/>
  <c r="S68" i="1"/>
  <c r="T68" i="1"/>
  <c r="U68" i="1"/>
  <c r="V68" i="1"/>
  <c r="W68" i="1"/>
  <c r="X68" i="1"/>
  <c r="O69" i="1"/>
  <c r="P69" i="1"/>
  <c r="Q69" i="1"/>
  <c r="R69" i="1"/>
  <c r="S69" i="1"/>
  <c r="T69" i="1"/>
  <c r="U69" i="1"/>
  <c r="V69" i="1"/>
  <c r="W69" i="1"/>
  <c r="X69" i="1"/>
  <c r="O70" i="1"/>
  <c r="P70" i="1"/>
  <c r="Q70" i="1"/>
  <c r="R70" i="1"/>
  <c r="S70" i="1"/>
  <c r="T70" i="1"/>
  <c r="U70" i="1"/>
  <c r="V70" i="1"/>
  <c r="W70" i="1"/>
  <c r="X70" i="1"/>
  <c r="O71" i="1"/>
  <c r="P71" i="1"/>
  <c r="Q71" i="1"/>
  <c r="R71" i="1"/>
  <c r="S71" i="1"/>
  <c r="T71" i="1"/>
  <c r="U71" i="1"/>
  <c r="V71" i="1"/>
  <c r="W71" i="1"/>
  <c r="X71" i="1"/>
  <c r="O72" i="1"/>
  <c r="P72" i="1"/>
  <c r="Q72" i="1"/>
  <c r="R72" i="1"/>
  <c r="S72" i="1"/>
  <c r="T72" i="1"/>
  <c r="U72" i="1"/>
  <c r="V72" i="1"/>
  <c r="W72" i="1"/>
  <c r="X72" i="1"/>
  <c r="O73" i="1"/>
  <c r="P73" i="1"/>
  <c r="Q73" i="1"/>
  <c r="R73" i="1"/>
  <c r="S73" i="1"/>
  <c r="T73" i="1"/>
  <c r="U73" i="1"/>
  <c r="V73" i="1"/>
  <c r="W73" i="1"/>
  <c r="X73" i="1"/>
  <c r="O74" i="1"/>
  <c r="P74" i="1"/>
  <c r="Q74" i="1"/>
  <c r="R74" i="1"/>
  <c r="S74" i="1"/>
  <c r="T74" i="1"/>
  <c r="U74" i="1"/>
  <c r="V74" i="1"/>
  <c r="W74" i="1"/>
  <c r="X74" i="1"/>
  <c r="O75" i="1"/>
  <c r="P75" i="1"/>
  <c r="Q75" i="1"/>
  <c r="R75" i="1"/>
  <c r="S75" i="1"/>
  <c r="T75" i="1"/>
  <c r="U75" i="1"/>
  <c r="V75" i="1"/>
  <c r="W75" i="1"/>
  <c r="X75" i="1"/>
  <c r="O76" i="1"/>
  <c r="P76" i="1"/>
  <c r="Q76" i="1"/>
  <c r="R76" i="1"/>
  <c r="S76" i="1"/>
  <c r="T76" i="1"/>
  <c r="U76" i="1"/>
  <c r="V76" i="1"/>
  <c r="W76" i="1"/>
  <c r="X76" i="1"/>
  <c r="O77" i="1"/>
  <c r="P77" i="1"/>
  <c r="Q77" i="1"/>
  <c r="R77" i="1"/>
  <c r="S77" i="1"/>
  <c r="T77" i="1"/>
  <c r="U77" i="1"/>
  <c r="V77" i="1"/>
  <c r="W77" i="1"/>
  <c r="X77" i="1"/>
  <c r="O78" i="1"/>
  <c r="P78" i="1"/>
  <c r="Q78" i="1"/>
  <c r="R78" i="1"/>
  <c r="S78" i="1"/>
  <c r="T78" i="1"/>
  <c r="U78" i="1"/>
  <c r="V78" i="1"/>
  <c r="W78" i="1"/>
  <c r="X78" i="1"/>
  <c r="O79" i="1"/>
  <c r="P79" i="1"/>
  <c r="Q79" i="1"/>
  <c r="R79" i="1"/>
  <c r="S79" i="1"/>
  <c r="T79" i="1"/>
  <c r="U79" i="1"/>
  <c r="V79" i="1"/>
  <c r="W79" i="1"/>
  <c r="X79" i="1"/>
  <c r="O80" i="1"/>
  <c r="P80" i="1"/>
  <c r="Q80" i="1"/>
  <c r="R80" i="1"/>
  <c r="S80" i="1"/>
  <c r="T80" i="1"/>
  <c r="U80" i="1"/>
  <c r="V80" i="1"/>
  <c r="W80" i="1"/>
  <c r="X80" i="1"/>
  <c r="O81" i="1"/>
  <c r="P81" i="1"/>
  <c r="Q81" i="1"/>
  <c r="R81" i="1"/>
  <c r="S81" i="1"/>
  <c r="T81" i="1"/>
  <c r="U81" i="1"/>
  <c r="V81" i="1"/>
  <c r="W81" i="1"/>
  <c r="X81" i="1"/>
  <c r="O82" i="1"/>
  <c r="P82" i="1"/>
  <c r="Q82" i="1"/>
  <c r="R82" i="1"/>
  <c r="S82" i="1"/>
  <c r="T82" i="1"/>
  <c r="U82" i="1"/>
  <c r="V82" i="1"/>
  <c r="W82" i="1"/>
  <c r="X82" i="1"/>
  <c r="O83" i="1"/>
  <c r="P83" i="1"/>
  <c r="Q83" i="1"/>
  <c r="R83" i="1"/>
  <c r="S83" i="1"/>
  <c r="T83" i="1"/>
  <c r="U83" i="1"/>
  <c r="V83" i="1"/>
  <c r="W83" i="1"/>
  <c r="X83" i="1"/>
  <c r="O84" i="1"/>
  <c r="P84" i="1"/>
  <c r="Q84" i="1"/>
  <c r="R84" i="1"/>
  <c r="S84" i="1"/>
  <c r="T84" i="1"/>
  <c r="U84" i="1"/>
  <c r="V84" i="1"/>
  <c r="W84" i="1"/>
  <c r="X84" i="1"/>
  <c r="O85" i="1"/>
  <c r="P85" i="1"/>
  <c r="Q85" i="1"/>
  <c r="R85" i="1"/>
  <c r="S85" i="1"/>
  <c r="T85" i="1"/>
  <c r="U85" i="1"/>
  <c r="V85" i="1"/>
  <c r="W85" i="1"/>
  <c r="X85" i="1"/>
  <c r="O86" i="1"/>
  <c r="P86" i="1"/>
  <c r="Q86" i="1"/>
  <c r="R86" i="1"/>
  <c r="S86" i="1"/>
  <c r="T86" i="1"/>
  <c r="U86" i="1"/>
  <c r="V86" i="1"/>
  <c r="W86" i="1"/>
  <c r="X86" i="1"/>
  <c r="O87" i="1"/>
  <c r="P87" i="1"/>
  <c r="Q87" i="1"/>
  <c r="R87" i="1"/>
  <c r="S87" i="1"/>
  <c r="T87" i="1"/>
  <c r="U87" i="1"/>
  <c r="V87" i="1"/>
  <c r="W87" i="1"/>
  <c r="X87" i="1"/>
  <c r="O88" i="1"/>
  <c r="P88" i="1"/>
  <c r="Q88" i="1"/>
  <c r="R88" i="1"/>
  <c r="S88" i="1"/>
  <c r="T88" i="1"/>
  <c r="U88" i="1"/>
  <c r="V88" i="1"/>
  <c r="W88" i="1"/>
  <c r="X88" i="1"/>
  <c r="O89" i="1"/>
  <c r="P89" i="1"/>
  <c r="Q89" i="1"/>
  <c r="R89" i="1"/>
  <c r="S89" i="1"/>
  <c r="T89" i="1"/>
  <c r="U89" i="1"/>
  <c r="V89" i="1"/>
  <c r="W89" i="1"/>
  <c r="X89" i="1"/>
  <c r="O90" i="1"/>
  <c r="P90" i="1"/>
  <c r="Q90" i="1"/>
  <c r="R90" i="1"/>
  <c r="S90" i="1"/>
  <c r="T90" i="1"/>
  <c r="U90" i="1"/>
  <c r="V90" i="1"/>
  <c r="W90" i="1"/>
  <c r="X90" i="1"/>
  <c r="O91" i="1"/>
  <c r="P91" i="1"/>
  <c r="Q91" i="1"/>
  <c r="R91" i="1"/>
  <c r="S91" i="1"/>
  <c r="T91" i="1"/>
  <c r="U91" i="1"/>
  <c r="V91" i="1"/>
  <c r="W91" i="1"/>
  <c r="X91" i="1"/>
  <c r="O92" i="1"/>
  <c r="P92" i="1"/>
  <c r="Q92" i="1"/>
  <c r="R92" i="1"/>
  <c r="S92" i="1"/>
  <c r="T92" i="1"/>
  <c r="U92" i="1"/>
  <c r="V92" i="1"/>
  <c r="W92" i="1"/>
  <c r="X92" i="1"/>
  <c r="O93" i="1"/>
  <c r="P93" i="1"/>
  <c r="Q93" i="1"/>
  <c r="R93" i="1"/>
  <c r="S93" i="1"/>
  <c r="T93" i="1"/>
  <c r="U93" i="1"/>
  <c r="V93" i="1"/>
  <c r="W93" i="1"/>
  <c r="X93" i="1"/>
  <c r="O94" i="1"/>
  <c r="P94" i="1"/>
  <c r="Q94" i="1"/>
  <c r="R94" i="1"/>
  <c r="S94" i="1"/>
  <c r="T94" i="1"/>
  <c r="U94" i="1"/>
  <c r="V94" i="1"/>
  <c r="W94" i="1"/>
  <c r="X94" i="1"/>
  <c r="O95" i="1"/>
  <c r="P95" i="1"/>
  <c r="Q95" i="1"/>
  <c r="R95" i="1"/>
  <c r="S95" i="1"/>
  <c r="T95" i="1"/>
  <c r="U95" i="1"/>
  <c r="V95" i="1"/>
  <c r="W95" i="1"/>
  <c r="X95" i="1"/>
  <c r="O96" i="1"/>
  <c r="P96" i="1"/>
  <c r="Q96" i="1"/>
  <c r="R96" i="1"/>
  <c r="S96" i="1"/>
  <c r="T96" i="1"/>
  <c r="U96" i="1"/>
  <c r="V96" i="1"/>
  <c r="W96" i="1"/>
  <c r="X96" i="1"/>
  <c r="O97" i="1"/>
  <c r="P97" i="1"/>
  <c r="Q97" i="1"/>
  <c r="R97" i="1"/>
  <c r="S97" i="1"/>
  <c r="T97" i="1"/>
  <c r="U97" i="1"/>
  <c r="V97" i="1"/>
  <c r="W97" i="1"/>
  <c r="X97" i="1"/>
  <c r="O98" i="1"/>
  <c r="P98" i="1"/>
  <c r="Q98" i="1"/>
  <c r="R98" i="1"/>
  <c r="S98" i="1"/>
  <c r="T98" i="1"/>
  <c r="U98" i="1"/>
  <c r="V98" i="1"/>
  <c r="W98" i="1"/>
  <c r="X98" i="1"/>
  <c r="O99" i="1"/>
  <c r="P99" i="1"/>
  <c r="Q99" i="1"/>
  <c r="R99" i="1"/>
  <c r="S99" i="1"/>
  <c r="T99" i="1"/>
  <c r="U99" i="1"/>
  <c r="V99" i="1"/>
  <c r="W99" i="1"/>
  <c r="X99" i="1"/>
  <c r="O100" i="1"/>
  <c r="P100" i="1"/>
  <c r="Q100" i="1"/>
  <c r="R100" i="1"/>
  <c r="S100" i="1"/>
  <c r="T100" i="1"/>
  <c r="U100" i="1"/>
  <c r="V100" i="1"/>
  <c r="W100" i="1"/>
  <c r="X100" i="1"/>
  <c r="O101" i="1"/>
  <c r="P101" i="1"/>
  <c r="Q101" i="1"/>
  <c r="R101" i="1"/>
  <c r="S101" i="1"/>
  <c r="T101" i="1"/>
  <c r="U101" i="1"/>
  <c r="V101" i="1"/>
  <c r="W101" i="1"/>
  <c r="X101" i="1"/>
  <c r="O102" i="1"/>
  <c r="P102" i="1"/>
  <c r="Q102" i="1"/>
  <c r="R102" i="1"/>
  <c r="S102" i="1"/>
  <c r="T102" i="1"/>
  <c r="U102" i="1"/>
  <c r="V102" i="1"/>
  <c r="W102" i="1"/>
  <c r="X102" i="1"/>
  <c r="O103" i="1"/>
  <c r="P103" i="1"/>
  <c r="Q103" i="1"/>
  <c r="R103" i="1"/>
  <c r="S103" i="1"/>
  <c r="T103" i="1"/>
  <c r="U103" i="1"/>
  <c r="V103" i="1"/>
  <c r="W103" i="1"/>
  <c r="X103" i="1"/>
  <c r="O104" i="1"/>
  <c r="P104" i="1"/>
  <c r="Q104" i="1"/>
  <c r="R104" i="1"/>
  <c r="S104" i="1"/>
  <c r="T104" i="1"/>
  <c r="U104" i="1"/>
  <c r="V104" i="1"/>
  <c r="W104" i="1"/>
  <c r="X104" i="1"/>
  <c r="O105" i="1"/>
  <c r="P105" i="1"/>
  <c r="Q105" i="1"/>
  <c r="R105" i="1"/>
  <c r="S105" i="1"/>
  <c r="T105" i="1"/>
  <c r="U105" i="1"/>
  <c r="V105" i="1"/>
  <c r="W105" i="1"/>
  <c r="X105" i="1"/>
  <c r="O106" i="1"/>
  <c r="P106" i="1"/>
  <c r="Q106" i="1"/>
  <c r="R106" i="1"/>
  <c r="S106" i="1"/>
  <c r="T106" i="1"/>
  <c r="U106" i="1"/>
  <c r="V106" i="1"/>
  <c r="W106" i="1"/>
  <c r="X106" i="1"/>
  <c r="O107" i="1"/>
  <c r="P107" i="1"/>
  <c r="Q107" i="1"/>
  <c r="R107" i="1"/>
  <c r="S107" i="1"/>
  <c r="T107" i="1"/>
  <c r="U107" i="1"/>
  <c r="V107" i="1"/>
  <c r="W107" i="1"/>
  <c r="X107" i="1"/>
  <c r="O108" i="1"/>
  <c r="P108" i="1"/>
  <c r="Q108" i="1"/>
  <c r="R108" i="1"/>
  <c r="S108" i="1"/>
  <c r="T108" i="1"/>
  <c r="U108" i="1"/>
  <c r="V108" i="1"/>
  <c r="W108" i="1"/>
  <c r="X108" i="1"/>
  <c r="O109" i="1"/>
  <c r="P109" i="1"/>
  <c r="Q109" i="1"/>
  <c r="R109" i="1"/>
  <c r="S109" i="1"/>
  <c r="T109" i="1"/>
  <c r="U109" i="1"/>
  <c r="V109" i="1"/>
  <c r="W109" i="1"/>
  <c r="X109" i="1"/>
  <c r="O110" i="1"/>
  <c r="P110" i="1"/>
  <c r="Q110" i="1"/>
  <c r="R110" i="1"/>
  <c r="S110" i="1"/>
  <c r="T110" i="1"/>
  <c r="U110" i="1"/>
  <c r="V110" i="1"/>
  <c r="W110" i="1"/>
  <c r="X110" i="1"/>
  <c r="O111" i="1"/>
  <c r="P111" i="1"/>
  <c r="Q111" i="1"/>
  <c r="R111" i="1"/>
  <c r="S111" i="1"/>
  <c r="T111" i="1"/>
  <c r="U111" i="1"/>
  <c r="V111" i="1"/>
  <c r="W111" i="1"/>
  <c r="X111" i="1"/>
  <c r="O112" i="1"/>
  <c r="P112" i="1"/>
  <c r="Q112" i="1"/>
  <c r="R112" i="1"/>
  <c r="S112" i="1"/>
  <c r="T112" i="1"/>
  <c r="U112" i="1"/>
  <c r="V112" i="1"/>
  <c r="W112" i="1"/>
  <c r="X112" i="1"/>
  <c r="O113" i="1"/>
  <c r="P113" i="1"/>
  <c r="Q113" i="1"/>
  <c r="R113" i="1"/>
  <c r="S113" i="1"/>
  <c r="T113" i="1"/>
  <c r="U113" i="1"/>
  <c r="V113" i="1"/>
  <c r="W113" i="1"/>
  <c r="X113" i="1"/>
  <c r="O114" i="1"/>
  <c r="P114" i="1"/>
  <c r="Q114" i="1"/>
  <c r="R114" i="1"/>
  <c r="S114" i="1"/>
  <c r="T114" i="1"/>
  <c r="U114" i="1"/>
  <c r="V114" i="1"/>
  <c r="W114" i="1"/>
  <c r="X114" i="1"/>
  <c r="O115" i="1"/>
  <c r="P115" i="1"/>
  <c r="Q115" i="1"/>
  <c r="R115" i="1"/>
  <c r="S115" i="1"/>
  <c r="T115" i="1"/>
  <c r="U115" i="1"/>
  <c r="V115" i="1"/>
  <c r="W115" i="1"/>
  <c r="X115" i="1"/>
  <c r="O116" i="1"/>
  <c r="P116" i="1"/>
  <c r="Q116" i="1"/>
  <c r="R116" i="1"/>
  <c r="S116" i="1"/>
  <c r="T116" i="1"/>
  <c r="U116" i="1"/>
  <c r="V116" i="1"/>
  <c r="W116" i="1"/>
  <c r="X116" i="1"/>
  <c r="O117" i="1"/>
  <c r="P117" i="1"/>
  <c r="Q117" i="1"/>
  <c r="R117" i="1"/>
  <c r="S117" i="1"/>
  <c r="T117" i="1"/>
  <c r="U117" i="1"/>
  <c r="V117" i="1"/>
  <c r="W117" i="1"/>
  <c r="X117" i="1"/>
  <c r="O118" i="1"/>
  <c r="P118" i="1"/>
  <c r="Q118" i="1"/>
  <c r="R118" i="1"/>
  <c r="S118" i="1"/>
  <c r="T118" i="1"/>
  <c r="U118" i="1"/>
  <c r="V118" i="1"/>
  <c r="W118" i="1"/>
  <c r="X118" i="1"/>
  <c r="O119" i="1"/>
  <c r="P119" i="1"/>
  <c r="Q119" i="1"/>
  <c r="R119" i="1"/>
  <c r="S119" i="1"/>
  <c r="T119" i="1"/>
  <c r="U119" i="1"/>
  <c r="V119" i="1"/>
  <c r="W119" i="1"/>
  <c r="X119" i="1"/>
  <c r="O120" i="1"/>
  <c r="P120" i="1"/>
  <c r="Q120" i="1"/>
  <c r="R120" i="1"/>
  <c r="S120" i="1"/>
  <c r="T120" i="1"/>
  <c r="U120" i="1"/>
  <c r="V120" i="1"/>
  <c r="W120" i="1"/>
  <c r="X120" i="1"/>
  <c r="O121" i="1"/>
  <c r="P121" i="1"/>
  <c r="Q121" i="1"/>
  <c r="R121" i="1"/>
  <c r="S121" i="1"/>
  <c r="T121" i="1"/>
  <c r="U121" i="1"/>
  <c r="V121" i="1"/>
  <c r="W121" i="1"/>
  <c r="X121" i="1"/>
  <c r="O122" i="1"/>
  <c r="P122" i="1"/>
  <c r="Q122" i="1"/>
  <c r="R122" i="1"/>
  <c r="S122" i="1"/>
  <c r="T122" i="1"/>
  <c r="U122" i="1"/>
  <c r="V122" i="1"/>
  <c r="W122" i="1"/>
  <c r="X122" i="1"/>
  <c r="O123" i="1"/>
  <c r="P123" i="1"/>
  <c r="Q123" i="1"/>
  <c r="R123" i="1"/>
  <c r="S123" i="1"/>
  <c r="T123" i="1"/>
  <c r="U123" i="1"/>
  <c r="V123" i="1"/>
  <c r="W123" i="1"/>
  <c r="X123" i="1"/>
  <c r="O124" i="1"/>
  <c r="P124" i="1"/>
  <c r="Q124" i="1"/>
  <c r="R124" i="1"/>
  <c r="S124" i="1"/>
  <c r="T124" i="1"/>
  <c r="U124" i="1"/>
  <c r="V124" i="1"/>
  <c r="W124" i="1"/>
  <c r="X124" i="1"/>
  <c r="O125" i="1"/>
  <c r="P125" i="1"/>
  <c r="Q125" i="1"/>
  <c r="R125" i="1"/>
  <c r="S125" i="1"/>
  <c r="T125" i="1"/>
  <c r="U125" i="1"/>
  <c r="V125" i="1"/>
  <c r="W125" i="1"/>
  <c r="X125" i="1"/>
  <c r="O126" i="1"/>
  <c r="P126" i="1"/>
  <c r="Q126" i="1"/>
  <c r="R126" i="1"/>
  <c r="S126" i="1"/>
  <c r="T126" i="1"/>
  <c r="U126" i="1"/>
  <c r="V126" i="1"/>
  <c r="W126" i="1"/>
  <c r="X126" i="1"/>
  <c r="O127" i="1"/>
  <c r="P127" i="1"/>
  <c r="Q127" i="1"/>
  <c r="R127" i="1"/>
  <c r="S127" i="1"/>
  <c r="T127" i="1"/>
  <c r="U127" i="1"/>
  <c r="V127" i="1"/>
  <c r="W127" i="1"/>
  <c r="X127" i="1"/>
  <c r="O128" i="1"/>
  <c r="P128" i="1"/>
  <c r="Q128" i="1"/>
  <c r="R128" i="1"/>
  <c r="S128" i="1"/>
  <c r="T128" i="1"/>
  <c r="U128" i="1"/>
  <c r="V128" i="1"/>
  <c r="W128" i="1"/>
  <c r="X128" i="1"/>
  <c r="O129" i="1"/>
  <c r="P129" i="1"/>
  <c r="Q129" i="1"/>
  <c r="R129" i="1"/>
  <c r="S129" i="1"/>
  <c r="T129" i="1"/>
  <c r="U129" i="1"/>
  <c r="V129" i="1"/>
  <c r="W129" i="1"/>
  <c r="X129" i="1"/>
  <c r="O130" i="1"/>
  <c r="P130" i="1"/>
  <c r="Q130" i="1"/>
  <c r="R130" i="1"/>
  <c r="S130" i="1"/>
  <c r="T130" i="1"/>
  <c r="U130" i="1"/>
  <c r="V130" i="1"/>
  <c r="W130" i="1"/>
  <c r="X130" i="1"/>
  <c r="O131" i="1"/>
  <c r="P131" i="1"/>
  <c r="Q131" i="1"/>
  <c r="R131" i="1"/>
  <c r="S131" i="1"/>
  <c r="T131" i="1"/>
  <c r="U131" i="1"/>
  <c r="V131" i="1"/>
  <c r="W131" i="1"/>
  <c r="X131" i="1"/>
  <c r="O132" i="1"/>
  <c r="P132" i="1"/>
  <c r="Q132" i="1"/>
  <c r="R132" i="1"/>
  <c r="S132" i="1"/>
  <c r="T132" i="1"/>
  <c r="U132" i="1"/>
  <c r="V132" i="1"/>
  <c r="W132" i="1"/>
  <c r="X132" i="1"/>
  <c r="O133" i="1"/>
  <c r="P133" i="1"/>
  <c r="Q133" i="1"/>
  <c r="R133" i="1"/>
  <c r="S133" i="1"/>
  <c r="T133" i="1"/>
  <c r="U133" i="1"/>
  <c r="V133" i="1"/>
  <c r="W133" i="1"/>
  <c r="X133" i="1"/>
  <c r="O134" i="1"/>
  <c r="P134" i="1"/>
  <c r="Q134" i="1"/>
  <c r="R134" i="1"/>
  <c r="S134" i="1"/>
  <c r="T134" i="1"/>
  <c r="U134" i="1"/>
  <c r="V134" i="1"/>
  <c r="W134" i="1"/>
  <c r="X134" i="1"/>
  <c r="O135" i="1"/>
  <c r="P135" i="1"/>
  <c r="Q135" i="1"/>
  <c r="R135" i="1"/>
  <c r="S135" i="1"/>
  <c r="T135" i="1"/>
  <c r="U135" i="1"/>
  <c r="V135" i="1"/>
  <c r="W135" i="1"/>
  <c r="X135" i="1"/>
  <c r="O136" i="1"/>
  <c r="P136" i="1"/>
  <c r="Q136" i="1"/>
  <c r="R136" i="1"/>
  <c r="S136" i="1"/>
  <c r="T136" i="1"/>
  <c r="U136" i="1"/>
  <c r="V136" i="1"/>
  <c r="W136" i="1"/>
  <c r="X136" i="1"/>
  <c r="O137" i="1"/>
  <c r="P137" i="1"/>
  <c r="Q137" i="1"/>
  <c r="R137" i="1"/>
  <c r="S137" i="1"/>
  <c r="T137" i="1"/>
  <c r="U137" i="1"/>
  <c r="V137" i="1"/>
  <c r="W137" i="1"/>
  <c r="X137" i="1"/>
  <c r="O138" i="1"/>
  <c r="P138" i="1"/>
  <c r="Q138" i="1"/>
  <c r="R138" i="1"/>
  <c r="S138" i="1"/>
  <c r="T138" i="1"/>
  <c r="U138" i="1"/>
  <c r="V138" i="1"/>
  <c r="W138" i="1"/>
  <c r="X138" i="1"/>
  <c r="O139" i="1"/>
  <c r="P139" i="1"/>
  <c r="Q139" i="1"/>
  <c r="R139" i="1"/>
  <c r="S139" i="1"/>
  <c r="T139" i="1"/>
  <c r="U139" i="1"/>
  <c r="V139" i="1"/>
  <c r="W139" i="1"/>
  <c r="X139" i="1"/>
  <c r="O140" i="1"/>
  <c r="P140" i="1"/>
  <c r="Q140" i="1"/>
  <c r="R140" i="1"/>
  <c r="S140" i="1"/>
  <c r="T140" i="1"/>
  <c r="U140" i="1"/>
  <c r="V140" i="1"/>
  <c r="W140" i="1"/>
  <c r="X140" i="1"/>
  <c r="O141" i="1"/>
  <c r="P141" i="1"/>
  <c r="Q141" i="1"/>
  <c r="R141" i="1"/>
  <c r="S141" i="1"/>
  <c r="T141" i="1"/>
  <c r="U141" i="1"/>
  <c r="V141" i="1"/>
  <c r="W141" i="1"/>
  <c r="X141" i="1"/>
  <c r="O142" i="1"/>
  <c r="P142" i="1"/>
  <c r="Q142" i="1"/>
  <c r="R142" i="1"/>
  <c r="S142" i="1"/>
  <c r="T142" i="1"/>
  <c r="U142" i="1"/>
  <c r="V142" i="1"/>
  <c r="W142" i="1"/>
  <c r="X142" i="1"/>
  <c r="O143" i="1"/>
  <c r="P143" i="1"/>
  <c r="Q143" i="1"/>
  <c r="R143" i="1"/>
  <c r="S143" i="1"/>
  <c r="T143" i="1"/>
  <c r="U143" i="1"/>
  <c r="V143" i="1"/>
  <c r="W143" i="1"/>
  <c r="X143" i="1"/>
  <c r="O144" i="1"/>
  <c r="P144" i="1"/>
  <c r="Q144" i="1"/>
  <c r="R144" i="1"/>
  <c r="S144" i="1"/>
  <c r="T144" i="1"/>
  <c r="U144" i="1"/>
  <c r="V144" i="1"/>
  <c r="W144" i="1"/>
  <c r="X144" i="1"/>
  <c r="O145" i="1"/>
  <c r="P145" i="1"/>
  <c r="Q145" i="1"/>
  <c r="R145" i="1"/>
  <c r="S145" i="1"/>
  <c r="T145" i="1"/>
  <c r="U145" i="1"/>
  <c r="V145" i="1"/>
  <c r="W145" i="1"/>
  <c r="X145" i="1"/>
  <c r="O146" i="1"/>
  <c r="P146" i="1"/>
  <c r="Q146" i="1"/>
  <c r="R146" i="1"/>
  <c r="S146" i="1"/>
  <c r="T146" i="1"/>
  <c r="U146" i="1"/>
  <c r="V146" i="1"/>
  <c r="W146" i="1"/>
  <c r="X146" i="1"/>
  <c r="O147" i="1"/>
  <c r="P147" i="1"/>
  <c r="Q147" i="1"/>
  <c r="R147" i="1"/>
  <c r="S147" i="1"/>
  <c r="T147" i="1"/>
  <c r="U147" i="1"/>
  <c r="V147" i="1"/>
  <c r="W147" i="1"/>
  <c r="X147" i="1"/>
  <c r="O148" i="1"/>
  <c r="P148" i="1"/>
  <c r="Q148" i="1"/>
  <c r="R148" i="1"/>
  <c r="S148" i="1"/>
  <c r="T148" i="1"/>
  <c r="U148" i="1"/>
  <c r="V148" i="1"/>
  <c r="W148" i="1"/>
  <c r="X148" i="1"/>
  <c r="O149" i="1"/>
  <c r="P149" i="1"/>
  <c r="Q149" i="1"/>
  <c r="R149" i="1"/>
  <c r="S149" i="1"/>
  <c r="T149" i="1"/>
  <c r="U149" i="1"/>
  <c r="V149" i="1"/>
  <c r="W149" i="1"/>
  <c r="X149" i="1"/>
  <c r="O150" i="1"/>
  <c r="P150" i="1"/>
  <c r="Q150" i="1"/>
  <c r="R150" i="1"/>
  <c r="S150" i="1"/>
  <c r="T150" i="1"/>
  <c r="U150" i="1"/>
  <c r="V150" i="1"/>
  <c r="W150" i="1"/>
  <c r="X150" i="1"/>
  <c r="O151" i="1"/>
  <c r="P151" i="1"/>
  <c r="Q151" i="1"/>
  <c r="R151" i="1"/>
  <c r="S151" i="1"/>
  <c r="T151" i="1"/>
  <c r="U151" i="1"/>
  <c r="V151" i="1"/>
  <c r="W151" i="1"/>
  <c r="X151" i="1"/>
  <c r="O152" i="1"/>
  <c r="P152" i="1"/>
  <c r="Q152" i="1"/>
  <c r="R152" i="1"/>
  <c r="S152" i="1"/>
  <c r="T152" i="1"/>
  <c r="U152" i="1"/>
  <c r="V152" i="1"/>
  <c r="W152" i="1"/>
  <c r="X152" i="1"/>
  <c r="O153" i="1"/>
  <c r="P153" i="1"/>
  <c r="Q153" i="1"/>
  <c r="R153" i="1"/>
  <c r="S153" i="1"/>
  <c r="T153" i="1"/>
  <c r="U153" i="1"/>
  <c r="V153" i="1"/>
  <c r="W153" i="1"/>
  <c r="X153" i="1"/>
  <c r="O154" i="1"/>
  <c r="P154" i="1"/>
  <c r="Q154" i="1"/>
  <c r="R154" i="1"/>
  <c r="S154" i="1"/>
  <c r="T154" i="1"/>
  <c r="U154" i="1"/>
  <c r="V154" i="1"/>
  <c r="W154" i="1"/>
  <c r="X154" i="1"/>
  <c r="O155" i="1"/>
  <c r="P155" i="1"/>
  <c r="Q155" i="1"/>
  <c r="R155" i="1"/>
  <c r="S155" i="1"/>
  <c r="T155" i="1"/>
  <c r="U155" i="1"/>
  <c r="V155" i="1"/>
  <c r="W155" i="1"/>
  <c r="X155" i="1"/>
  <c r="O156" i="1"/>
  <c r="P156" i="1"/>
  <c r="Q156" i="1"/>
  <c r="R156" i="1"/>
  <c r="S156" i="1"/>
  <c r="T156" i="1"/>
  <c r="U156" i="1"/>
  <c r="V156" i="1"/>
  <c r="W156" i="1"/>
  <c r="X156" i="1"/>
  <c r="O157" i="1"/>
  <c r="P157" i="1"/>
  <c r="Q157" i="1"/>
  <c r="R157" i="1"/>
  <c r="S157" i="1"/>
  <c r="T157" i="1"/>
  <c r="U157" i="1"/>
  <c r="V157" i="1"/>
  <c r="W157" i="1"/>
  <c r="X157" i="1"/>
  <c r="O158" i="1"/>
  <c r="P158" i="1"/>
  <c r="Q158" i="1"/>
  <c r="R158" i="1"/>
  <c r="S158" i="1"/>
  <c r="T158" i="1"/>
  <c r="U158" i="1"/>
  <c r="V158" i="1"/>
  <c r="W158" i="1"/>
  <c r="X158" i="1"/>
  <c r="O159" i="1"/>
  <c r="P159" i="1"/>
  <c r="Q159" i="1"/>
  <c r="R159" i="1"/>
  <c r="S159" i="1"/>
  <c r="T159" i="1"/>
  <c r="U159" i="1"/>
  <c r="V159" i="1"/>
  <c r="W159" i="1"/>
  <c r="X159" i="1"/>
  <c r="O160" i="1"/>
  <c r="P160" i="1"/>
  <c r="Q160" i="1"/>
  <c r="R160" i="1"/>
  <c r="S160" i="1"/>
  <c r="T160" i="1"/>
  <c r="U160" i="1"/>
  <c r="V160" i="1"/>
  <c r="W160" i="1"/>
  <c r="X160" i="1"/>
  <c r="O161" i="1"/>
  <c r="P161" i="1"/>
  <c r="Q161" i="1"/>
  <c r="R161" i="1"/>
  <c r="S161" i="1"/>
  <c r="T161" i="1"/>
  <c r="U161" i="1"/>
  <c r="V161" i="1"/>
  <c r="W161" i="1"/>
  <c r="X161" i="1"/>
  <c r="O162" i="1"/>
  <c r="P162" i="1"/>
  <c r="Q162" i="1"/>
  <c r="R162" i="1"/>
  <c r="S162" i="1"/>
  <c r="T162" i="1"/>
  <c r="U162" i="1"/>
  <c r="V162" i="1"/>
  <c r="W162" i="1"/>
  <c r="X162" i="1"/>
  <c r="O163" i="1"/>
  <c r="P163" i="1"/>
  <c r="Q163" i="1"/>
  <c r="R163" i="1"/>
  <c r="S163" i="1"/>
  <c r="T163" i="1"/>
  <c r="U163" i="1"/>
  <c r="V163" i="1"/>
  <c r="W163" i="1"/>
  <c r="X163" i="1"/>
  <c r="O164" i="1"/>
  <c r="P164" i="1"/>
  <c r="Q164" i="1"/>
  <c r="R164" i="1"/>
  <c r="S164" i="1"/>
  <c r="T164" i="1"/>
  <c r="U164" i="1"/>
  <c r="V164" i="1"/>
  <c r="W164" i="1"/>
  <c r="X164" i="1"/>
  <c r="O165" i="1"/>
  <c r="P165" i="1"/>
  <c r="Q165" i="1"/>
  <c r="R165" i="1"/>
  <c r="S165" i="1"/>
  <c r="T165" i="1"/>
  <c r="U165" i="1"/>
  <c r="V165" i="1"/>
  <c r="W165" i="1"/>
  <c r="X165" i="1"/>
  <c r="O166" i="1"/>
  <c r="P166" i="1"/>
  <c r="Q166" i="1"/>
  <c r="R166" i="1"/>
  <c r="S166" i="1"/>
  <c r="T166" i="1"/>
  <c r="U166" i="1"/>
  <c r="V166" i="1"/>
  <c r="W166" i="1"/>
  <c r="X166" i="1"/>
  <c r="O167" i="1"/>
  <c r="P167" i="1"/>
  <c r="Q167" i="1"/>
  <c r="R167" i="1"/>
  <c r="S167" i="1"/>
  <c r="T167" i="1"/>
  <c r="U167" i="1"/>
  <c r="V167" i="1"/>
  <c r="W167" i="1"/>
  <c r="X167" i="1"/>
  <c r="O168" i="1"/>
  <c r="P168" i="1"/>
  <c r="Q168" i="1"/>
  <c r="R168" i="1"/>
  <c r="S168" i="1"/>
  <c r="T168" i="1"/>
  <c r="U168" i="1"/>
  <c r="V168" i="1"/>
  <c r="W168" i="1"/>
  <c r="X168" i="1"/>
  <c r="O169" i="1"/>
  <c r="P169" i="1"/>
  <c r="Q169" i="1"/>
  <c r="R169" i="1"/>
  <c r="S169" i="1"/>
  <c r="T169" i="1"/>
  <c r="U169" i="1"/>
  <c r="V169" i="1"/>
  <c r="W169" i="1"/>
  <c r="X169" i="1"/>
  <c r="O170" i="1"/>
  <c r="P170" i="1"/>
  <c r="Q170" i="1"/>
  <c r="R170" i="1"/>
  <c r="S170" i="1"/>
  <c r="T170" i="1"/>
  <c r="U170" i="1"/>
  <c r="V170" i="1"/>
  <c r="W170" i="1"/>
  <c r="X170" i="1"/>
  <c r="O171" i="1"/>
  <c r="P171" i="1"/>
  <c r="Q171" i="1"/>
  <c r="R171" i="1"/>
  <c r="S171" i="1"/>
  <c r="T171" i="1"/>
  <c r="U171" i="1"/>
  <c r="V171" i="1"/>
  <c r="W171" i="1"/>
  <c r="X171" i="1"/>
  <c r="O172" i="1"/>
  <c r="P172" i="1"/>
  <c r="Q172" i="1"/>
  <c r="R172" i="1"/>
  <c r="S172" i="1"/>
  <c r="T172" i="1"/>
  <c r="U172" i="1"/>
  <c r="V172" i="1"/>
  <c r="W172" i="1"/>
  <c r="X172" i="1"/>
  <c r="O173" i="1"/>
  <c r="P173" i="1"/>
  <c r="Q173" i="1"/>
  <c r="R173" i="1"/>
  <c r="S173" i="1"/>
  <c r="T173" i="1"/>
  <c r="U173" i="1"/>
  <c r="V173" i="1"/>
  <c r="W173" i="1"/>
  <c r="X173" i="1"/>
  <c r="O174" i="1"/>
  <c r="P174" i="1"/>
  <c r="Q174" i="1"/>
  <c r="R174" i="1"/>
  <c r="S174" i="1"/>
  <c r="T174" i="1"/>
  <c r="U174" i="1"/>
  <c r="V174" i="1"/>
  <c r="W174" i="1"/>
  <c r="X174" i="1"/>
  <c r="O175" i="1"/>
  <c r="P175" i="1"/>
  <c r="Q175" i="1"/>
  <c r="R175" i="1"/>
  <c r="S175" i="1"/>
  <c r="T175" i="1"/>
  <c r="U175" i="1"/>
  <c r="V175" i="1"/>
  <c r="W175" i="1"/>
  <c r="X175" i="1"/>
  <c r="O176" i="1"/>
  <c r="P176" i="1"/>
  <c r="Q176" i="1"/>
  <c r="R176" i="1"/>
  <c r="S176" i="1"/>
  <c r="T176" i="1"/>
  <c r="U176" i="1"/>
  <c r="V176" i="1"/>
  <c r="W176" i="1"/>
  <c r="X176" i="1"/>
  <c r="O177" i="1"/>
  <c r="P177" i="1"/>
  <c r="Q177" i="1"/>
  <c r="R177" i="1"/>
  <c r="S177" i="1"/>
  <c r="T177" i="1"/>
  <c r="U177" i="1"/>
  <c r="V177" i="1"/>
  <c r="W177" i="1"/>
  <c r="X177" i="1"/>
  <c r="O178" i="1"/>
  <c r="P178" i="1"/>
  <c r="Q178" i="1"/>
  <c r="R178" i="1"/>
  <c r="S178" i="1"/>
  <c r="T178" i="1"/>
  <c r="U178" i="1"/>
  <c r="V178" i="1"/>
  <c r="W178" i="1"/>
  <c r="X178" i="1"/>
  <c r="O179" i="1"/>
  <c r="P179" i="1"/>
  <c r="Q179" i="1"/>
  <c r="R179" i="1"/>
  <c r="S179" i="1"/>
  <c r="T179" i="1"/>
  <c r="U179" i="1"/>
  <c r="V179" i="1"/>
  <c r="W179" i="1"/>
  <c r="X179" i="1"/>
  <c r="O180" i="1"/>
  <c r="P180" i="1"/>
  <c r="Q180" i="1"/>
  <c r="R180" i="1"/>
  <c r="S180" i="1"/>
  <c r="T180" i="1"/>
  <c r="U180" i="1"/>
  <c r="V180" i="1"/>
  <c r="W180" i="1"/>
  <c r="X180" i="1"/>
  <c r="O181" i="1"/>
  <c r="P181" i="1"/>
  <c r="Q181" i="1"/>
  <c r="R181" i="1"/>
  <c r="S181" i="1"/>
  <c r="T181" i="1"/>
  <c r="U181" i="1"/>
  <c r="V181" i="1"/>
  <c r="W181" i="1"/>
  <c r="X181" i="1"/>
  <c r="O182" i="1"/>
  <c r="P182" i="1"/>
  <c r="Q182" i="1"/>
  <c r="R182" i="1"/>
  <c r="S182" i="1"/>
  <c r="T182" i="1"/>
  <c r="U182" i="1"/>
  <c r="V182" i="1"/>
  <c r="W182" i="1"/>
  <c r="X182" i="1"/>
  <c r="O183" i="1"/>
  <c r="P183" i="1"/>
  <c r="Q183" i="1"/>
  <c r="R183" i="1"/>
  <c r="S183" i="1"/>
  <c r="T183" i="1"/>
  <c r="U183" i="1"/>
  <c r="V183" i="1"/>
  <c r="W183" i="1"/>
  <c r="X183" i="1"/>
  <c r="O184" i="1"/>
  <c r="P184" i="1"/>
  <c r="Q184" i="1"/>
  <c r="R184" i="1"/>
  <c r="S184" i="1"/>
  <c r="T184" i="1"/>
  <c r="U184" i="1"/>
  <c r="V184" i="1"/>
  <c r="W184" i="1"/>
  <c r="X184" i="1"/>
  <c r="O185" i="1"/>
  <c r="P185" i="1"/>
  <c r="Q185" i="1"/>
  <c r="R185" i="1"/>
  <c r="S185" i="1"/>
  <c r="T185" i="1"/>
  <c r="U185" i="1"/>
  <c r="V185" i="1"/>
  <c r="W185" i="1"/>
  <c r="X185" i="1"/>
  <c r="O186" i="1"/>
  <c r="P186" i="1"/>
  <c r="Q186" i="1"/>
  <c r="R186" i="1"/>
  <c r="S186" i="1"/>
  <c r="T186" i="1"/>
  <c r="U186" i="1"/>
  <c r="V186" i="1"/>
  <c r="W186" i="1"/>
  <c r="X186" i="1"/>
  <c r="O187" i="1"/>
  <c r="P187" i="1"/>
  <c r="Q187" i="1"/>
  <c r="R187" i="1"/>
  <c r="S187" i="1"/>
  <c r="T187" i="1"/>
  <c r="U187" i="1"/>
  <c r="V187" i="1"/>
  <c r="W187" i="1"/>
  <c r="X187" i="1"/>
  <c r="O188" i="1"/>
  <c r="P188" i="1"/>
  <c r="Q188" i="1"/>
  <c r="R188" i="1"/>
  <c r="S188" i="1"/>
  <c r="T188" i="1"/>
  <c r="U188" i="1"/>
  <c r="V188" i="1"/>
  <c r="W188" i="1"/>
  <c r="X188" i="1"/>
  <c r="O189" i="1"/>
  <c r="P189" i="1"/>
  <c r="Q189" i="1"/>
  <c r="R189" i="1"/>
  <c r="S189" i="1"/>
  <c r="T189" i="1"/>
  <c r="U189" i="1"/>
  <c r="V189" i="1"/>
  <c r="W189" i="1"/>
  <c r="X189" i="1"/>
  <c r="O190" i="1"/>
  <c r="P190" i="1"/>
  <c r="Q190" i="1"/>
  <c r="R190" i="1"/>
  <c r="S190" i="1"/>
  <c r="T190" i="1"/>
  <c r="U190" i="1"/>
  <c r="V190" i="1"/>
  <c r="W190" i="1"/>
  <c r="X190" i="1"/>
  <c r="O191" i="1"/>
  <c r="P191" i="1"/>
  <c r="Q191" i="1"/>
  <c r="R191" i="1"/>
  <c r="S191" i="1"/>
  <c r="T191" i="1"/>
  <c r="U191" i="1"/>
  <c r="V191" i="1"/>
  <c r="W191" i="1"/>
  <c r="X191" i="1"/>
  <c r="O192" i="1"/>
  <c r="P192" i="1"/>
  <c r="Q192" i="1"/>
  <c r="R192" i="1"/>
  <c r="S192" i="1"/>
  <c r="T192" i="1"/>
  <c r="U192" i="1"/>
  <c r="V192" i="1"/>
  <c r="W192" i="1"/>
  <c r="X192" i="1"/>
  <c r="O193" i="1"/>
  <c r="P193" i="1"/>
  <c r="Q193" i="1"/>
  <c r="R193" i="1"/>
  <c r="S193" i="1"/>
  <c r="T193" i="1"/>
  <c r="U193" i="1"/>
  <c r="V193" i="1"/>
  <c r="W193" i="1"/>
  <c r="X193" i="1"/>
  <c r="O194" i="1"/>
  <c r="P194" i="1"/>
  <c r="Q194" i="1"/>
  <c r="R194" i="1"/>
  <c r="S194" i="1"/>
  <c r="T194" i="1"/>
  <c r="U194" i="1"/>
  <c r="V194" i="1"/>
  <c r="W194" i="1"/>
  <c r="X194" i="1"/>
  <c r="O195" i="1"/>
  <c r="P195" i="1"/>
  <c r="Q195" i="1"/>
  <c r="R195" i="1"/>
  <c r="S195" i="1"/>
  <c r="T195" i="1"/>
  <c r="U195" i="1"/>
  <c r="V195" i="1"/>
  <c r="W195" i="1"/>
  <c r="X195" i="1"/>
  <c r="O196" i="1"/>
  <c r="P196" i="1"/>
  <c r="Q196" i="1"/>
  <c r="R196" i="1"/>
  <c r="S196" i="1"/>
  <c r="T196" i="1"/>
  <c r="U196" i="1"/>
  <c r="V196" i="1"/>
  <c r="W196" i="1"/>
  <c r="X196" i="1"/>
  <c r="O197" i="1"/>
  <c r="P197" i="1"/>
  <c r="Q197" i="1"/>
  <c r="R197" i="1"/>
  <c r="S197" i="1"/>
  <c r="T197" i="1"/>
  <c r="U197" i="1"/>
  <c r="V197" i="1"/>
  <c r="W197" i="1"/>
  <c r="X197" i="1"/>
  <c r="O198" i="1"/>
  <c r="P198" i="1"/>
  <c r="Q198" i="1"/>
  <c r="R198" i="1"/>
  <c r="S198" i="1"/>
  <c r="T198" i="1"/>
  <c r="U198" i="1"/>
  <c r="V198" i="1"/>
  <c r="W198" i="1"/>
  <c r="X198" i="1"/>
  <c r="O199" i="1"/>
  <c r="P199" i="1"/>
  <c r="Q199" i="1"/>
  <c r="R199" i="1"/>
  <c r="S199" i="1"/>
  <c r="T199" i="1"/>
  <c r="U199" i="1"/>
  <c r="V199" i="1"/>
  <c r="W199" i="1"/>
  <c r="X199" i="1"/>
  <c r="O200" i="1"/>
  <c r="P200" i="1"/>
  <c r="Q200" i="1"/>
  <c r="R200" i="1"/>
  <c r="S200" i="1"/>
  <c r="T200" i="1"/>
  <c r="U200" i="1"/>
  <c r="V200" i="1"/>
  <c r="W200" i="1"/>
  <c r="X200" i="1"/>
  <c r="O201" i="1"/>
  <c r="P201" i="1"/>
  <c r="Q201" i="1"/>
  <c r="R201" i="1"/>
  <c r="S201" i="1"/>
  <c r="T201" i="1"/>
  <c r="U201" i="1"/>
  <c r="V201" i="1"/>
  <c r="W201" i="1"/>
  <c r="X201" i="1"/>
  <c r="O202" i="1"/>
  <c r="P202" i="1"/>
  <c r="Q202" i="1"/>
  <c r="R202" i="1"/>
  <c r="S202" i="1"/>
  <c r="T202" i="1"/>
  <c r="U202" i="1"/>
  <c r="V202" i="1"/>
  <c r="W202" i="1"/>
  <c r="X202" i="1"/>
  <c r="O203" i="1"/>
  <c r="P203" i="1"/>
  <c r="Q203" i="1"/>
  <c r="R203" i="1"/>
  <c r="S203" i="1"/>
  <c r="T203" i="1"/>
  <c r="U203" i="1"/>
  <c r="V203" i="1"/>
  <c r="W203" i="1"/>
  <c r="X203" i="1"/>
  <c r="O204" i="1"/>
  <c r="P204" i="1"/>
  <c r="Q204" i="1"/>
  <c r="R204" i="1"/>
  <c r="S204" i="1"/>
  <c r="T204" i="1"/>
  <c r="U204" i="1"/>
  <c r="V204" i="1"/>
  <c r="W204" i="1"/>
  <c r="X204" i="1"/>
  <c r="O205" i="1"/>
  <c r="P205" i="1"/>
  <c r="Q205" i="1"/>
  <c r="R205" i="1"/>
  <c r="S205" i="1"/>
  <c r="T205" i="1"/>
  <c r="U205" i="1"/>
  <c r="V205" i="1"/>
  <c r="W205" i="1"/>
  <c r="X205" i="1"/>
  <c r="O206" i="1"/>
  <c r="P206" i="1"/>
  <c r="Q206" i="1"/>
  <c r="R206" i="1"/>
  <c r="S206" i="1"/>
  <c r="T206" i="1"/>
  <c r="U206" i="1"/>
  <c r="V206" i="1"/>
  <c r="W206" i="1"/>
  <c r="X206" i="1"/>
  <c r="O207" i="1"/>
  <c r="P207" i="1"/>
  <c r="Q207" i="1"/>
  <c r="R207" i="1"/>
  <c r="S207" i="1"/>
  <c r="T207" i="1"/>
  <c r="U207" i="1"/>
  <c r="V207" i="1"/>
  <c r="W207" i="1"/>
  <c r="X207" i="1"/>
  <c r="O208" i="1"/>
  <c r="P208" i="1"/>
  <c r="Q208" i="1"/>
  <c r="R208" i="1"/>
  <c r="S208" i="1"/>
  <c r="T208" i="1"/>
  <c r="U208" i="1"/>
  <c r="V208" i="1"/>
  <c r="W208" i="1"/>
  <c r="X208" i="1"/>
  <c r="O209" i="1"/>
  <c r="P209" i="1"/>
  <c r="Q209" i="1"/>
  <c r="R209" i="1"/>
  <c r="S209" i="1"/>
  <c r="T209" i="1"/>
  <c r="U209" i="1"/>
  <c r="V209" i="1"/>
  <c r="W209" i="1"/>
  <c r="X209" i="1"/>
  <c r="O210" i="1"/>
  <c r="P210" i="1"/>
  <c r="Q210" i="1"/>
  <c r="R210" i="1"/>
  <c r="S210" i="1"/>
  <c r="T210" i="1"/>
  <c r="U210" i="1"/>
  <c r="V210" i="1"/>
  <c r="W210" i="1"/>
  <c r="X210" i="1"/>
  <c r="O211" i="1"/>
  <c r="P211" i="1"/>
  <c r="Q211" i="1"/>
  <c r="R211" i="1"/>
  <c r="S211" i="1"/>
  <c r="T211" i="1"/>
  <c r="U211" i="1"/>
  <c r="V211" i="1"/>
  <c r="W211" i="1"/>
  <c r="X211" i="1"/>
  <c r="O212" i="1"/>
  <c r="P212" i="1"/>
  <c r="Q212" i="1"/>
  <c r="R212" i="1"/>
  <c r="S212" i="1"/>
  <c r="T212" i="1"/>
  <c r="U212" i="1"/>
  <c r="V212" i="1"/>
  <c r="W212" i="1"/>
  <c r="X212" i="1"/>
  <c r="O213" i="1"/>
  <c r="P213" i="1"/>
  <c r="Q213" i="1"/>
  <c r="R213" i="1"/>
  <c r="S213" i="1"/>
  <c r="T213" i="1"/>
  <c r="U213" i="1"/>
  <c r="V213" i="1"/>
  <c r="W213" i="1"/>
  <c r="X213" i="1"/>
  <c r="O214" i="1"/>
  <c r="P214" i="1"/>
  <c r="Q214" i="1"/>
  <c r="R214" i="1"/>
  <c r="S214" i="1"/>
  <c r="T214" i="1"/>
  <c r="U214" i="1"/>
  <c r="V214" i="1"/>
  <c r="W214" i="1"/>
  <c r="X214" i="1"/>
  <c r="O215" i="1"/>
  <c r="P215" i="1"/>
  <c r="Q215" i="1"/>
  <c r="R215" i="1"/>
  <c r="S215" i="1"/>
  <c r="T215" i="1"/>
  <c r="U215" i="1"/>
  <c r="V215" i="1"/>
  <c r="W215" i="1"/>
  <c r="X215" i="1"/>
  <c r="O216" i="1"/>
  <c r="P216" i="1"/>
  <c r="Q216" i="1"/>
  <c r="R216" i="1"/>
  <c r="S216" i="1"/>
  <c r="T216" i="1"/>
  <c r="U216" i="1"/>
  <c r="V216" i="1"/>
  <c r="W216" i="1"/>
  <c r="X216" i="1"/>
  <c r="O217" i="1"/>
  <c r="P217" i="1"/>
  <c r="Q217" i="1"/>
  <c r="R217" i="1"/>
  <c r="S217" i="1"/>
  <c r="T217" i="1"/>
  <c r="U217" i="1"/>
  <c r="V217" i="1"/>
  <c r="W217" i="1"/>
  <c r="X217" i="1"/>
  <c r="O218" i="1"/>
  <c r="P218" i="1"/>
  <c r="Q218" i="1"/>
  <c r="R218" i="1"/>
  <c r="S218" i="1"/>
  <c r="T218" i="1"/>
  <c r="U218" i="1"/>
  <c r="V218" i="1"/>
  <c r="W218" i="1"/>
  <c r="X218" i="1"/>
  <c r="O219" i="1"/>
  <c r="P219" i="1"/>
  <c r="Q219" i="1"/>
  <c r="R219" i="1"/>
  <c r="S219" i="1"/>
  <c r="T219" i="1"/>
  <c r="U219" i="1"/>
  <c r="V219" i="1"/>
  <c r="W219" i="1"/>
  <c r="X219" i="1"/>
  <c r="O220" i="1"/>
  <c r="P220" i="1"/>
  <c r="Q220" i="1"/>
  <c r="R220" i="1"/>
  <c r="S220" i="1"/>
  <c r="T220" i="1"/>
  <c r="U220" i="1"/>
  <c r="V220" i="1"/>
  <c r="W220" i="1"/>
  <c r="X220" i="1"/>
  <c r="O221" i="1"/>
  <c r="P221" i="1"/>
  <c r="Q221" i="1"/>
  <c r="R221" i="1"/>
  <c r="S221" i="1"/>
  <c r="T221" i="1"/>
  <c r="U221" i="1"/>
  <c r="V221" i="1"/>
  <c r="W221" i="1"/>
  <c r="X221" i="1"/>
  <c r="O222" i="1"/>
  <c r="P222" i="1"/>
  <c r="Q222" i="1"/>
  <c r="R222" i="1"/>
  <c r="S222" i="1"/>
  <c r="T222" i="1"/>
  <c r="U222" i="1"/>
  <c r="V222" i="1"/>
  <c r="W222" i="1"/>
  <c r="X222" i="1"/>
  <c r="O223" i="1"/>
  <c r="P223" i="1"/>
  <c r="Q223" i="1"/>
  <c r="R223" i="1"/>
  <c r="S223" i="1"/>
  <c r="T223" i="1"/>
  <c r="U223" i="1"/>
  <c r="V223" i="1"/>
  <c r="W223" i="1"/>
  <c r="X223" i="1"/>
  <c r="O224" i="1"/>
  <c r="P224" i="1"/>
  <c r="Q224" i="1"/>
  <c r="R224" i="1"/>
  <c r="S224" i="1"/>
  <c r="T224" i="1"/>
  <c r="U224" i="1"/>
  <c r="V224" i="1"/>
  <c r="W224" i="1"/>
  <c r="X224" i="1"/>
  <c r="O225" i="1"/>
  <c r="P225" i="1"/>
  <c r="Q225" i="1"/>
  <c r="R225" i="1"/>
  <c r="S225" i="1"/>
  <c r="T225" i="1"/>
  <c r="U225" i="1"/>
  <c r="V225" i="1"/>
  <c r="W225" i="1"/>
  <c r="X225" i="1"/>
  <c r="O226" i="1"/>
  <c r="P226" i="1"/>
  <c r="Q226" i="1"/>
  <c r="R226" i="1"/>
  <c r="S226" i="1"/>
  <c r="T226" i="1"/>
  <c r="U226" i="1"/>
  <c r="V226" i="1"/>
  <c r="W226" i="1"/>
  <c r="X226" i="1"/>
  <c r="O227" i="1"/>
  <c r="P227" i="1"/>
  <c r="Q227" i="1"/>
  <c r="R227" i="1"/>
  <c r="S227" i="1"/>
  <c r="T227" i="1"/>
  <c r="U227" i="1"/>
  <c r="V227" i="1"/>
  <c r="W227" i="1"/>
  <c r="X227" i="1"/>
  <c r="O228" i="1"/>
  <c r="P228" i="1"/>
  <c r="Q228" i="1"/>
  <c r="R228" i="1"/>
  <c r="S228" i="1"/>
  <c r="T228" i="1"/>
  <c r="U228" i="1"/>
  <c r="V228" i="1"/>
  <c r="W228" i="1"/>
  <c r="X228" i="1"/>
  <c r="O229" i="1"/>
  <c r="P229" i="1"/>
  <c r="Q229" i="1"/>
  <c r="R229" i="1"/>
  <c r="S229" i="1"/>
  <c r="T229" i="1"/>
  <c r="U229" i="1"/>
  <c r="V229" i="1"/>
  <c r="W229" i="1"/>
  <c r="X229" i="1"/>
  <c r="O230" i="1"/>
  <c r="P230" i="1"/>
  <c r="Q230" i="1"/>
  <c r="R230" i="1"/>
  <c r="S230" i="1"/>
  <c r="T230" i="1"/>
  <c r="U230" i="1"/>
  <c r="V230" i="1"/>
  <c r="W230" i="1"/>
  <c r="X230" i="1"/>
  <c r="O231" i="1"/>
  <c r="P231" i="1"/>
  <c r="Q231" i="1"/>
  <c r="R231" i="1"/>
  <c r="S231" i="1"/>
  <c r="T231" i="1"/>
  <c r="U231" i="1"/>
  <c r="V231" i="1"/>
  <c r="W231" i="1"/>
  <c r="X231" i="1"/>
  <c r="O232" i="1"/>
  <c r="P232" i="1"/>
  <c r="Q232" i="1"/>
  <c r="R232" i="1"/>
  <c r="S232" i="1"/>
  <c r="T232" i="1"/>
  <c r="U232" i="1"/>
  <c r="V232" i="1"/>
  <c r="W232" i="1"/>
  <c r="X232" i="1"/>
  <c r="O233" i="1"/>
  <c r="P233" i="1"/>
  <c r="Q233" i="1"/>
  <c r="R233" i="1"/>
  <c r="S233" i="1"/>
  <c r="T233" i="1"/>
  <c r="U233" i="1"/>
  <c r="V233" i="1"/>
  <c r="W233" i="1"/>
  <c r="X233" i="1"/>
  <c r="O234" i="1"/>
  <c r="P234" i="1"/>
  <c r="Q234" i="1"/>
  <c r="R234" i="1"/>
  <c r="S234" i="1"/>
  <c r="T234" i="1"/>
  <c r="U234" i="1"/>
  <c r="V234" i="1"/>
  <c r="W234" i="1"/>
  <c r="X234" i="1"/>
  <c r="O235" i="1"/>
  <c r="P235" i="1"/>
  <c r="Q235" i="1"/>
  <c r="R235" i="1"/>
  <c r="S235" i="1"/>
  <c r="T235" i="1"/>
  <c r="U235" i="1"/>
  <c r="V235" i="1"/>
  <c r="W235" i="1"/>
  <c r="X235" i="1"/>
  <c r="O236" i="1"/>
  <c r="P236" i="1"/>
  <c r="Q236" i="1"/>
  <c r="R236" i="1"/>
  <c r="S236" i="1"/>
  <c r="T236" i="1"/>
  <c r="U236" i="1"/>
  <c r="V236" i="1"/>
  <c r="W236" i="1"/>
  <c r="X236" i="1"/>
  <c r="O237" i="1"/>
  <c r="P237" i="1"/>
  <c r="Q237" i="1"/>
  <c r="R237" i="1"/>
  <c r="S237" i="1"/>
  <c r="T237" i="1"/>
  <c r="U237" i="1"/>
  <c r="V237" i="1"/>
  <c r="W237" i="1"/>
  <c r="X237" i="1"/>
  <c r="O238" i="1"/>
  <c r="P238" i="1"/>
  <c r="Q238" i="1"/>
  <c r="R238" i="1"/>
  <c r="S238" i="1"/>
  <c r="T238" i="1"/>
  <c r="U238" i="1"/>
  <c r="V238" i="1"/>
  <c r="W238" i="1"/>
  <c r="X238" i="1"/>
  <c r="O239" i="1"/>
  <c r="P239" i="1"/>
  <c r="Q239" i="1"/>
  <c r="R239" i="1"/>
  <c r="S239" i="1"/>
  <c r="T239" i="1"/>
  <c r="U239" i="1"/>
  <c r="V239" i="1"/>
  <c r="W239" i="1"/>
  <c r="X239" i="1"/>
  <c r="O240" i="1"/>
  <c r="P240" i="1"/>
  <c r="Q240" i="1"/>
  <c r="R240" i="1"/>
  <c r="S240" i="1"/>
  <c r="T240" i="1"/>
  <c r="U240" i="1"/>
  <c r="V240" i="1"/>
  <c r="W240" i="1"/>
  <c r="X240" i="1"/>
  <c r="O241" i="1"/>
  <c r="P241" i="1"/>
  <c r="Q241" i="1"/>
  <c r="R241" i="1"/>
  <c r="S241" i="1"/>
  <c r="T241" i="1"/>
  <c r="U241" i="1"/>
  <c r="V241" i="1"/>
  <c r="W241" i="1"/>
  <c r="X241" i="1"/>
  <c r="O242" i="1"/>
  <c r="P242" i="1"/>
  <c r="Q242" i="1"/>
  <c r="R242" i="1"/>
  <c r="S242" i="1"/>
  <c r="T242" i="1"/>
  <c r="U242" i="1"/>
  <c r="V242" i="1"/>
  <c r="W242" i="1"/>
  <c r="X242" i="1"/>
  <c r="O243" i="1"/>
  <c r="P243" i="1"/>
  <c r="Q243" i="1"/>
  <c r="R243" i="1"/>
  <c r="S243" i="1"/>
  <c r="T243" i="1"/>
  <c r="U243" i="1"/>
  <c r="V243" i="1"/>
  <c r="W243" i="1"/>
  <c r="X243" i="1"/>
  <c r="O244" i="1"/>
  <c r="P244" i="1"/>
  <c r="Q244" i="1"/>
  <c r="R244" i="1"/>
  <c r="S244" i="1"/>
  <c r="T244" i="1"/>
  <c r="U244" i="1"/>
  <c r="V244" i="1"/>
  <c r="W244" i="1"/>
  <c r="X244" i="1"/>
  <c r="O245" i="1"/>
  <c r="P245" i="1"/>
  <c r="Q245" i="1"/>
  <c r="R245" i="1"/>
  <c r="S245" i="1"/>
  <c r="T245" i="1"/>
  <c r="U245" i="1"/>
  <c r="V245" i="1"/>
  <c r="W245" i="1"/>
  <c r="X245" i="1"/>
  <c r="O246" i="1"/>
  <c r="P246" i="1"/>
  <c r="Q246" i="1"/>
  <c r="R246" i="1"/>
  <c r="S246" i="1"/>
  <c r="T246" i="1"/>
  <c r="U246" i="1"/>
  <c r="V246" i="1"/>
  <c r="W246" i="1"/>
  <c r="X246" i="1"/>
  <c r="O247" i="1"/>
  <c r="P247" i="1"/>
  <c r="Q247" i="1"/>
  <c r="R247" i="1"/>
  <c r="S247" i="1"/>
  <c r="T247" i="1"/>
  <c r="U247" i="1"/>
  <c r="V247" i="1"/>
  <c r="W247" i="1"/>
  <c r="X247" i="1"/>
  <c r="O248" i="1"/>
  <c r="P248" i="1"/>
  <c r="Q248" i="1"/>
  <c r="R248" i="1"/>
  <c r="S248" i="1"/>
  <c r="T248" i="1"/>
  <c r="U248" i="1"/>
  <c r="V248" i="1"/>
  <c r="W248" i="1"/>
  <c r="X248" i="1"/>
  <c r="O249" i="1"/>
  <c r="P249" i="1"/>
  <c r="Q249" i="1"/>
  <c r="R249" i="1"/>
  <c r="S249" i="1"/>
  <c r="T249" i="1"/>
  <c r="U249" i="1"/>
  <c r="V249" i="1"/>
  <c r="W249" i="1"/>
  <c r="X249" i="1"/>
  <c r="O250" i="1"/>
  <c r="P250" i="1"/>
  <c r="Q250" i="1"/>
  <c r="R250" i="1"/>
  <c r="S250" i="1"/>
  <c r="T250" i="1"/>
  <c r="U250" i="1"/>
  <c r="V250" i="1"/>
  <c r="W250" i="1"/>
  <c r="X250" i="1"/>
  <c r="O251" i="1"/>
  <c r="P251" i="1"/>
  <c r="Q251" i="1"/>
  <c r="R251" i="1"/>
  <c r="S251" i="1"/>
  <c r="T251" i="1"/>
  <c r="U251" i="1"/>
  <c r="V251" i="1"/>
  <c r="W251" i="1"/>
  <c r="X251" i="1"/>
  <c r="O252" i="1"/>
  <c r="P252" i="1"/>
  <c r="Q252" i="1"/>
  <c r="R252" i="1"/>
  <c r="S252" i="1"/>
  <c r="T252" i="1"/>
  <c r="U252" i="1"/>
  <c r="V252" i="1"/>
  <c r="W252" i="1"/>
  <c r="X252" i="1"/>
  <c r="O253" i="1"/>
  <c r="P253" i="1"/>
  <c r="Q253" i="1"/>
  <c r="R253" i="1"/>
  <c r="S253" i="1"/>
  <c r="T253" i="1"/>
  <c r="U253" i="1"/>
  <c r="V253" i="1"/>
  <c r="W253" i="1"/>
  <c r="X253" i="1"/>
  <c r="O254" i="1"/>
  <c r="P254" i="1"/>
  <c r="Q254" i="1"/>
  <c r="R254" i="1"/>
  <c r="S254" i="1"/>
  <c r="T254" i="1"/>
  <c r="U254" i="1"/>
  <c r="V254" i="1"/>
  <c r="W254" i="1"/>
  <c r="X254" i="1"/>
  <c r="O255" i="1"/>
  <c r="P255" i="1"/>
  <c r="Q255" i="1"/>
  <c r="R255" i="1"/>
  <c r="S255" i="1"/>
  <c r="T255" i="1"/>
  <c r="U255" i="1"/>
  <c r="V255" i="1"/>
  <c r="W255" i="1"/>
  <c r="X255" i="1"/>
  <c r="O256" i="1"/>
  <c r="P256" i="1"/>
  <c r="Q256" i="1"/>
  <c r="R256" i="1"/>
  <c r="S256" i="1"/>
  <c r="T256" i="1"/>
  <c r="U256" i="1"/>
  <c r="V256" i="1"/>
  <c r="W256" i="1"/>
  <c r="X256" i="1"/>
  <c r="O257" i="1"/>
  <c r="P257" i="1"/>
  <c r="Q257" i="1"/>
  <c r="R257" i="1"/>
  <c r="S257" i="1"/>
  <c r="T257" i="1"/>
  <c r="U257" i="1"/>
  <c r="V257" i="1"/>
  <c r="W257" i="1"/>
  <c r="X257" i="1"/>
  <c r="O258" i="1"/>
  <c r="P258" i="1"/>
  <c r="Q258" i="1"/>
  <c r="R258" i="1"/>
  <c r="S258" i="1"/>
  <c r="T258" i="1"/>
  <c r="U258" i="1"/>
  <c r="V258" i="1"/>
  <c r="W258" i="1"/>
  <c r="X258" i="1"/>
  <c r="O259" i="1"/>
  <c r="P259" i="1"/>
  <c r="Q259" i="1"/>
  <c r="R259" i="1"/>
  <c r="S259" i="1"/>
  <c r="T259" i="1"/>
  <c r="U259" i="1"/>
  <c r="V259" i="1"/>
  <c r="W259" i="1"/>
  <c r="X259" i="1"/>
  <c r="O260" i="1"/>
  <c r="P260" i="1"/>
  <c r="Q260" i="1"/>
  <c r="R260" i="1"/>
  <c r="S260" i="1"/>
  <c r="T260" i="1"/>
  <c r="U260" i="1"/>
  <c r="V260" i="1"/>
  <c r="W260" i="1"/>
  <c r="X260" i="1"/>
  <c r="O261" i="1"/>
  <c r="P261" i="1"/>
  <c r="Q261" i="1"/>
  <c r="R261" i="1"/>
  <c r="S261" i="1"/>
  <c r="T261" i="1"/>
  <c r="U261" i="1"/>
  <c r="V261" i="1"/>
  <c r="W261" i="1"/>
  <c r="X261" i="1"/>
  <c r="O262" i="1"/>
  <c r="P262" i="1"/>
  <c r="Q262" i="1"/>
  <c r="R262" i="1"/>
  <c r="S262" i="1"/>
  <c r="T262" i="1"/>
  <c r="U262" i="1"/>
  <c r="V262" i="1"/>
  <c r="W262" i="1"/>
  <c r="X262" i="1"/>
  <c r="O263" i="1"/>
  <c r="P263" i="1"/>
  <c r="Q263" i="1"/>
  <c r="R263" i="1"/>
  <c r="S263" i="1"/>
  <c r="T263" i="1"/>
  <c r="U263" i="1"/>
  <c r="V263" i="1"/>
  <c r="W263" i="1"/>
  <c r="X263" i="1"/>
  <c r="O264" i="1"/>
  <c r="P264" i="1"/>
  <c r="Q264" i="1"/>
  <c r="R264" i="1"/>
  <c r="S264" i="1"/>
  <c r="T264" i="1"/>
  <c r="U264" i="1"/>
  <c r="V264" i="1"/>
  <c r="W264" i="1"/>
  <c r="X264" i="1"/>
  <c r="O265" i="1"/>
  <c r="P265" i="1"/>
  <c r="Q265" i="1"/>
  <c r="R265" i="1"/>
  <c r="S265" i="1"/>
  <c r="T265" i="1"/>
  <c r="U265" i="1"/>
  <c r="V265" i="1"/>
  <c r="W265" i="1"/>
  <c r="X265" i="1"/>
  <c r="O266" i="1"/>
  <c r="P266" i="1"/>
  <c r="Q266" i="1"/>
  <c r="R266" i="1"/>
  <c r="S266" i="1"/>
  <c r="T266" i="1"/>
  <c r="U266" i="1"/>
  <c r="V266" i="1"/>
  <c r="W266" i="1"/>
  <c r="X266" i="1"/>
  <c r="O267" i="1"/>
  <c r="P267" i="1"/>
  <c r="Q267" i="1"/>
  <c r="R267" i="1"/>
  <c r="S267" i="1"/>
  <c r="T267" i="1"/>
  <c r="U267" i="1"/>
  <c r="V267" i="1"/>
  <c r="W267" i="1"/>
  <c r="X267" i="1"/>
  <c r="O268" i="1"/>
  <c r="P268" i="1"/>
  <c r="Q268" i="1"/>
  <c r="R268" i="1"/>
  <c r="S268" i="1"/>
  <c r="T268" i="1"/>
  <c r="U268" i="1"/>
  <c r="V268" i="1"/>
  <c r="W268" i="1"/>
  <c r="X268" i="1"/>
  <c r="O269" i="1"/>
  <c r="P269" i="1"/>
  <c r="Q269" i="1"/>
  <c r="R269" i="1"/>
  <c r="S269" i="1"/>
  <c r="T269" i="1"/>
  <c r="U269" i="1"/>
  <c r="V269" i="1"/>
  <c r="W269" i="1"/>
  <c r="X269" i="1"/>
  <c r="O270" i="1"/>
  <c r="P270" i="1"/>
  <c r="Q270" i="1"/>
  <c r="R270" i="1"/>
  <c r="S270" i="1"/>
  <c r="T270" i="1"/>
  <c r="U270" i="1"/>
  <c r="V270" i="1"/>
  <c r="W270" i="1"/>
  <c r="X270" i="1"/>
  <c r="O271" i="1"/>
  <c r="P271" i="1"/>
  <c r="Q271" i="1"/>
  <c r="R271" i="1"/>
  <c r="S271" i="1"/>
  <c r="T271" i="1"/>
  <c r="U271" i="1"/>
  <c r="V271" i="1"/>
  <c r="W271" i="1"/>
  <c r="X271" i="1"/>
  <c r="O272" i="1"/>
  <c r="P272" i="1"/>
  <c r="Q272" i="1"/>
  <c r="R272" i="1"/>
  <c r="S272" i="1"/>
  <c r="T272" i="1"/>
  <c r="U272" i="1"/>
  <c r="V272" i="1"/>
  <c r="W272" i="1"/>
  <c r="X272" i="1"/>
  <c r="O273" i="1"/>
  <c r="P273" i="1"/>
  <c r="Q273" i="1"/>
  <c r="R273" i="1"/>
  <c r="S273" i="1"/>
  <c r="T273" i="1"/>
  <c r="U273" i="1"/>
  <c r="V273" i="1"/>
  <c r="W273" i="1"/>
  <c r="X273" i="1"/>
  <c r="O274" i="1"/>
  <c r="P274" i="1"/>
  <c r="Q274" i="1"/>
  <c r="R274" i="1"/>
  <c r="S274" i="1"/>
  <c r="T274" i="1"/>
  <c r="U274" i="1"/>
  <c r="V274" i="1"/>
  <c r="W274" i="1"/>
  <c r="X274" i="1"/>
  <c r="O275" i="1"/>
  <c r="P275" i="1"/>
  <c r="Q275" i="1"/>
  <c r="R275" i="1"/>
  <c r="S275" i="1"/>
  <c r="T275" i="1"/>
  <c r="U275" i="1"/>
  <c r="V275" i="1"/>
  <c r="W275" i="1"/>
  <c r="X275" i="1"/>
  <c r="O276" i="1"/>
  <c r="P276" i="1"/>
  <c r="Q276" i="1"/>
  <c r="R276" i="1"/>
  <c r="S276" i="1"/>
  <c r="T276" i="1"/>
  <c r="U276" i="1"/>
  <c r="V276" i="1"/>
  <c r="W276" i="1"/>
  <c r="X276" i="1"/>
  <c r="O277" i="1"/>
  <c r="P277" i="1"/>
  <c r="Q277" i="1"/>
  <c r="R277" i="1"/>
  <c r="S277" i="1"/>
  <c r="T277" i="1"/>
  <c r="U277" i="1"/>
  <c r="V277" i="1"/>
  <c r="W277" i="1"/>
  <c r="X277" i="1"/>
  <c r="O278" i="1"/>
  <c r="P278" i="1"/>
  <c r="Q278" i="1"/>
  <c r="R278" i="1"/>
  <c r="S278" i="1"/>
  <c r="T278" i="1"/>
  <c r="U278" i="1"/>
  <c r="V278" i="1"/>
  <c r="W278" i="1"/>
  <c r="X278" i="1"/>
  <c r="O279" i="1"/>
  <c r="P279" i="1"/>
  <c r="Q279" i="1"/>
  <c r="R279" i="1"/>
  <c r="S279" i="1"/>
  <c r="T279" i="1"/>
  <c r="U279" i="1"/>
  <c r="V279" i="1"/>
  <c r="W279" i="1"/>
  <c r="X279" i="1"/>
  <c r="O280" i="1"/>
  <c r="P280" i="1"/>
  <c r="Q280" i="1"/>
  <c r="R280" i="1"/>
  <c r="S280" i="1"/>
  <c r="T280" i="1"/>
  <c r="U280" i="1"/>
  <c r="V280" i="1"/>
  <c r="W280" i="1"/>
  <c r="X280" i="1"/>
  <c r="O281" i="1"/>
  <c r="P281" i="1"/>
  <c r="Q281" i="1"/>
  <c r="R281" i="1"/>
  <c r="S281" i="1"/>
  <c r="T281" i="1"/>
  <c r="U281" i="1"/>
  <c r="V281" i="1"/>
  <c r="W281" i="1"/>
  <c r="X281" i="1"/>
  <c r="O282" i="1"/>
  <c r="P282" i="1"/>
  <c r="Q282" i="1"/>
  <c r="R282" i="1"/>
  <c r="S282" i="1"/>
  <c r="T282" i="1"/>
  <c r="U282" i="1"/>
  <c r="V282" i="1"/>
  <c r="W282" i="1"/>
  <c r="X282" i="1"/>
  <c r="O283" i="1"/>
  <c r="P283" i="1"/>
  <c r="Q283" i="1"/>
  <c r="R283" i="1"/>
  <c r="S283" i="1"/>
  <c r="T283" i="1"/>
  <c r="U283" i="1"/>
  <c r="V283" i="1"/>
  <c r="W283" i="1"/>
  <c r="X283" i="1"/>
  <c r="O284" i="1"/>
  <c r="P284" i="1"/>
  <c r="Q284" i="1"/>
  <c r="R284" i="1"/>
  <c r="S284" i="1"/>
  <c r="T284" i="1"/>
  <c r="U284" i="1"/>
  <c r="V284" i="1"/>
  <c r="W284" i="1"/>
  <c r="X284" i="1"/>
  <c r="O285" i="1"/>
  <c r="P285" i="1"/>
  <c r="Q285" i="1"/>
  <c r="R285" i="1"/>
  <c r="S285" i="1"/>
  <c r="T285" i="1"/>
  <c r="U285" i="1"/>
  <c r="V285" i="1"/>
  <c r="W285" i="1"/>
  <c r="X285" i="1"/>
  <c r="O286" i="1"/>
  <c r="P286" i="1"/>
  <c r="Q286" i="1"/>
  <c r="R286" i="1"/>
  <c r="S286" i="1"/>
  <c r="T286" i="1"/>
  <c r="U286" i="1"/>
  <c r="V286" i="1"/>
  <c r="W286" i="1"/>
  <c r="X286" i="1"/>
  <c r="O287" i="1"/>
  <c r="P287" i="1"/>
  <c r="Q287" i="1"/>
  <c r="R287" i="1"/>
  <c r="S287" i="1"/>
  <c r="T287" i="1"/>
  <c r="U287" i="1"/>
  <c r="V287" i="1"/>
  <c r="W287" i="1"/>
  <c r="X287" i="1"/>
  <c r="O288" i="1"/>
  <c r="P288" i="1"/>
  <c r="Q288" i="1"/>
  <c r="R288" i="1"/>
  <c r="S288" i="1"/>
  <c r="T288" i="1"/>
  <c r="U288" i="1"/>
  <c r="V288" i="1"/>
  <c r="W288" i="1"/>
  <c r="X288" i="1"/>
  <c r="O289" i="1"/>
  <c r="P289" i="1"/>
  <c r="Q289" i="1"/>
  <c r="R289" i="1"/>
  <c r="S289" i="1"/>
  <c r="T289" i="1"/>
  <c r="U289" i="1"/>
  <c r="V289" i="1"/>
  <c r="W289" i="1"/>
  <c r="X289" i="1"/>
  <c r="O290" i="1"/>
  <c r="P290" i="1"/>
  <c r="Q290" i="1"/>
  <c r="R290" i="1"/>
  <c r="S290" i="1"/>
  <c r="T290" i="1"/>
  <c r="U290" i="1"/>
  <c r="V290" i="1"/>
  <c r="W290" i="1"/>
  <c r="X290" i="1"/>
  <c r="O291" i="1"/>
  <c r="P291" i="1"/>
  <c r="Q291" i="1"/>
  <c r="R291" i="1"/>
  <c r="S291" i="1"/>
  <c r="T291" i="1"/>
  <c r="U291" i="1"/>
  <c r="V291" i="1"/>
  <c r="W291" i="1"/>
  <c r="X291" i="1"/>
  <c r="O292" i="1"/>
  <c r="P292" i="1"/>
  <c r="Q292" i="1"/>
  <c r="R292" i="1"/>
  <c r="S292" i="1"/>
  <c r="T292" i="1"/>
  <c r="U292" i="1"/>
  <c r="V292" i="1"/>
  <c r="W292" i="1"/>
  <c r="X292" i="1"/>
  <c r="O293" i="1"/>
  <c r="P293" i="1"/>
  <c r="Q293" i="1"/>
  <c r="R293" i="1"/>
  <c r="S293" i="1"/>
  <c r="T293" i="1"/>
  <c r="U293" i="1"/>
  <c r="V293" i="1"/>
  <c r="W293" i="1"/>
  <c r="X293" i="1"/>
  <c r="O294" i="1"/>
  <c r="P294" i="1"/>
  <c r="Q294" i="1"/>
  <c r="R294" i="1"/>
  <c r="S294" i="1"/>
  <c r="T294" i="1"/>
  <c r="U294" i="1"/>
  <c r="V294" i="1"/>
  <c r="W294" i="1"/>
  <c r="X294" i="1"/>
  <c r="O295" i="1"/>
  <c r="P295" i="1"/>
  <c r="Q295" i="1"/>
  <c r="R295" i="1"/>
  <c r="S295" i="1"/>
  <c r="T295" i="1"/>
  <c r="U295" i="1"/>
  <c r="V295" i="1"/>
  <c r="W295" i="1"/>
  <c r="X295" i="1"/>
  <c r="O296" i="1"/>
  <c r="P296" i="1"/>
  <c r="Q296" i="1"/>
  <c r="R296" i="1"/>
  <c r="S296" i="1"/>
  <c r="T296" i="1"/>
  <c r="U296" i="1"/>
  <c r="V296" i="1"/>
  <c r="W296" i="1"/>
  <c r="X296" i="1"/>
  <c r="O297" i="1"/>
  <c r="P297" i="1"/>
  <c r="Q297" i="1"/>
  <c r="R297" i="1"/>
  <c r="S297" i="1"/>
  <c r="T297" i="1"/>
  <c r="U297" i="1"/>
  <c r="V297" i="1"/>
  <c r="W297" i="1"/>
  <c r="X297" i="1"/>
  <c r="O298" i="1"/>
  <c r="P298" i="1"/>
  <c r="Q298" i="1"/>
  <c r="R298" i="1"/>
  <c r="S298" i="1"/>
  <c r="T298" i="1"/>
  <c r="U298" i="1"/>
  <c r="V298" i="1"/>
  <c r="W298" i="1"/>
  <c r="X298" i="1"/>
  <c r="O299" i="1"/>
  <c r="P299" i="1"/>
  <c r="Q299" i="1"/>
  <c r="R299" i="1"/>
  <c r="S299" i="1"/>
  <c r="T299" i="1"/>
  <c r="U299" i="1"/>
  <c r="V299" i="1"/>
  <c r="W299" i="1"/>
  <c r="X299" i="1"/>
  <c r="O300" i="1"/>
  <c r="P300" i="1"/>
  <c r="Q300" i="1"/>
  <c r="R300" i="1"/>
  <c r="S300" i="1"/>
  <c r="T300" i="1"/>
  <c r="U300" i="1"/>
  <c r="V300" i="1"/>
  <c r="W300" i="1"/>
  <c r="X300" i="1"/>
  <c r="O301" i="1"/>
  <c r="P301" i="1"/>
  <c r="Q301" i="1"/>
  <c r="R301" i="1"/>
  <c r="S301" i="1"/>
  <c r="T301" i="1"/>
  <c r="U301" i="1"/>
  <c r="V301" i="1"/>
  <c r="W301" i="1"/>
  <c r="X301" i="1"/>
  <c r="O302" i="1"/>
  <c r="P302" i="1"/>
  <c r="Q302" i="1"/>
  <c r="R302" i="1"/>
  <c r="S302" i="1"/>
  <c r="T302" i="1"/>
  <c r="U302" i="1"/>
  <c r="V302" i="1"/>
  <c r="W302" i="1"/>
  <c r="X302" i="1"/>
  <c r="O303" i="1"/>
  <c r="P303" i="1"/>
  <c r="Q303" i="1"/>
  <c r="R303" i="1"/>
  <c r="S303" i="1"/>
  <c r="T303" i="1"/>
  <c r="U303" i="1"/>
  <c r="V303" i="1"/>
  <c r="W303" i="1"/>
  <c r="X303" i="1"/>
  <c r="O304" i="1"/>
  <c r="P304" i="1"/>
  <c r="Q304" i="1"/>
  <c r="R304" i="1"/>
  <c r="S304" i="1"/>
  <c r="T304" i="1"/>
  <c r="U304" i="1"/>
  <c r="V304" i="1"/>
  <c r="W304" i="1"/>
  <c r="X304" i="1"/>
  <c r="O305" i="1"/>
  <c r="P305" i="1"/>
  <c r="Q305" i="1"/>
  <c r="R305" i="1"/>
  <c r="S305" i="1"/>
  <c r="T305" i="1"/>
  <c r="U305" i="1"/>
  <c r="V305" i="1"/>
  <c r="W305" i="1"/>
  <c r="X305" i="1"/>
  <c r="O306" i="1"/>
  <c r="P306" i="1"/>
  <c r="Q306" i="1"/>
  <c r="R306" i="1"/>
  <c r="S306" i="1"/>
  <c r="T306" i="1"/>
  <c r="U306" i="1"/>
  <c r="V306" i="1"/>
  <c r="W306" i="1"/>
  <c r="X306" i="1"/>
  <c r="O307" i="1"/>
  <c r="P307" i="1"/>
  <c r="Q307" i="1"/>
  <c r="R307" i="1"/>
  <c r="S307" i="1"/>
  <c r="T307" i="1"/>
  <c r="U307" i="1"/>
  <c r="V307" i="1"/>
  <c r="W307" i="1"/>
  <c r="X307" i="1"/>
  <c r="O308" i="1"/>
  <c r="P308" i="1"/>
  <c r="Q308" i="1"/>
  <c r="R308" i="1"/>
  <c r="S308" i="1"/>
  <c r="T308" i="1"/>
  <c r="U308" i="1"/>
  <c r="V308" i="1"/>
  <c r="W308" i="1"/>
  <c r="X308" i="1"/>
  <c r="O309" i="1"/>
  <c r="P309" i="1"/>
  <c r="Q309" i="1"/>
  <c r="R309" i="1"/>
  <c r="S309" i="1"/>
  <c r="T309" i="1"/>
  <c r="U309" i="1"/>
  <c r="V309" i="1"/>
  <c r="W309" i="1"/>
  <c r="X309" i="1"/>
  <c r="O310" i="1"/>
  <c r="P310" i="1"/>
  <c r="Q310" i="1"/>
  <c r="R310" i="1"/>
  <c r="S310" i="1"/>
  <c r="T310" i="1"/>
  <c r="U310" i="1"/>
  <c r="V310" i="1"/>
  <c r="W310" i="1"/>
  <c r="X310" i="1"/>
  <c r="O311" i="1"/>
  <c r="P311" i="1"/>
  <c r="Q311" i="1"/>
  <c r="R311" i="1"/>
  <c r="S311" i="1"/>
  <c r="T311" i="1"/>
  <c r="U311" i="1"/>
  <c r="V311" i="1"/>
  <c r="W311" i="1"/>
  <c r="X311" i="1"/>
  <c r="O312" i="1"/>
  <c r="P312" i="1"/>
  <c r="Q312" i="1"/>
  <c r="R312" i="1"/>
  <c r="S312" i="1"/>
  <c r="T312" i="1"/>
  <c r="U312" i="1"/>
  <c r="V312" i="1"/>
  <c r="W312" i="1"/>
  <c r="X312" i="1"/>
  <c r="O313" i="1"/>
  <c r="P313" i="1"/>
  <c r="Q313" i="1"/>
  <c r="R313" i="1"/>
  <c r="S313" i="1"/>
  <c r="T313" i="1"/>
  <c r="U313" i="1"/>
  <c r="V313" i="1"/>
  <c r="W313" i="1"/>
  <c r="X313" i="1"/>
  <c r="O314" i="1"/>
  <c r="P314" i="1"/>
  <c r="Q314" i="1"/>
  <c r="R314" i="1"/>
  <c r="S314" i="1"/>
  <c r="T314" i="1"/>
  <c r="U314" i="1"/>
  <c r="V314" i="1"/>
  <c r="W314" i="1"/>
  <c r="X314" i="1"/>
  <c r="O315" i="1"/>
  <c r="P315" i="1"/>
  <c r="Q315" i="1"/>
  <c r="R315" i="1"/>
  <c r="S315" i="1"/>
  <c r="T315" i="1"/>
  <c r="U315" i="1"/>
  <c r="V315" i="1"/>
  <c r="W315" i="1"/>
  <c r="X315" i="1"/>
  <c r="O316" i="1"/>
  <c r="P316" i="1"/>
  <c r="Q316" i="1"/>
  <c r="R316" i="1"/>
  <c r="S316" i="1"/>
  <c r="T316" i="1"/>
  <c r="U316" i="1"/>
  <c r="V316" i="1"/>
  <c r="W316" i="1"/>
  <c r="X316" i="1"/>
  <c r="O317" i="1"/>
  <c r="P317" i="1"/>
  <c r="Q317" i="1"/>
  <c r="R317" i="1"/>
  <c r="S317" i="1"/>
  <c r="T317" i="1"/>
  <c r="U317" i="1"/>
  <c r="V317" i="1"/>
  <c r="W317" i="1"/>
  <c r="X317" i="1"/>
  <c r="O318" i="1"/>
  <c r="P318" i="1"/>
  <c r="Q318" i="1"/>
  <c r="R318" i="1"/>
  <c r="S318" i="1"/>
  <c r="T318" i="1"/>
  <c r="U318" i="1"/>
  <c r="V318" i="1"/>
  <c r="W318" i="1"/>
  <c r="X318" i="1"/>
  <c r="O319" i="1"/>
  <c r="P319" i="1"/>
  <c r="Q319" i="1"/>
  <c r="R319" i="1"/>
  <c r="S319" i="1"/>
  <c r="T319" i="1"/>
  <c r="U319" i="1"/>
  <c r="V319" i="1"/>
  <c r="W319" i="1"/>
  <c r="X319" i="1"/>
  <c r="O320" i="1"/>
  <c r="P320" i="1"/>
  <c r="Q320" i="1"/>
  <c r="R320" i="1"/>
  <c r="S320" i="1"/>
  <c r="T320" i="1"/>
  <c r="U320" i="1"/>
  <c r="V320" i="1"/>
  <c r="W320" i="1"/>
  <c r="X320" i="1"/>
  <c r="O321" i="1"/>
  <c r="P321" i="1"/>
  <c r="Q321" i="1"/>
  <c r="R321" i="1"/>
  <c r="S321" i="1"/>
  <c r="T321" i="1"/>
  <c r="U321" i="1"/>
  <c r="V321" i="1"/>
  <c r="W321" i="1"/>
  <c r="X321" i="1"/>
  <c r="O322" i="1"/>
  <c r="P322" i="1"/>
  <c r="Q322" i="1"/>
  <c r="R322" i="1"/>
  <c r="S322" i="1"/>
  <c r="T322" i="1"/>
  <c r="U322" i="1"/>
  <c r="V322" i="1"/>
  <c r="W322" i="1"/>
  <c r="X322" i="1"/>
  <c r="O323" i="1"/>
  <c r="P323" i="1"/>
  <c r="Q323" i="1"/>
  <c r="R323" i="1"/>
  <c r="S323" i="1"/>
  <c r="T323" i="1"/>
  <c r="U323" i="1"/>
  <c r="V323" i="1"/>
  <c r="W323" i="1"/>
  <c r="X323" i="1"/>
  <c r="O324" i="1"/>
  <c r="P324" i="1"/>
  <c r="Q324" i="1"/>
  <c r="R324" i="1"/>
  <c r="S324" i="1"/>
  <c r="T324" i="1"/>
  <c r="U324" i="1"/>
  <c r="V324" i="1"/>
  <c r="W324" i="1"/>
  <c r="X324" i="1"/>
  <c r="O325" i="1"/>
  <c r="P325" i="1"/>
  <c r="Q325" i="1"/>
  <c r="R325" i="1"/>
  <c r="S325" i="1"/>
  <c r="T325" i="1"/>
  <c r="U325" i="1"/>
  <c r="V325" i="1"/>
  <c r="W325" i="1"/>
  <c r="X325" i="1"/>
  <c r="O326" i="1"/>
  <c r="P326" i="1"/>
  <c r="Q326" i="1"/>
  <c r="R326" i="1"/>
  <c r="S326" i="1"/>
  <c r="T326" i="1"/>
  <c r="U326" i="1"/>
  <c r="V326" i="1"/>
  <c r="W326" i="1"/>
  <c r="X326" i="1"/>
  <c r="O327" i="1"/>
  <c r="P327" i="1"/>
  <c r="Q327" i="1"/>
  <c r="R327" i="1"/>
  <c r="S327" i="1"/>
  <c r="T327" i="1"/>
  <c r="U327" i="1"/>
  <c r="V327" i="1"/>
  <c r="W327" i="1"/>
  <c r="X327" i="1"/>
  <c r="O328" i="1"/>
  <c r="P328" i="1"/>
  <c r="Q328" i="1"/>
  <c r="R328" i="1"/>
  <c r="S328" i="1"/>
  <c r="T328" i="1"/>
  <c r="U328" i="1"/>
  <c r="V328" i="1"/>
  <c r="W328" i="1"/>
  <c r="X328" i="1"/>
  <c r="O329" i="1"/>
  <c r="P329" i="1"/>
  <c r="Q329" i="1"/>
  <c r="R329" i="1"/>
  <c r="S329" i="1"/>
  <c r="T329" i="1"/>
  <c r="U329" i="1"/>
  <c r="V329" i="1"/>
  <c r="W329" i="1"/>
  <c r="X329" i="1"/>
  <c r="O330" i="1"/>
  <c r="P330" i="1"/>
  <c r="Q330" i="1"/>
  <c r="R330" i="1"/>
  <c r="S330" i="1"/>
  <c r="T330" i="1"/>
  <c r="U330" i="1"/>
  <c r="V330" i="1"/>
  <c r="W330" i="1"/>
  <c r="X330" i="1"/>
  <c r="O331" i="1"/>
  <c r="P331" i="1"/>
  <c r="Q331" i="1"/>
  <c r="R331" i="1"/>
  <c r="S331" i="1"/>
  <c r="T331" i="1"/>
  <c r="U331" i="1"/>
  <c r="V331" i="1"/>
  <c r="W331" i="1"/>
  <c r="X331" i="1"/>
  <c r="O332" i="1"/>
  <c r="P332" i="1"/>
  <c r="Q332" i="1"/>
  <c r="R332" i="1"/>
  <c r="S332" i="1"/>
  <c r="T332" i="1"/>
  <c r="U332" i="1"/>
  <c r="V332" i="1"/>
  <c r="W332" i="1"/>
  <c r="X332" i="1"/>
  <c r="O333" i="1"/>
  <c r="P333" i="1"/>
  <c r="Q333" i="1"/>
  <c r="R333" i="1"/>
  <c r="S333" i="1"/>
  <c r="T333" i="1"/>
  <c r="U333" i="1"/>
  <c r="V333" i="1"/>
  <c r="W333" i="1"/>
  <c r="X333" i="1"/>
  <c r="O334" i="1"/>
  <c r="P334" i="1"/>
  <c r="Q334" i="1"/>
  <c r="R334" i="1"/>
  <c r="S334" i="1"/>
  <c r="T334" i="1"/>
  <c r="U334" i="1"/>
  <c r="V334" i="1"/>
  <c r="W334" i="1"/>
  <c r="X334" i="1"/>
  <c r="O335" i="1"/>
  <c r="P335" i="1"/>
  <c r="Q335" i="1"/>
  <c r="R335" i="1"/>
  <c r="S335" i="1"/>
  <c r="T335" i="1"/>
  <c r="U335" i="1"/>
  <c r="V335" i="1"/>
  <c r="W335" i="1"/>
  <c r="X335" i="1"/>
  <c r="O336" i="1"/>
  <c r="P336" i="1"/>
  <c r="Q336" i="1"/>
  <c r="R336" i="1"/>
  <c r="S336" i="1"/>
  <c r="T336" i="1"/>
  <c r="U336" i="1"/>
  <c r="V336" i="1"/>
  <c r="W336" i="1"/>
  <c r="X336" i="1"/>
  <c r="O337" i="1"/>
  <c r="P337" i="1"/>
  <c r="Q337" i="1"/>
  <c r="R337" i="1"/>
  <c r="S337" i="1"/>
  <c r="T337" i="1"/>
  <c r="U337" i="1"/>
  <c r="V337" i="1"/>
  <c r="W337" i="1"/>
  <c r="X337" i="1"/>
  <c r="O338" i="1"/>
  <c r="P338" i="1"/>
  <c r="Q338" i="1"/>
  <c r="R338" i="1"/>
  <c r="S338" i="1"/>
  <c r="T338" i="1"/>
  <c r="U338" i="1"/>
  <c r="V338" i="1"/>
  <c r="W338" i="1"/>
  <c r="X338" i="1"/>
  <c r="O339" i="1"/>
  <c r="P339" i="1"/>
  <c r="Q339" i="1"/>
  <c r="R339" i="1"/>
  <c r="S339" i="1"/>
  <c r="T339" i="1"/>
  <c r="U339" i="1"/>
  <c r="V339" i="1"/>
  <c r="W339" i="1"/>
  <c r="X339" i="1"/>
  <c r="O340" i="1"/>
  <c r="P340" i="1"/>
  <c r="Q340" i="1"/>
  <c r="R340" i="1"/>
  <c r="S340" i="1"/>
  <c r="T340" i="1"/>
  <c r="U340" i="1"/>
  <c r="V340" i="1"/>
  <c r="W340" i="1"/>
  <c r="X340" i="1"/>
  <c r="O341" i="1"/>
  <c r="P341" i="1"/>
  <c r="Q341" i="1"/>
  <c r="R341" i="1"/>
  <c r="S341" i="1"/>
  <c r="T341" i="1"/>
  <c r="U341" i="1"/>
  <c r="V341" i="1"/>
  <c r="W341" i="1"/>
  <c r="X341" i="1"/>
  <c r="O342" i="1"/>
  <c r="P342" i="1"/>
  <c r="Q342" i="1"/>
  <c r="R342" i="1"/>
  <c r="S342" i="1"/>
  <c r="T342" i="1"/>
  <c r="U342" i="1"/>
  <c r="V342" i="1"/>
  <c r="W342" i="1"/>
  <c r="X342" i="1"/>
  <c r="O343" i="1"/>
  <c r="P343" i="1"/>
  <c r="Q343" i="1"/>
  <c r="R343" i="1"/>
  <c r="S343" i="1"/>
  <c r="T343" i="1"/>
  <c r="U343" i="1"/>
  <c r="V343" i="1"/>
  <c r="W343" i="1"/>
  <c r="X343" i="1"/>
  <c r="O344" i="1"/>
  <c r="P344" i="1"/>
  <c r="Q344" i="1"/>
  <c r="R344" i="1"/>
  <c r="S344" i="1"/>
  <c r="T344" i="1"/>
  <c r="U344" i="1"/>
  <c r="V344" i="1"/>
  <c r="W344" i="1"/>
  <c r="X344" i="1"/>
  <c r="O345" i="1"/>
  <c r="P345" i="1"/>
  <c r="Q345" i="1"/>
  <c r="R345" i="1"/>
  <c r="S345" i="1"/>
  <c r="T345" i="1"/>
  <c r="U345" i="1"/>
  <c r="V345" i="1"/>
  <c r="W345" i="1"/>
  <c r="X345" i="1"/>
  <c r="O346" i="1"/>
  <c r="P346" i="1"/>
  <c r="Q346" i="1"/>
  <c r="R346" i="1"/>
  <c r="S346" i="1"/>
  <c r="T346" i="1"/>
  <c r="U346" i="1"/>
  <c r="V346" i="1"/>
  <c r="W346" i="1"/>
  <c r="X346" i="1"/>
  <c r="O347" i="1"/>
  <c r="P347" i="1"/>
  <c r="Q347" i="1"/>
  <c r="R347" i="1"/>
  <c r="S347" i="1"/>
  <c r="T347" i="1"/>
  <c r="U347" i="1"/>
  <c r="V347" i="1"/>
  <c r="W347" i="1"/>
  <c r="X347" i="1"/>
  <c r="O348" i="1"/>
  <c r="P348" i="1"/>
  <c r="Q348" i="1"/>
  <c r="R348" i="1"/>
  <c r="S348" i="1"/>
  <c r="T348" i="1"/>
  <c r="U348" i="1"/>
  <c r="V348" i="1"/>
  <c r="W348" i="1"/>
  <c r="X348" i="1"/>
  <c r="O349" i="1"/>
  <c r="P349" i="1"/>
  <c r="Q349" i="1"/>
  <c r="R349" i="1"/>
  <c r="S349" i="1"/>
  <c r="T349" i="1"/>
  <c r="U349" i="1"/>
  <c r="V349" i="1"/>
  <c r="W349" i="1"/>
  <c r="X349" i="1"/>
  <c r="O350" i="1"/>
  <c r="P350" i="1"/>
  <c r="Q350" i="1"/>
  <c r="R350" i="1"/>
  <c r="S350" i="1"/>
  <c r="T350" i="1"/>
  <c r="U350" i="1"/>
  <c r="V350" i="1"/>
  <c r="W350" i="1"/>
  <c r="X350" i="1"/>
  <c r="O351" i="1"/>
  <c r="P351" i="1"/>
  <c r="Q351" i="1"/>
  <c r="R351" i="1"/>
  <c r="S351" i="1"/>
  <c r="T351" i="1"/>
  <c r="U351" i="1"/>
  <c r="V351" i="1"/>
  <c r="W351" i="1"/>
  <c r="X351" i="1"/>
  <c r="O352" i="1"/>
  <c r="P352" i="1"/>
  <c r="Q352" i="1"/>
  <c r="R352" i="1"/>
  <c r="S352" i="1"/>
  <c r="T352" i="1"/>
  <c r="U352" i="1"/>
  <c r="V352" i="1"/>
  <c r="W352" i="1"/>
  <c r="X352" i="1"/>
  <c r="O353" i="1"/>
  <c r="P353" i="1"/>
  <c r="Q353" i="1"/>
  <c r="R353" i="1"/>
  <c r="S353" i="1"/>
  <c r="T353" i="1"/>
  <c r="U353" i="1"/>
  <c r="V353" i="1"/>
  <c r="W353" i="1"/>
  <c r="X353" i="1"/>
  <c r="O354" i="1"/>
  <c r="P354" i="1"/>
  <c r="Q354" i="1"/>
  <c r="R354" i="1"/>
  <c r="S354" i="1"/>
  <c r="T354" i="1"/>
  <c r="U354" i="1"/>
  <c r="V354" i="1"/>
  <c r="W354" i="1"/>
  <c r="X354" i="1"/>
  <c r="O355" i="1"/>
  <c r="P355" i="1"/>
  <c r="Q355" i="1"/>
  <c r="R355" i="1"/>
  <c r="S355" i="1"/>
  <c r="T355" i="1"/>
  <c r="U355" i="1"/>
  <c r="V355" i="1"/>
  <c r="W355" i="1"/>
  <c r="X355" i="1"/>
  <c r="O356" i="1"/>
  <c r="P356" i="1"/>
  <c r="Q356" i="1"/>
  <c r="R356" i="1"/>
  <c r="S356" i="1"/>
  <c r="T356" i="1"/>
  <c r="U356" i="1"/>
  <c r="V356" i="1"/>
  <c r="W356" i="1"/>
  <c r="X356" i="1"/>
  <c r="O357" i="1"/>
  <c r="P357" i="1"/>
  <c r="Q357" i="1"/>
  <c r="R357" i="1"/>
  <c r="S357" i="1"/>
  <c r="T357" i="1"/>
  <c r="U357" i="1"/>
  <c r="V357" i="1"/>
  <c r="W357" i="1"/>
  <c r="X357" i="1"/>
  <c r="O358" i="1"/>
  <c r="P358" i="1"/>
  <c r="Q358" i="1"/>
  <c r="R358" i="1"/>
  <c r="S358" i="1"/>
  <c r="T358" i="1"/>
  <c r="U358" i="1"/>
  <c r="V358" i="1"/>
  <c r="W358" i="1"/>
  <c r="X358" i="1"/>
  <c r="O359" i="1"/>
  <c r="P359" i="1"/>
  <c r="Q359" i="1"/>
  <c r="R359" i="1"/>
  <c r="S359" i="1"/>
  <c r="T359" i="1"/>
  <c r="U359" i="1"/>
  <c r="V359" i="1"/>
  <c r="W359" i="1"/>
  <c r="X359" i="1"/>
  <c r="O360" i="1"/>
  <c r="P360" i="1"/>
  <c r="Q360" i="1"/>
  <c r="R360" i="1"/>
  <c r="S360" i="1"/>
  <c r="T360" i="1"/>
  <c r="U360" i="1"/>
  <c r="V360" i="1"/>
  <c r="W360" i="1"/>
  <c r="X360" i="1"/>
  <c r="O361" i="1"/>
  <c r="P361" i="1"/>
  <c r="Q361" i="1"/>
  <c r="R361" i="1"/>
  <c r="S361" i="1"/>
  <c r="T361" i="1"/>
  <c r="U361" i="1"/>
  <c r="V361" i="1"/>
  <c r="W361" i="1"/>
  <c r="X361" i="1"/>
  <c r="O362" i="1"/>
  <c r="P362" i="1"/>
  <c r="Q362" i="1"/>
  <c r="R362" i="1"/>
  <c r="S362" i="1"/>
  <c r="T362" i="1"/>
  <c r="U362" i="1"/>
  <c r="V362" i="1"/>
  <c r="W362" i="1"/>
  <c r="X362" i="1"/>
  <c r="O363" i="1"/>
  <c r="P363" i="1"/>
  <c r="Q363" i="1"/>
  <c r="R363" i="1"/>
  <c r="S363" i="1"/>
  <c r="T363" i="1"/>
  <c r="U363" i="1"/>
  <c r="V363" i="1"/>
  <c r="W363" i="1"/>
  <c r="X363" i="1"/>
  <c r="O364" i="1"/>
  <c r="P364" i="1"/>
  <c r="Q364" i="1"/>
  <c r="R364" i="1"/>
  <c r="S364" i="1"/>
  <c r="T364" i="1"/>
  <c r="U364" i="1"/>
  <c r="V364" i="1"/>
  <c r="W364" i="1"/>
  <c r="X364" i="1"/>
  <c r="O365" i="1"/>
  <c r="P365" i="1"/>
  <c r="Q365" i="1"/>
  <c r="R365" i="1"/>
  <c r="S365" i="1"/>
  <c r="T365" i="1"/>
  <c r="U365" i="1"/>
  <c r="V365" i="1"/>
  <c r="W365" i="1"/>
  <c r="X365" i="1"/>
  <c r="O366" i="1"/>
  <c r="P366" i="1"/>
  <c r="Q366" i="1"/>
  <c r="R366" i="1"/>
  <c r="S366" i="1"/>
  <c r="T366" i="1"/>
  <c r="U366" i="1"/>
  <c r="V366" i="1"/>
  <c r="W366" i="1"/>
  <c r="X366" i="1"/>
  <c r="O367" i="1"/>
  <c r="P367" i="1"/>
  <c r="Q367" i="1"/>
  <c r="R367" i="1"/>
  <c r="S367" i="1"/>
  <c r="T367" i="1"/>
  <c r="U367" i="1"/>
  <c r="V367" i="1"/>
  <c r="W367" i="1"/>
  <c r="X367" i="1"/>
  <c r="O368" i="1"/>
  <c r="P368" i="1"/>
  <c r="Q368" i="1"/>
  <c r="R368" i="1"/>
  <c r="S368" i="1"/>
  <c r="T368" i="1"/>
  <c r="U368" i="1"/>
  <c r="V368" i="1"/>
  <c r="W368" i="1"/>
  <c r="X368" i="1"/>
  <c r="O369" i="1"/>
  <c r="P369" i="1"/>
  <c r="Q369" i="1"/>
  <c r="R369" i="1"/>
  <c r="S369" i="1"/>
  <c r="T369" i="1"/>
  <c r="U369" i="1"/>
  <c r="V369" i="1"/>
  <c r="W369" i="1"/>
  <c r="X369" i="1"/>
  <c r="O370" i="1"/>
  <c r="P370" i="1"/>
  <c r="Q370" i="1"/>
  <c r="R370" i="1"/>
  <c r="S370" i="1"/>
  <c r="T370" i="1"/>
  <c r="U370" i="1"/>
  <c r="V370" i="1"/>
  <c r="W370" i="1"/>
  <c r="X370" i="1"/>
  <c r="O371" i="1"/>
  <c r="P371" i="1"/>
  <c r="Q371" i="1"/>
  <c r="R371" i="1"/>
  <c r="S371" i="1"/>
  <c r="T371" i="1"/>
  <c r="U371" i="1"/>
  <c r="V371" i="1"/>
  <c r="W371" i="1"/>
  <c r="X371" i="1"/>
  <c r="O372" i="1"/>
  <c r="P372" i="1"/>
  <c r="Q372" i="1"/>
  <c r="R372" i="1"/>
  <c r="S372" i="1"/>
  <c r="T372" i="1"/>
  <c r="U372" i="1"/>
  <c r="V372" i="1"/>
  <c r="W372" i="1"/>
  <c r="X372" i="1"/>
  <c r="O373" i="1"/>
  <c r="P373" i="1"/>
  <c r="Q373" i="1"/>
  <c r="R373" i="1"/>
  <c r="S373" i="1"/>
  <c r="T373" i="1"/>
  <c r="U373" i="1"/>
  <c r="V373" i="1"/>
  <c r="W373" i="1"/>
  <c r="X373" i="1"/>
  <c r="O374" i="1"/>
  <c r="P374" i="1"/>
  <c r="Q374" i="1"/>
  <c r="R374" i="1"/>
  <c r="S374" i="1"/>
  <c r="T374" i="1"/>
  <c r="U374" i="1"/>
  <c r="V374" i="1"/>
  <c r="W374" i="1"/>
  <c r="X374" i="1"/>
  <c r="O375" i="1"/>
  <c r="P375" i="1"/>
  <c r="Q375" i="1"/>
  <c r="R375" i="1"/>
  <c r="S375" i="1"/>
  <c r="T375" i="1"/>
  <c r="U375" i="1"/>
  <c r="V375" i="1"/>
  <c r="W375" i="1"/>
  <c r="X375" i="1"/>
  <c r="O376" i="1"/>
  <c r="P376" i="1"/>
  <c r="Q376" i="1"/>
  <c r="R376" i="1"/>
  <c r="S376" i="1"/>
  <c r="T376" i="1"/>
  <c r="U376" i="1"/>
  <c r="V376" i="1"/>
  <c r="W376" i="1"/>
  <c r="X376" i="1"/>
  <c r="O377" i="1"/>
  <c r="P377" i="1"/>
  <c r="Q377" i="1"/>
  <c r="R377" i="1"/>
  <c r="S377" i="1"/>
  <c r="T377" i="1"/>
  <c r="U377" i="1"/>
  <c r="V377" i="1"/>
  <c r="W377" i="1"/>
  <c r="X377" i="1"/>
  <c r="O378" i="1"/>
  <c r="P378" i="1"/>
  <c r="Q378" i="1"/>
  <c r="R378" i="1"/>
  <c r="S378" i="1"/>
  <c r="T378" i="1"/>
  <c r="U378" i="1"/>
  <c r="V378" i="1"/>
  <c r="W378" i="1"/>
  <c r="X378" i="1"/>
  <c r="O379" i="1"/>
  <c r="P379" i="1"/>
  <c r="Q379" i="1"/>
  <c r="R379" i="1"/>
  <c r="S379" i="1"/>
  <c r="T379" i="1"/>
  <c r="U379" i="1"/>
  <c r="V379" i="1"/>
  <c r="W379" i="1"/>
  <c r="X379" i="1"/>
  <c r="O380" i="1"/>
  <c r="P380" i="1"/>
  <c r="Q380" i="1"/>
  <c r="R380" i="1"/>
  <c r="S380" i="1"/>
  <c r="T380" i="1"/>
  <c r="U380" i="1"/>
  <c r="V380" i="1"/>
  <c r="W380" i="1"/>
  <c r="X380" i="1"/>
  <c r="O381" i="1"/>
  <c r="P381" i="1"/>
  <c r="Q381" i="1"/>
  <c r="R381" i="1"/>
  <c r="S381" i="1"/>
  <c r="T381" i="1"/>
  <c r="U381" i="1"/>
  <c r="V381" i="1"/>
  <c r="W381" i="1"/>
  <c r="X381" i="1"/>
  <c r="O382" i="1"/>
  <c r="P382" i="1"/>
  <c r="Q382" i="1"/>
  <c r="R382" i="1"/>
  <c r="S382" i="1"/>
  <c r="T382" i="1"/>
  <c r="U382" i="1"/>
  <c r="V382" i="1"/>
  <c r="W382" i="1"/>
  <c r="X382" i="1"/>
  <c r="O383" i="1"/>
  <c r="P383" i="1"/>
  <c r="Q383" i="1"/>
  <c r="R383" i="1"/>
  <c r="S383" i="1"/>
  <c r="T383" i="1"/>
  <c r="U383" i="1"/>
  <c r="V383" i="1"/>
  <c r="W383" i="1"/>
  <c r="X383" i="1"/>
  <c r="O384" i="1"/>
  <c r="P384" i="1"/>
  <c r="Q384" i="1"/>
  <c r="R384" i="1"/>
  <c r="S384" i="1"/>
  <c r="T384" i="1"/>
  <c r="U384" i="1"/>
  <c r="V384" i="1"/>
  <c r="W384" i="1"/>
  <c r="X384" i="1"/>
  <c r="O385" i="1"/>
  <c r="P385" i="1"/>
  <c r="Q385" i="1"/>
  <c r="R385" i="1"/>
  <c r="S385" i="1"/>
  <c r="T385" i="1"/>
  <c r="U385" i="1"/>
  <c r="V385" i="1"/>
  <c r="W385" i="1"/>
  <c r="X385" i="1"/>
  <c r="O386" i="1"/>
  <c r="P386" i="1"/>
  <c r="Q386" i="1"/>
  <c r="R386" i="1"/>
  <c r="S386" i="1"/>
  <c r="T386" i="1"/>
  <c r="U386" i="1"/>
  <c r="V386" i="1"/>
  <c r="W386" i="1"/>
  <c r="X386" i="1"/>
  <c r="O387" i="1"/>
  <c r="P387" i="1"/>
  <c r="Q387" i="1"/>
  <c r="R387" i="1"/>
  <c r="S387" i="1"/>
  <c r="T387" i="1"/>
  <c r="U387" i="1"/>
  <c r="V387" i="1"/>
  <c r="W387" i="1"/>
  <c r="X387" i="1"/>
  <c r="O388" i="1"/>
  <c r="P388" i="1"/>
  <c r="Q388" i="1"/>
  <c r="R388" i="1"/>
  <c r="S388" i="1"/>
  <c r="T388" i="1"/>
  <c r="U388" i="1"/>
  <c r="V388" i="1"/>
  <c r="W388" i="1"/>
  <c r="X388" i="1"/>
  <c r="O389" i="1"/>
  <c r="P389" i="1"/>
  <c r="Q389" i="1"/>
  <c r="R389" i="1"/>
  <c r="S389" i="1"/>
  <c r="T389" i="1"/>
  <c r="U389" i="1"/>
  <c r="V389" i="1"/>
  <c r="W389" i="1"/>
  <c r="X389" i="1"/>
  <c r="O390" i="1"/>
  <c r="P390" i="1"/>
  <c r="Q390" i="1"/>
  <c r="R390" i="1"/>
  <c r="S390" i="1"/>
  <c r="T390" i="1"/>
  <c r="U390" i="1"/>
  <c r="V390" i="1"/>
  <c r="W390" i="1"/>
  <c r="X390" i="1"/>
  <c r="O391" i="1"/>
  <c r="P391" i="1"/>
  <c r="Q391" i="1"/>
  <c r="R391" i="1"/>
  <c r="S391" i="1"/>
  <c r="T391" i="1"/>
  <c r="U391" i="1"/>
  <c r="V391" i="1"/>
  <c r="W391" i="1"/>
  <c r="X391" i="1"/>
  <c r="O392" i="1"/>
  <c r="P392" i="1"/>
  <c r="Q392" i="1"/>
  <c r="R392" i="1"/>
  <c r="S392" i="1"/>
  <c r="T392" i="1"/>
  <c r="U392" i="1"/>
  <c r="V392" i="1"/>
  <c r="W392" i="1"/>
  <c r="X392" i="1"/>
  <c r="O393" i="1"/>
  <c r="P393" i="1"/>
  <c r="Q393" i="1"/>
  <c r="R393" i="1"/>
  <c r="S393" i="1"/>
  <c r="T393" i="1"/>
  <c r="U393" i="1"/>
  <c r="V393" i="1"/>
  <c r="W393" i="1"/>
  <c r="X393" i="1"/>
  <c r="O394" i="1"/>
  <c r="P394" i="1"/>
  <c r="Q394" i="1"/>
  <c r="R394" i="1"/>
  <c r="S394" i="1"/>
  <c r="T394" i="1"/>
  <c r="U394" i="1"/>
  <c r="V394" i="1"/>
  <c r="W394" i="1"/>
  <c r="X394" i="1"/>
  <c r="O395" i="1"/>
  <c r="P395" i="1"/>
  <c r="Q395" i="1"/>
  <c r="R395" i="1"/>
  <c r="S395" i="1"/>
  <c r="T395" i="1"/>
  <c r="U395" i="1"/>
  <c r="V395" i="1"/>
  <c r="W395" i="1"/>
  <c r="X395" i="1"/>
  <c r="O396" i="1"/>
  <c r="P396" i="1"/>
  <c r="Q396" i="1"/>
  <c r="R396" i="1"/>
  <c r="S396" i="1"/>
  <c r="T396" i="1"/>
  <c r="U396" i="1"/>
  <c r="V396" i="1"/>
  <c r="W396" i="1"/>
  <c r="X396" i="1"/>
  <c r="O397" i="1"/>
  <c r="P397" i="1"/>
  <c r="Q397" i="1"/>
  <c r="R397" i="1"/>
  <c r="S397" i="1"/>
  <c r="T397" i="1"/>
  <c r="U397" i="1"/>
  <c r="V397" i="1"/>
  <c r="W397" i="1"/>
  <c r="X397" i="1"/>
  <c r="O398" i="1"/>
  <c r="P398" i="1"/>
  <c r="Q398" i="1"/>
  <c r="R398" i="1"/>
  <c r="S398" i="1"/>
  <c r="T398" i="1"/>
  <c r="U398" i="1"/>
  <c r="V398" i="1"/>
  <c r="W398" i="1"/>
  <c r="X398" i="1"/>
  <c r="O399" i="1"/>
  <c r="P399" i="1"/>
  <c r="Q399" i="1"/>
  <c r="R399" i="1"/>
  <c r="S399" i="1"/>
  <c r="T399" i="1"/>
  <c r="U399" i="1"/>
  <c r="V399" i="1"/>
  <c r="W399" i="1"/>
  <c r="X399" i="1"/>
  <c r="O400" i="1"/>
  <c r="P400" i="1"/>
  <c r="Q400" i="1"/>
  <c r="R400" i="1"/>
  <c r="S400" i="1"/>
  <c r="T400" i="1"/>
  <c r="U400" i="1"/>
  <c r="V400" i="1"/>
  <c r="W400" i="1"/>
  <c r="X400" i="1"/>
  <c r="O401" i="1"/>
  <c r="P401" i="1"/>
  <c r="Q401" i="1"/>
  <c r="R401" i="1"/>
  <c r="S401" i="1"/>
  <c r="T401" i="1"/>
  <c r="U401" i="1"/>
  <c r="V401" i="1"/>
  <c r="W401" i="1"/>
  <c r="X401" i="1"/>
  <c r="O402" i="1"/>
  <c r="P402" i="1"/>
  <c r="Q402" i="1"/>
  <c r="R402" i="1"/>
  <c r="S402" i="1"/>
  <c r="T402" i="1"/>
  <c r="U402" i="1"/>
  <c r="V402" i="1"/>
  <c r="W402" i="1"/>
  <c r="X402" i="1"/>
  <c r="O403" i="1"/>
  <c r="P403" i="1"/>
  <c r="Q403" i="1"/>
  <c r="R403" i="1"/>
  <c r="S403" i="1"/>
  <c r="T403" i="1"/>
  <c r="U403" i="1"/>
  <c r="V403" i="1"/>
  <c r="W403" i="1"/>
  <c r="X403" i="1"/>
  <c r="O404" i="1"/>
  <c r="P404" i="1"/>
  <c r="Q404" i="1"/>
  <c r="R404" i="1"/>
  <c r="S404" i="1"/>
  <c r="T404" i="1"/>
  <c r="U404" i="1"/>
  <c r="V404" i="1"/>
  <c r="W404" i="1"/>
  <c r="X404" i="1"/>
  <c r="O405" i="1"/>
  <c r="P405" i="1"/>
  <c r="Q405" i="1"/>
  <c r="R405" i="1"/>
  <c r="S405" i="1"/>
  <c r="T405" i="1"/>
  <c r="U405" i="1"/>
  <c r="V405" i="1"/>
  <c r="W405" i="1"/>
  <c r="X405" i="1"/>
  <c r="O406" i="1"/>
  <c r="P406" i="1"/>
  <c r="Q406" i="1"/>
  <c r="R406" i="1"/>
  <c r="S406" i="1"/>
  <c r="T406" i="1"/>
  <c r="U406" i="1"/>
  <c r="V406" i="1"/>
  <c r="W406" i="1"/>
  <c r="X406" i="1"/>
  <c r="O407" i="1"/>
  <c r="P407" i="1"/>
  <c r="Q407" i="1"/>
  <c r="R407" i="1"/>
  <c r="S407" i="1"/>
  <c r="T407" i="1"/>
  <c r="U407" i="1"/>
  <c r="V407" i="1"/>
  <c r="W407" i="1"/>
  <c r="X407" i="1"/>
  <c r="O408" i="1"/>
  <c r="P408" i="1"/>
  <c r="Q408" i="1"/>
  <c r="R408" i="1"/>
  <c r="S408" i="1"/>
  <c r="T408" i="1"/>
  <c r="U408" i="1"/>
  <c r="V408" i="1"/>
  <c r="W408" i="1"/>
  <c r="X408" i="1"/>
  <c r="O409" i="1"/>
  <c r="P409" i="1"/>
  <c r="Q409" i="1"/>
  <c r="R409" i="1"/>
  <c r="S409" i="1"/>
  <c r="T409" i="1"/>
  <c r="U409" i="1"/>
  <c r="V409" i="1"/>
  <c r="W409" i="1"/>
  <c r="X409" i="1"/>
  <c r="O410" i="1"/>
  <c r="P410" i="1"/>
  <c r="Q410" i="1"/>
  <c r="R410" i="1"/>
  <c r="S410" i="1"/>
  <c r="T410" i="1"/>
  <c r="U410" i="1"/>
  <c r="V410" i="1"/>
  <c r="W410" i="1"/>
  <c r="X410" i="1"/>
  <c r="O411" i="1"/>
  <c r="P411" i="1"/>
  <c r="Q411" i="1"/>
  <c r="R411" i="1"/>
  <c r="S411" i="1"/>
  <c r="T411" i="1"/>
  <c r="U411" i="1"/>
  <c r="V411" i="1"/>
  <c r="W411" i="1"/>
  <c r="X411" i="1"/>
  <c r="O412" i="1"/>
  <c r="P412" i="1"/>
  <c r="Q412" i="1"/>
  <c r="R412" i="1"/>
  <c r="S412" i="1"/>
  <c r="T412" i="1"/>
  <c r="U412" i="1"/>
  <c r="V412" i="1"/>
  <c r="W412" i="1"/>
  <c r="X412" i="1"/>
  <c r="O413" i="1"/>
  <c r="P413" i="1"/>
  <c r="Q413" i="1"/>
  <c r="R413" i="1"/>
  <c r="S413" i="1"/>
  <c r="T413" i="1"/>
  <c r="U413" i="1"/>
  <c r="V413" i="1"/>
  <c r="W413" i="1"/>
  <c r="X413" i="1"/>
  <c r="O414" i="1"/>
  <c r="P414" i="1"/>
  <c r="Q414" i="1"/>
  <c r="R414" i="1"/>
  <c r="S414" i="1"/>
  <c r="T414" i="1"/>
  <c r="U414" i="1"/>
  <c r="V414" i="1"/>
  <c r="W414" i="1"/>
  <c r="X414" i="1"/>
  <c r="O415" i="1"/>
  <c r="P415" i="1"/>
  <c r="Q415" i="1"/>
  <c r="R415" i="1"/>
  <c r="S415" i="1"/>
  <c r="T415" i="1"/>
  <c r="U415" i="1"/>
  <c r="V415" i="1"/>
  <c r="W415" i="1"/>
  <c r="X415" i="1"/>
  <c r="O416" i="1"/>
  <c r="P416" i="1"/>
  <c r="Q416" i="1"/>
  <c r="R416" i="1"/>
  <c r="S416" i="1"/>
  <c r="T416" i="1"/>
  <c r="U416" i="1"/>
  <c r="V416" i="1"/>
  <c r="W416" i="1"/>
  <c r="X416" i="1"/>
  <c r="O417" i="1"/>
  <c r="P417" i="1"/>
  <c r="Q417" i="1"/>
  <c r="R417" i="1"/>
  <c r="S417" i="1"/>
  <c r="T417" i="1"/>
  <c r="U417" i="1"/>
  <c r="V417" i="1"/>
  <c r="W417" i="1"/>
  <c r="X417" i="1"/>
  <c r="O418" i="1"/>
  <c r="P418" i="1"/>
  <c r="Q418" i="1"/>
  <c r="R418" i="1"/>
  <c r="S418" i="1"/>
  <c r="T418" i="1"/>
  <c r="U418" i="1"/>
  <c r="V418" i="1"/>
  <c r="W418" i="1"/>
  <c r="X418" i="1"/>
  <c r="O419" i="1"/>
  <c r="P419" i="1"/>
  <c r="Q419" i="1"/>
  <c r="R419" i="1"/>
  <c r="S419" i="1"/>
  <c r="T419" i="1"/>
  <c r="U419" i="1"/>
  <c r="V419" i="1"/>
  <c r="W419" i="1"/>
  <c r="X419" i="1"/>
  <c r="O420" i="1"/>
  <c r="P420" i="1"/>
  <c r="Q420" i="1"/>
  <c r="R420" i="1"/>
  <c r="S420" i="1"/>
  <c r="T420" i="1"/>
  <c r="U420" i="1"/>
  <c r="V420" i="1"/>
  <c r="W420" i="1"/>
  <c r="X420" i="1"/>
  <c r="O421" i="1"/>
  <c r="P421" i="1"/>
  <c r="Q421" i="1"/>
  <c r="R421" i="1"/>
  <c r="S421" i="1"/>
  <c r="T421" i="1"/>
  <c r="U421" i="1"/>
  <c r="V421" i="1"/>
  <c r="W421" i="1"/>
  <c r="X421" i="1"/>
  <c r="O422" i="1"/>
  <c r="P422" i="1"/>
  <c r="Q422" i="1"/>
  <c r="R422" i="1"/>
  <c r="S422" i="1"/>
  <c r="T422" i="1"/>
  <c r="U422" i="1"/>
  <c r="V422" i="1"/>
  <c r="W422" i="1"/>
  <c r="X422" i="1"/>
  <c r="O423" i="1"/>
  <c r="P423" i="1"/>
  <c r="Q423" i="1"/>
  <c r="R423" i="1"/>
  <c r="S423" i="1"/>
  <c r="T423" i="1"/>
  <c r="U423" i="1"/>
  <c r="V423" i="1"/>
  <c r="W423" i="1"/>
  <c r="X423" i="1"/>
  <c r="O424" i="1"/>
  <c r="P424" i="1"/>
  <c r="Q424" i="1"/>
  <c r="R424" i="1"/>
  <c r="S424" i="1"/>
  <c r="T424" i="1"/>
  <c r="U424" i="1"/>
  <c r="V424" i="1"/>
  <c r="W424" i="1"/>
  <c r="X424" i="1"/>
  <c r="O425" i="1"/>
  <c r="P425" i="1"/>
  <c r="Q425" i="1"/>
  <c r="R425" i="1"/>
  <c r="S425" i="1"/>
  <c r="T425" i="1"/>
  <c r="U425" i="1"/>
  <c r="V425" i="1"/>
  <c r="W425" i="1"/>
  <c r="X425" i="1"/>
  <c r="O426" i="1"/>
  <c r="P426" i="1"/>
  <c r="Q426" i="1"/>
  <c r="R426" i="1"/>
  <c r="S426" i="1"/>
  <c r="T426" i="1"/>
  <c r="U426" i="1"/>
  <c r="V426" i="1"/>
  <c r="W426" i="1"/>
  <c r="X426" i="1"/>
  <c r="O427" i="1"/>
  <c r="P427" i="1"/>
  <c r="Q427" i="1"/>
  <c r="R427" i="1"/>
  <c r="S427" i="1"/>
  <c r="T427" i="1"/>
  <c r="U427" i="1"/>
  <c r="V427" i="1"/>
  <c r="W427" i="1"/>
  <c r="X427" i="1"/>
  <c r="O428" i="1"/>
  <c r="P428" i="1"/>
  <c r="Q428" i="1"/>
  <c r="R428" i="1"/>
  <c r="S428" i="1"/>
  <c r="T428" i="1"/>
  <c r="U428" i="1"/>
  <c r="V428" i="1"/>
  <c r="W428" i="1"/>
  <c r="X428" i="1"/>
  <c r="O429" i="1"/>
  <c r="P429" i="1"/>
  <c r="Q429" i="1"/>
  <c r="R429" i="1"/>
  <c r="S429" i="1"/>
  <c r="T429" i="1"/>
  <c r="U429" i="1"/>
  <c r="V429" i="1"/>
  <c r="W429" i="1"/>
  <c r="X429" i="1"/>
  <c r="O430" i="1"/>
  <c r="P430" i="1"/>
  <c r="Q430" i="1"/>
  <c r="R430" i="1"/>
  <c r="S430" i="1"/>
  <c r="T430" i="1"/>
  <c r="U430" i="1"/>
  <c r="V430" i="1"/>
  <c r="W430" i="1"/>
  <c r="X430" i="1"/>
  <c r="O431" i="1"/>
  <c r="P431" i="1"/>
  <c r="Q431" i="1"/>
  <c r="R431" i="1"/>
  <c r="S431" i="1"/>
  <c r="T431" i="1"/>
  <c r="U431" i="1"/>
  <c r="V431" i="1"/>
  <c r="W431" i="1"/>
  <c r="X431" i="1"/>
  <c r="O432" i="1"/>
  <c r="P432" i="1"/>
  <c r="Q432" i="1"/>
  <c r="R432" i="1"/>
  <c r="S432" i="1"/>
  <c r="T432" i="1"/>
  <c r="U432" i="1"/>
  <c r="V432" i="1"/>
  <c r="W432" i="1"/>
  <c r="X432" i="1"/>
  <c r="O433" i="1"/>
  <c r="P433" i="1"/>
  <c r="Q433" i="1"/>
  <c r="R433" i="1"/>
  <c r="S433" i="1"/>
  <c r="T433" i="1"/>
  <c r="U433" i="1"/>
  <c r="V433" i="1"/>
  <c r="W433" i="1"/>
  <c r="X433" i="1"/>
  <c r="O434" i="1"/>
  <c r="P434" i="1"/>
  <c r="Q434" i="1"/>
  <c r="R434" i="1"/>
  <c r="S434" i="1"/>
  <c r="T434" i="1"/>
  <c r="U434" i="1"/>
  <c r="V434" i="1"/>
  <c r="W434" i="1"/>
  <c r="X434" i="1"/>
  <c r="O435" i="1"/>
  <c r="P435" i="1"/>
  <c r="Q435" i="1"/>
  <c r="R435" i="1"/>
  <c r="S435" i="1"/>
  <c r="T435" i="1"/>
  <c r="U435" i="1"/>
  <c r="V435" i="1"/>
  <c r="W435" i="1"/>
  <c r="X435" i="1"/>
  <c r="O436" i="1"/>
  <c r="P436" i="1"/>
  <c r="Q436" i="1"/>
  <c r="R436" i="1"/>
  <c r="S436" i="1"/>
  <c r="T436" i="1"/>
  <c r="U436" i="1"/>
  <c r="V436" i="1"/>
  <c r="W436" i="1"/>
  <c r="X436" i="1"/>
  <c r="O437" i="1"/>
  <c r="P437" i="1"/>
  <c r="Q437" i="1"/>
  <c r="R437" i="1"/>
  <c r="S437" i="1"/>
  <c r="T437" i="1"/>
  <c r="U437" i="1"/>
  <c r="V437" i="1"/>
  <c r="W437" i="1"/>
  <c r="X437" i="1"/>
  <c r="O438" i="1"/>
  <c r="P438" i="1"/>
  <c r="Q438" i="1"/>
  <c r="R438" i="1"/>
  <c r="S438" i="1"/>
  <c r="T438" i="1"/>
  <c r="U438" i="1"/>
  <c r="V438" i="1"/>
  <c r="W438" i="1"/>
  <c r="X438" i="1"/>
  <c r="O439" i="1"/>
  <c r="P439" i="1"/>
  <c r="Q439" i="1"/>
  <c r="R439" i="1"/>
  <c r="S439" i="1"/>
  <c r="T439" i="1"/>
  <c r="U439" i="1"/>
  <c r="V439" i="1"/>
  <c r="W439" i="1"/>
  <c r="X439" i="1"/>
  <c r="O440" i="1"/>
  <c r="P440" i="1"/>
  <c r="Q440" i="1"/>
  <c r="R440" i="1"/>
  <c r="S440" i="1"/>
  <c r="T440" i="1"/>
  <c r="U440" i="1"/>
  <c r="V440" i="1"/>
  <c r="W440" i="1"/>
  <c r="X440" i="1"/>
  <c r="O441" i="1"/>
  <c r="P441" i="1"/>
  <c r="Q441" i="1"/>
  <c r="R441" i="1"/>
  <c r="S441" i="1"/>
  <c r="T441" i="1"/>
  <c r="U441" i="1"/>
  <c r="V441" i="1"/>
  <c r="W441" i="1"/>
  <c r="X441" i="1"/>
  <c r="O442" i="1"/>
  <c r="P442" i="1"/>
  <c r="Q442" i="1"/>
  <c r="R442" i="1"/>
  <c r="S442" i="1"/>
  <c r="T442" i="1"/>
  <c r="U442" i="1"/>
  <c r="V442" i="1"/>
  <c r="W442" i="1"/>
  <c r="X442" i="1"/>
  <c r="O443" i="1"/>
  <c r="P443" i="1"/>
  <c r="Q443" i="1"/>
  <c r="R443" i="1"/>
  <c r="S443" i="1"/>
  <c r="T443" i="1"/>
  <c r="U443" i="1"/>
  <c r="V443" i="1"/>
  <c r="W443" i="1"/>
  <c r="X443" i="1"/>
  <c r="O444" i="1"/>
  <c r="P444" i="1"/>
  <c r="Q444" i="1"/>
  <c r="R444" i="1"/>
  <c r="S444" i="1"/>
  <c r="T444" i="1"/>
  <c r="U444" i="1"/>
  <c r="V444" i="1"/>
  <c r="W444" i="1"/>
  <c r="X444" i="1"/>
  <c r="O445" i="1"/>
  <c r="P445" i="1"/>
  <c r="Q445" i="1"/>
  <c r="R445" i="1"/>
  <c r="S445" i="1"/>
  <c r="T445" i="1"/>
  <c r="U445" i="1"/>
  <c r="V445" i="1"/>
  <c r="W445" i="1"/>
  <c r="X445" i="1"/>
  <c r="O446" i="1"/>
  <c r="P446" i="1"/>
  <c r="Q446" i="1"/>
  <c r="R446" i="1"/>
  <c r="S446" i="1"/>
  <c r="T446" i="1"/>
  <c r="U446" i="1"/>
  <c r="V446" i="1"/>
  <c r="W446" i="1"/>
  <c r="X446" i="1"/>
  <c r="O447" i="1"/>
  <c r="P447" i="1"/>
  <c r="Q447" i="1"/>
  <c r="R447" i="1"/>
  <c r="S447" i="1"/>
  <c r="T447" i="1"/>
  <c r="U447" i="1"/>
  <c r="V447" i="1"/>
  <c r="W447" i="1"/>
  <c r="X447" i="1"/>
  <c r="O448" i="1"/>
  <c r="P448" i="1"/>
  <c r="Q448" i="1"/>
  <c r="R448" i="1"/>
  <c r="S448" i="1"/>
  <c r="T448" i="1"/>
  <c r="U448" i="1"/>
  <c r="V448" i="1"/>
  <c r="W448" i="1"/>
  <c r="X448" i="1"/>
  <c r="O449" i="1"/>
  <c r="P449" i="1"/>
  <c r="Q449" i="1"/>
  <c r="R449" i="1"/>
  <c r="S449" i="1"/>
  <c r="T449" i="1"/>
  <c r="U449" i="1"/>
  <c r="V449" i="1"/>
  <c r="W449" i="1"/>
  <c r="X449" i="1"/>
  <c r="O450" i="1"/>
  <c r="P450" i="1"/>
  <c r="Q450" i="1"/>
  <c r="R450" i="1"/>
  <c r="S450" i="1"/>
  <c r="T450" i="1"/>
  <c r="U450" i="1"/>
  <c r="V450" i="1"/>
  <c r="W450" i="1"/>
  <c r="X450" i="1"/>
  <c r="O451" i="1"/>
  <c r="P451" i="1"/>
  <c r="Q451" i="1"/>
  <c r="R451" i="1"/>
  <c r="S451" i="1"/>
  <c r="T451" i="1"/>
  <c r="U451" i="1"/>
  <c r="V451" i="1"/>
  <c r="W451" i="1"/>
  <c r="X451" i="1"/>
  <c r="O452" i="1"/>
  <c r="P452" i="1"/>
  <c r="Q452" i="1"/>
  <c r="R452" i="1"/>
  <c r="S452" i="1"/>
  <c r="T452" i="1"/>
  <c r="U452" i="1"/>
  <c r="V452" i="1"/>
  <c r="W452" i="1"/>
  <c r="X452" i="1"/>
  <c r="O453" i="1"/>
  <c r="P453" i="1"/>
  <c r="Q453" i="1"/>
  <c r="R453" i="1"/>
  <c r="S453" i="1"/>
  <c r="T453" i="1"/>
  <c r="U453" i="1"/>
  <c r="V453" i="1"/>
  <c r="W453" i="1"/>
  <c r="X453" i="1"/>
  <c r="O454" i="1"/>
  <c r="P454" i="1"/>
  <c r="Q454" i="1"/>
  <c r="R454" i="1"/>
  <c r="S454" i="1"/>
  <c r="T454" i="1"/>
  <c r="U454" i="1"/>
  <c r="V454" i="1"/>
  <c r="W454" i="1"/>
  <c r="X454" i="1"/>
  <c r="O455" i="1"/>
  <c r="P455" i="1"/>
  <c r="Q455" i="1"/>
  <c r="R455" i="1"/>
  <c r="S455" i="1"/>
  <c r="T455" i="1"/>
  <c r="U455" i="1"/>
  <c r="V455" i="1"/>
  <c r="W455" i="1"/>
  <c r="X455" i="1"/>
  <c r="O456" i="1"/>
  <c r="P456" i="1"/>
  <c r="Q456" i="1"/>
  <c r="R456" i="1"/>
  <c r="S456" i="1"/>
  <c r="T456" i="1"/>
  <c r="U456" i="1"/>
  <c r="V456" i="1"/>
  <c r="W456" i="1"/>
  <c r="X456" i="1"/>
  <c r="O457" i="1"/>
  <c r="P457" i="1"/>
  <c r="Q457" i="1"/>
  <c r="R457" i="1"/>
  <c r="S457" i="1"/>
  <c r="T457" i="1"/>
  <c r="U457" i="1"/>
  <c r="V457" i="1"/>
  <c r="W457" i="1"/>
  <c r="X457" i="1"/>
  <c r="O458" i="1"/>
  <c r="P458" i="1"/>
  <c r="Q458" i="1"/>
  <c r="R458" i="1"/>
  <c r="S458" i="1"/>
  <c r="T458" i="1"/>
  <c r="U458" i="1"/>
  <c r="V458" i="1"/>
  <c r="W458" i="1"/>
  <c r="X458" i="1"/>
  <c r="O459" i="1"/>
  <c r="P459" i="1"/>
  <c r="Q459" i="1"/>
  <c r="R459" i="1"/>
  <c r="S459" i="1"/>
  <c r="T459" i="1"/>
  <c r="U459" i="1"/>
  <c r="V459" i="1"/>
  <c r="W459" i="1"/>
  <c r="X459" i="1"/>
  <c r="O460" i="1"/>
  <c r="P460" i="1"/>
  <c r="Q460" i="1"/>
  <c r="R460" i="1"/>
  <c r="S460" i="1"/>
  <c r="T460" i="1"/>
  <c r="U460" i="1"/>
  <c r="V460" i="1"/>
  <c r="W460" i="1"/>
  <c r="X460" i="1"/>
  <c r="O461" i="1"/>
  <c r="P461" i="1"/>
  <c r="Q461" i="1"/>
  <c r="R461" i="1"/>
  <c r="S461" i="1"/>
  <c r="T461" i="1"/>
  <c r="U461" i="1"/>
  <c r="V461" i="1"/>
  <c r="W461" i="1"/>
  <c r="X461" i="1"/>
  <c r="O462" i="1"/>
  <c r="P462" i="1"/>
  <c r="Q462" i="1"/>
  <c r="R462" i="1"/>
  <c r="S462" i="1"/>
  <c r="T462" i="1"/>
  <c r="U462" i="1"/>
  <c r="V462" i="1"/>
  <c r="W462" i="1"/>
  <c r="X462" i="1"/>
  <c r="O463" i="1"/>
  <c r="P463" i="1"/>
  <c r="Q463" i="1"/>
  <c r="R463" i="1"/>
  <c r="S463" i="1"/>
  <c r="T463" i="1"/>
  <c r="U463" i="1"/>
  <c r="V463" i="1"/>
  <c r="W463" i="1"/>
  <c r="X463" i="1"/>
  <c r="O464" i="1"/>
  <c r="P464" i="1"/>
  <c r="Q464" i="1"/>
  <c r="R464" i="1"/>
  <c r="S464" i="1"/>
  <c r="T464" i="1"/>
  <c r="U464" i="1"/>
  <c r="V464" i="1"/>
  <c r="W464" i="1"/>
  <c r="X464" i="1"/>
  <c r="O465" i="1"/>
  <c r="P465" i="1"/>
  <c r="Q465" i="1"/>
  <c r="R465" i="1"/>
  <c r="S465" i="1"/>
  <c r="T465" i="1"/>
  <c r="U465" i="1"/>
  <c r="V465" i="1"/>
  <c r="W465" i="1"/>
  <c r="X465" i="1"/>
  <c r="O466" i="1"/>
  <c r="P466" i="1"/>
  <c r="Q466" i="1"/>
  <c r="R466" i="1"/>
  <c r="S466" i="1"/>
  <c r="T466" i="1"/>
  <c r="U466" i="1"/>
  <c r="V466" i="1"/>
  <c r="W466" i="1"/>
  <c r="X466" i="1"/>
  <c r="O467" i="1"/>
  <c r="P467" i="1"/>
  <c r="Q467" i="1"/>
  <c r="R467" i="1"/>
  <c r="S467" i="1"/>
  <c r="T467" i="1"/>
  <c r="U467" i="1"/>
  <c r="V467" i="1"/>
  <c r="W467" i="1"/>
  <c r="X467" i="1"/>
  <c r="O468" i="1"/>
  <c r="P468" i="1"/>
  <c r="Q468" i="1"/>
  <c r="R468" i="1"/>
  <c r="S468" i="1"/>
  <c r="T468" i="1"/>
  <c r="U468" i="1"/>
  <c r="V468" i="1"/>
  <c r="W468" i="1"/>
  <c r="X468" i="1"/>
  <c r="O469" i="1"/>
  <c r="P469" i="1"/>
  <c r="Q469" i="1"/>
  <c r="R469" i="1"/>
  <c r="S469" i="1"/>
  <c r="T469" i="1"/>
  <c r="U469" i="1"/>
  <c r="V469" i="1"/>
  <c r="W469" i="1"/>
  <c r="X469" i="1"/>
  <c r="O470" i="1"/>
  <c r="P470" i="1"/>
  <c r="Q470" i="1"/>
  <c r="R470" i="1"/>
  <c r="S470" i="1"/>
  <c r="T470" i="1"/>
  <c r="U470" i="1"/>
  <c r="V470" i="1"/>
  <c r="W470" i="1"/>
  <c r="X470" i="1"/>
  <c r="O471" i="1"/>
  <c r="P471" i="1"/>
  <c r="Q471" i="1"/>
  <c r="R471" i="1"/>
  <c r="S471" i="1"/>
  <c r="T471" i="1"/>
  <c r="U471" i="1"/>
  <c r="V471" i="1"/>
  <c r="W471" i="1"/>
  <c r="X471" i="1"/>
  <c r="O472" i="1"/>
  <c r="P472" i="1"/>
  <c r="Q472" i="1"/>
  <c r="R472" i="1"/>
  <c r="S472" i="1"/>
  <c r="T472" i="1"/>
  <c r="U472" i="1"/>
  <c r="V472" i="1"/>
  <c r="W472" i="1"/>
  <c r="X472" i="1"/>
  <c r="O473" i="1"/>
  <c r="P473" i="1"/>
  <c r="Q473" i="1"/>
  <c r="R473" i="1"/>
  <c r="S473" i="1"/>
  <c r="T473" i="1"/>
  <c r="U473" i="1"/>
  <c r="V473" i="1"/>
  <c r="W473" i="1"/>
  <c r="X473" i="1"/>
  <c r="O474" i="1"/>
  <c r="P474" i="1"/>
  <c r="Q474" i="1"/>
  <c r="R474" i="1"/>
  <c r="S474" i="1"/>
  <c r="T474" i="1"/>
  <c r="U474" i="1"/>
  <c r="V474" i="1"/>
  <c r="W474" i="1"/>
  <c r="X474" i="1"/>
  <c r="O475" i="1"/>
  <c r="P475" i="1"/>
  <c r="Q475" i="1"/>
  <c r="R475" i="1"/>
  <c r="S475" i="1"/>
  <c r="T475" i="1"/>
  <c r="U475" i="1"/>
  <c r="V475" i="1"/>
  <c r="W475" i="1"/>
  <c r="X475" i="1"/>
  <c r="O476" i="1"/>
  <c r="P476" i="1"/>
  <c r="Q476" i="1"/>
  <c r="R476" i="1"/>
  <c r="S476" i="1"/>
  <c r="T476" i="1"/>
  <c r="U476" i="1"/>
  <c r="V476" i="1"/>
  <c r="W476" i="1"/>
  <c r="X476" i="1"/>
  <c r="O477" i="1"/>
  <c r="P477" i="1"/>
  <c r="Q477" i="1"/>
  <c r="R477" i="1"/>
  <c r="S477" i="1"/>
  <c r="T477" i="1"/>
  <c r="U477" i="1"/>
  <c r="V477" i="1"/>
  <c r="W477" i="1"/>
  <c r="X477" i="1"/>
  <c r="O478" i="1"/>
  <c r="P478" i="1"/>
  <c r="Q478" i="1"/>
  <c r="R478" i="1"/>
  <c r="S478" i="1"/>
  <c r="T478" i="1"/>
  <c r="U478" i="1"/>
  <c r="V478" i="1"/>
  <c r="W478" i="1"/>
  <c r="X478" i="1"/>
  <c r="O479" i="1"/>
  <c r="P479" i="1"/>
  <c r="Q479" i="1"/>
  <c r="R479" i="1"/>
  <c r="S479" i="1"/>
  <c r="T479" i="1"/>
  <c r="U479" i="1"/>
  <c r="V479" i="1"/>
  <c r="W479" i="1"/>
  <c r="X479" i="1"/>
  <c r="O480" i="1"/>
  <c r="P480" i="1"/>
  <c r="Q480" i="1"/>
  <c r="R480" i="1"/>
  <c r="S480" i="1"/>
  <c r="T480" i="1"/>
  <c r="U480" i="1"/>
  <c r="V480" i="1"/>
  <c r="W480" i="1"/>
  <c r="X480" i="1"/>
  <c r="O481" i="1"/>
  <c r="P481" i="1"/>
  <c r="Q481" i="1"/>
  <c r="R481" i="1"/>
  <c r="S481" i="1"/>
  <c r="T481" i="1"/>
  <c r="U481" i="1"/>
  <c r="V481" i="1"/>
  <c r="W481" i="1"/>
  <c r="X481" i="1"/>
  <c r="O482" i="1"/>
  <c r="P482" i="1"/>
  <c r="Q482" i="1"/>
  <c r="R482" i="1"/>
  <c r="S482" i="1"/>
  <c r="T482" i="1"/>
  <c r="U482" i="1"/>
  <c r="V482" i="1"/>
  <c r="W482" i="1"/>
  <c r="X482" i="1"/>
  <c r="O483" i="1"/>
  <c r="P483" i="1"/>
  <c r="Q483" i="1"/>
  <c r="R483" i="1"/>
  <c r="S483" i="1"/>
  <c r="T483" i="1"/>
  <c r="U483" i="1"/>
  <c r="V483" i="1"/>
  <c r="W483" i="1"/>
  <c r="X483" i="1"/>
  <c r="O484" i="1"/>
  <c r="P484" i="1"/>
  <c r="Q484" i="1"/>
  <c r="R484" i="1"/>
  <c r="S484" i="1"/>
  <c r="T484" i="1"/>
  <c r="U484" i="1"/>
  <c r="V484" i="1"/>
  <c r="W484" i="1"/>
  <c r="X484" i="1"/>
  <c r="O485" i="1"/>
  <c r="P485" i="1"/>
  <c r="Q485" i="1"/>
  <c r="R485" i="1"/>
  <c r="S485" i="1"/>
  <c r="T485" i="1"/>
  <c r="U485" i="1"/>
  <c r="V485" i="1"/>
  <c r="W485" i="1"/>
  <c r="X485" i="1"/>
  <c r="O486" i="1"/>
  <c r="P486" i="1"/>
  <c r="Q486" i="1"/>
  <c r="R486" i="1"/>
  <c r="S486" i="1"/>
  <c r="T486" i="1"/>
  <c r="U486" i="1"/>
  <c r="V486" i="1"/>
  <c r="W486" i="1"/>
  <c r="X486" i="1"/>
  <c r="O487" i="1"/>
  <c r="P487" i="1"/>
  <c r="Q487" i="1"/>
  <c r="R487" i="1"/>
  <c r="S487" i="1"/>
  <c r="T487" i="1"/>
  <c r="U487" i="1"/>
  <c r="V487" i="1"/>
  <c r="W487" i="1"/>
  <c r="X487" i="1"/>
  <c r="O488" i="1"/>
  <c r="P488" i="1"/>
  <c r="Q488" i="1"/>
  <c r="R488" i="1"/>
  <c r="S488" i="1"/>
  <c r="T488" i="1"/>
  <c r="U488" i="1"/>
  <c r="V488" i="1"/>
  <c r="W488" i="1"/>
  <c r="X488" i="1"/>
  <c r="O489" i="1"/>
  <c r="P489" i="1"/>
  <c r="Q489" i="1"/>
  <c r="R489" i="1"/>
  <c r="S489" i="1"/>
  <c r="T489" i="1"/>
  <c r="U489" i="1"/>
  <c r="V489" i="1"/>
  <c r="W489" i="1"/>
  <c r="X489" i="1"/>
  <c r="O490" i="1"/>
  <c r="P490" i="1"/>
  <c r="Q490" i="1"/>
  <c r="R490" i="1"/>
  <c r="S490" i="1"/>
  <c r="T490" i="1"/>
  <c r="U490" i="1"/>
  <c r="V490" i="1"/>
  <c r="W490" i="1"/>
  <c r="X490" i="1"/>
  <c r="O491" i="1"/>
  <c r="P491" i="1"/>
  <c r="Q491" i="1"/>
  <c r="R491" i="1"/>
  <c r="S491" i="1"/>
  <c r="T491" i="1"/>
  <c r="U491" i="1"/>
  <c r="V491" i="1"/>
  <c r="W491" i="1"/>
  <c r="X491" i="1"/>
  <c r="O492" i="1"/>
  <c r="P492" i="1"/>
  <c r="Q492" i="1"/>
  <c r="R492" i="1"/>
  <c r="S492" i="1"/>
  <c r="T492" i="1"/>
  <c r="U492" i="1"/>
  <c r="V492" i="1"/>
  <c r="W492" i="1"/>
  <c r="X492" i="1"/>
  <c r="O493" i="1"/>
  <c r="P493" i="1"/>
  <c r="Q493" i="1"/>
  <c r="R493" i="1"/>
  <c r="S493" i="1"/>
  <c r="T493" i="1"/>
  <c r="U493" i="1"/>
  <c r="V493" i="1"/>
  <c r="W493" i="1"/>
  <c r="X493" i="1"/>
  <c r="O494" i="1"/>
  <c r="P494" i="1"/>
  <c r="Q494" i="1"/>
  <c r="R494" i="1"/>
  <c r="S494" i="1"/>
  <c r="T494" i="1"/>
  <c r="U494" i="1"/>
  <c r="V494" i="1"/>
  <c r="W494" i="1"/>
  <c r="X494" i="1"/>
  <c r="O495" i="1"/>
  <c r="P495" i="1"/>
  <c r="Q495" i="1"/>
  <c r="R495" i="1"/>
  <c r="S495" i="1"/>
  <c r="T495" i="1"/>
  <c r="U495" i="1"/>
  <c r="V495" i="1"/>
  <c r="W495" i="1"/>
  <c r="X495" i="1"/>
  <c r="O496" i="1"/>
  <c r="P496" i="1"/>
  <c r="Q496" i="1"/>
  <c r="R496" i="1"/>
  <c r="S496" i="1"/>
  <c r="T496" i="1"/>
  <c r="U496" i="1"/>
  <c r="V496" i="1"/>
  <c r="W496" i="1"/>
  <c r="X496" i="1"/>
  <c r="O497" i="1"/>
  <c r="P497" i="1"/>
  <c r="Q497" i="1"/>
  <c r="R497" i="1"/>
  <c r="S497" i="1"/>
  <c r="T497" i="1"/>
  <c r="U497" i="1"/>
  <c r="V497" i="1"/>
  <c r="W497" i="1"/>
  <c r="X497" i="1"/>
  <c r="O498" i="1"/>
  <c r="P498" i="1"/>
  <c r="Q498" i="1"/>
  <c r="R498" i="1"/>
  <c r="S498" i="1"/>
  <c r="T498" i="1"/>
  <c r="U498" i="1"/>
  <c r="V498" i="1"/>
  <c r="W498" i="1"/>
  <c r="X498" i="1"/>
  <c r="O499" i="1"/>
  <c r="P499" i="1"/>
  <c r="Q499" i="1"/>
  <c r="R499" i="1"/>
  <c r="S499" i="1"/>
  <c r="T499" i="1"/>
  <c r="U499" i="1"/>
  <c r="V499" i="1"/>
  <c r="W499" i="1"/>
  <c r="X499" i="1"/>
  <c r="O500" i="1"/>
  <c r="P500" i="1"/>
  <c r="Q500" i="1"/>
  <c r="R500" i="1"/>
  <c r="S500" i="1"/>
  <c r="T500" i="1"/>
  <c r="U500" i="1"/>
  <c r="V500" i="1"/>
  <c r="W500" i="1"/>
  <c r="X500" i="1"/>
  <c r="O501" i="1"/>
  <c r="P501" i="1"/>
  <c r="Q501" i="1"/>
  <c r="R501" i="1"/>
  <c r="S501" i="1"/>
  <c r="T501" i="1"/>
  <c r="U501" i="1"/>
  <c r="V501" i="1"/>
  <c r="W501" i="1"/>
  <c r="X501" i="1"/>
  <c r="O502" i="1"/>
  <c r="P502" i="1"/>
  <c r="Q502" i="1"/>
  <c r="R502" i="1"/>
  <c r="S502" i="1"/>
  <c r="T502" i="1"/>
  <c r="U502" i="1"/>
  <c r="V502" i="1"/>
  <c r="W502" i="1"/>
  <c r="X502" i="1"/>
  <c r="O503" i="1"/>
  <c r="P503" i="1"/>
  <c r="Q503" i="1"/>
  <c r="R503" i="1"/>
  <c r="S503" i="1"/>
  <c r="T503" i="1"/>
  <c r="U503" i="1"/>
  <c r="V503" i="1"/>
  <c r="W503" i="1"/>
  <c r="X503" i="1"/>
  <c r="O504" i="1"/>
  <c r="P504" i="1"/>
  <c r="Q504" i="1"/>
  <c r="R504" i="1"/>
  <c r="S504" i="1"/>
  <c r="T504" i="1"/>
  <c r="U504" i="1"/>
  <c r="V504" i="1"/>
  <c r="W504" i="1"/>
  <c r="X504" i="1"/>
  <c r="O505" i="1"/>
  <c r="P505" i="1"/>
  <c r="Q505" i="1"/>
  <c r="R505" i="1"/>
  <c r="S505" i="1"/>
  <c r="T505" i="1"/>
  <c r="U505" i="1"/>
  <c r="V505" i="1"/>
  <c r="W505" i="1"/>
  <c r="X505" i="1"/>
  <c r="O506" i="1"/>
  <c r="P506" i="1"/>
  <c r="Q506" i="1"/>
  <c r="R506" i="1"/>
  <c r="S506" i="1"/>
  <c r="T506" i="1"/>
  <c r="U506" i="1"/>
  <c r="V506" i="1"/>
  <c r="W506" i="1"/>
  <c r="X506" i="1"/>
  <c r="O507" i="1"/>
  <c r="P507" i="1"/>
  <c r="Q507" i="1"/>
  <c r="R507" i="1"/>
  <c r="S507" i="1"/>
  <c r="T507" i="1"/>
  <c r="U507" i="1"/>
  <c r="V507" i="1"/>
  <c r="W507" i="1"/>
  <c r="X507" i="1"/>
  <c r="O508" i="1"/>
  <c r="P508" i="1"/>
  <c r="Q508" i="1"/>
  <c r="R508" i="1"/>
  <c r="S508" i="1"/>
  <c r="T508" i="1"/>
  <c r="U508" i="1"/>
  <c r="V508" i="1"/>
  <c r="W508" i="1"/>
  <c r="X508" i="1"/>
  <c r="O509" i="1"/>
  <c r="P509" i="1"/>
  <c r="Q509" i="1"/>
  <c r="R509" i="1"/>
  <c r="S509" i="1"/>
  <c r="T509" i="1"/>
  <c r="U509" i="1"/>
  <c r="V509" i="1"/>
  <c r="W509" i="1"/>
  <c r="X509" i="1"/>
  <c r="O510" i="1"/>
  <c r="P510" i="1"/>
  <c r="Q510" i="1"/>
  <c r="R510" i="1"/>
  <c r="S510" i="1"/>
  <c r="T510" i="1"/>
  <c r="U510" i="1"/>
  <c r="V510" i="1"/>
  <c r="W510" i="1"/>
  <c r="X510" i="1"/>
  <c r="O511" i="1"/>
  <c r="P511" i="1"/>
  <c r="Q511" i="1"/>
  <c r="R511" i="1"/>
  <c r="S511" i="1"/>
  <c r="T511" i="1"/>
  <c r="U511" i="1"/>
  <c r="V511" i="1"/>
  <c r="W511" i="1"/>
  <c r="X511" i="1"/>
  <c r="O512" i="1"/>
  <c r="P512" i="1"/>
  <c r="Q512" i="1"/>
  <c r="R512" i="1"/>
  <c r="S512" i="1"/>
  <c r="T512" i="1"/>
  <c r="U512" i="1"/>
  <c r="V512" i="1"/>
  <c r="W512" i="1"/>
  <c r="X512" i="1"/>
  <c r="O513" i="1"/>
  <c r="P513" i="1"/>
  <c r="Q513" i="1"/>
  <c r="R513" i="1"/>
  <c r="S513" i="1"/>
  <c r="T513" i="1"/>
  <c r="U513" i="1"/>
  <c r="V513" i="1"/>
  <c r="W513" i="1"/>
  <c r="X513" i="1"/>
  <c r="O514" i="1"/>
  <c r="P514" i="1"/>
  <c r="Q514" i="1"/>
  <c r="R514" i="1"/>
  <c r="S514" i="1"/>
  <c r="T514" i="1"/>
  <c r="U514" i="1"/>
  <c r="V514" i="1"/>
  <c r="W514" i="1"/>
  <c r="X514" i="1"/>
  <c r="O515" i="1"/>
  <c r="P515" i="1"/>
  <c r="Q515" i="1"/>
  <c r="R515" i="1"/>
  <c r="S515" i="1"/>
  <c r="T515" i="1"/>
  <c r="U515" i="1"/>
  <c r="V515" i="1"/>
  <c r="W515" i="1"/>
  <c r="X515" i="1"/>
  <c r="O516" i="1"/>
  <c r="P516" i="1"/>
  <c r="Q516" i="1"/>
  <c r="R516" i="1"/>
  <c r="S516" i="1"/>
  <c r="T516" i="1"/>
  <c r="U516" i="1"/>
  <c r="V516" i="1"/>
  <c r="W516" i="1"/>
  <c r="X516" i="1"/>
  <c r="O517" i="1"/>
  <c r="P517" i="1"/>
  <c r="Q517" i="1"/>
  <c r="R517" i="1"/>
  <c r="S517" i="1"/>
  <c r="T517" i="1"/>
  <c r="U517" i="1"/>
  <c r="V517" i="1"/>
  <c r="W517" i="1"/>
  <c r="X517" i="1"/>
  <c r="O518" i="1"/>
  <c r="P518" i="1"/>
  <c r="Q518" i="1"/>
  <c r="R518" i="1"/>
  <c r="S518" i="1"/>
  <c r="T518" i="1"/>
  <c r="U518" i="1"/>
  <c r="V518" i="1"/>
  <c r="W518" i="1"/>
  <c r="X518" i="1"/>
  <c r="O519" i="1"/>
  <c r="P519" i="1"/>
  <c r="Q519" i="1"/>
  <c r="R519" i="1"/>
  <c r="S519" i="1"/>
  <c r="T519" i="1"/>
  <c r="U519" i="1"/>
  <c r="V519" i="1"/>
  <c r="W519" i="1"/>
  <c r="X519" i="1"/>
  <c r="O520" i="1"/>
  <c r="P520" i="1"/>
  <c r="Q520" i="1"/>
  <c r="R520" i="1"/>
  <c r="S520" i="1"/>
  <c r="T520" i="1"/>
  <c r="U520" i="1"/>
  <c r="V520" i="1"/>
  <c r="W520" i="1"/>
  <c r="X520" i="1"/>
  <c r="O521" i="1"/>
  <c r="P521" i="1"/>
  <c r="Q521" i="1"/>
  <c r="R521" i="1"/>
  <c r="S521" i="1"/>
  <c r="T521" i="1"/>
  <c r="U521" i="1"/>
  <c r="V521" i="1"/>
  <c r="W521" i="1"/>
  <c r="X521" i="1"/>
  <c r="O522" i="1"/>
  <c r="P522" i="1"/>
  <c r="Q522" i="1"/>
  <c r="R522" i="1"/>
  <c r="S522" i="1"/>
  <c r="T522" i="1"/>
  <c r="U522" i="1"/>
  <c r="V522" i="1"/>
  <c r="W522" i="1"/>
  <c r="X522" i="1"/>
  <c r="O523" i="1"/>
  <c r="P523" i="1"/>
  <c r="Q523" i="1"/>
  <c r="R523" i="1"/>
  <c r="S523" i="1"/>
  <c r="T523" i="1"/>
  <c r="U523" i="1"/>
  <c r="V523" i="1"/>
  <c r="W523" i="1"/>
  <c r="X523" i="1"/>
  <c r="O524" i="1"/>
  <c r="P524" i="1"/>
  <c r="Q524" i="1"/>
  <c r="R524" i="1"/>
  <c r="S524" i="1"/>
  <c r="T524" i="1"/>
  <c r="U524" i="1"/>
  <c r="V524" i="1"/>
  <c r="W524" i="1"/>
  <c r="X524" i="1"/>
  <c r="O525" i="1"/>
  <c r="P525" i="1"/>
  <c r="Q525" i="1"/>
  <c r="R525" i="1"/>
  <c r="S525" i="1"/>
  <c r="T525" i="1"/>
  <c r="U525" i="1"/>
  <c r="V525" i="1"/>
  <c r="W525" i="1"/>
  <c r="X525" i="1"/>
  <c r="O526" i="1"/>
  <c r="P526" i="1"/>
  <c r="Q526" i="1"/>
  <c r="R526" i="1"/>
  <c r="S526" i="1"/>
  <c r="T526" i="1"/>
  <c r="U526" i="1"/>
  <c r="V526" i="1"/>
  <c r="W526" i="1"/>
  <c r="X526" i="1"/>
  <c r="O527" i="1"/>
  <c r="P527" i="1"/>
  <c r="Q527" i="1"/>
  <c r="R527" i="1"/>
  <c r="S527" i="1"/>
  <c r="T527" i="1"/>
  <c r="U527" i="1"/>
  <c r="V527" i="1"/>
  <c r="W527" i="1"/>
  <c r="X527" i="1"/>
  <c r="O528" i="1"/>
  <c r="P528" i="1"/>
  <c r="Q528" i="1"/>
  <c r="R528" i="1"/>
  <c r="S528" i="1"/>
  <c r="T528" i="1"/>
  <c r="U528" i="1"/>
  <c r="V528" i="1"/>
  <c r="W528" i="1"/>
  <c r="X528" i="1"/>
  <c r="O529" i="1"/>
  <c r="P529" i="1"/>
  <c r="Q529" i="1"/>
  <c r="R529" i="1"/>
  <c r="S529" i="1"/>
  <c r="T529" i="1"/>
  <c r="U529" i="1"/>
  <c r="V529" i="1"/>
  <c r="W529" i="1"/>
  <c r="X529" i="1"/>
  <c r="O530" i="1"/>
  <c r="P530" i="1"/>
  <c r="Q530" i="1"/>
  <c r="R530" i="1"/>
  <c r="S530" i="1"/>
  <c r="T530" i="1"/>
  <c r="U530" i="1"/>
  <c r="V530" i="1"/>
  <c r="W530" i="1"/>
  <c r="X530" i="1"/>
  <c r="O531" i="1"/>
  <c r="P531" i="1"/>
  <c r="Q531" i="1"/>
  <c r="R531" i="1"/>
  <c r="S531" i="1"/>
  <c r="T531" i="1"/>
  <c r="U531" i="1"/>
  <c r="V531" i="1"/>
  <c r="W531" i="1"/>
  <c r="X531" i="1"/>
  <c r="O532" i="1"/>
  <c r="P532" i="1"/>
  <c r="Q532" i="1"/>
  <c r="R532" i="1"/>
  <c r="S532" i="1"/>
  <c r="T532" i="1"/>
  <c r="U532" i="1"/>
  <c r="V532" i="1"/>
  <c r="W532" i="1"/>
  <c r="X532" i="1"/>
  <c r="O533" i="1"/>
  <c r="P533" i="1"/>
  <c r="Q533" i="1"/>
  <c r="R533" i="1"/>
  <c r="S533" i="1"/>
  <c r="T533" i="1"/>
  <c r="U533" i="1"/>
  <c r="V533" i="1"/>
  <c r="W533" i="1"/>
  <c r="X533" i="1"/>
  <c r="O534" i="1"/>
  <c r="P534" i="1"/>
  <c r="Q534" i="1"/>
  <c r="R534" i="1"/>
  <c r="S534" i="1"/>
  <c r="T534" i="1"/>
  <c r="U534" i="1"/>
  <c r="V534" i="1"/>
  <c r="W534" i="1"/>
  <c r="X534" i="1"/>
  <c r="O535" i="1"/>
  <c r="P535" i="1"/>
  <c r="Q535" i="1"/>
  <c r="R535" i="1"/>
  <c r="S535" i="1"/>
  <c r="T535" i="1"/>
  <c r="U535" i="1"/>
  <c r="V535" i="1"/>
  <c r="W535" i="1"/>
  <c r="X535" i="1"/>
  <c r="O536" i="1"/>
  <c r="P536" i="1"/>
  <c r="Q536" i="1"/>
  <c r="R536" i="1"/>
  <c r="S536" i="1"/>
  <c r="T536" i="1"/>
  <c r="U536" i="1"/>
  <c r="V536" i="1"/>
  <c r="W536" i="1"/>
  <c r="X536" i="1"/>
  <c r="O537" i="1"/>
  <c r="P537" i="1"/>
  <c r="Q537" i="1"/>
  <c r="R537" i="1"/>
  <c r="S537" i="1"/>
  <c r="T537" i="1"/>
  <c r="U537" i="1"/>
  <c r="V537" i="1"/>
  <c r="W537" i="1"/>
  <c r="X537" i="1"/>
  <c r="O538" i="1"/>
  <c r="P538" i="1"/>
  <c r="Q538" i="1"/>
  <c r="R538" i="1"/>
  <c r="S538" i="1"/>
  <c r="T538" i="1"/>
  <c r="U538" i="1"/>
  <c r="V538" i="1"/>
  <c r="W538" i="1"/>
  <c r="X538" i="1"/>
  <c r="O539" i="1"/>
  <c r="P539" i="1"/>
  <c r="Q539" i="1"/>
  <c r="R539" i="1"/>
  <c r="S539" i="1"/>
  <c r="T539" i="1"/>
  <c r="U539" i="1"/>
  <c r="V539" i="1"/>
  <c r="W539" i="1"/>
  <c r="X539" i="1"/>
  <c r="O540" i="1"/>
  <c r="P540" i="1"/>
  <c r="Q540" i="1"/>
  <c r="R540" i="1"/>
  <c r="S540" i="1"/>
  <c r="T540" i="1"/>
  <c r="U540" i="1"/>
  <c r="V540" i="1"/>
  <c r="W540" i="1"/>
  <c r="X540" i="1"/>
  <c r="O541" i="1"/>
  <c r="P541" i="1"/>
  <c r="Q541" i="1"/>
  <c r="R541" i="1"/>
  <c r="S541" i="1"/>
  <c r="T541" i="1"/>
  <c r="U541" i="1"/>
  <c r="V541" i="1"/>
  <c r="W541" i="1"/>
  <c r="X541" i="1"/>
  <c r="O542" i="1"/>
  <c r="P542" i="1"/>
  <c r="Q542" i="1"/>
  <c r="R542" i="1"/>
  <c r="S542" i="1"/>
  <c r="T542" i="1"/>
  <c r="U542" i="1"/>
  <c r="V542" i="1"/>
  <c r="W542" i="1"/>
  <c r="X542" i="1"/>
  <c r="O543" i="1"/>
  <c r="P543" i="1"/>
  <c r="Q543" i="1"/>
  <c r="R543" i="1"/>
  <c r="S543" i="1"/>
  <c r="T543" i="1"/>
  <c r="U543" i="1"/>
  <c r="V543" i="1"/>
  <c r="W543" i="1"/>
  <c r="X543" i="1"/>
  <c r="O544" i="1"/>
  <c r="P544" i="1"/>
  <c r="Q544" i="1"/>
  <c r="R544" i="1"/>
  <c r="S544" i="1"/>
  <c r="T544" i="1"/>
  <c r="U544" i="1"/>
  <c r="V544" i="1"/>
  <c r="W544" i="1"/>
  <c r="X544" i="1"/>
  <c r="O545" i="1"/>
  <c r="P545" i="1"/>
  <c r="Q545" i="1"/>
  <c r="R545" i="1"/>
  <c r="S545" i="1"/>
  <c r="T545" i="1"/>
  <c r="U545" i="1"/>
  <c r="V545" i="1"/>
  <c r="W545" i="1"/>
  <c r="X545" i="1"/>
  <c r="O546" i="1"/>
  <c r="P546" i="1"/>
  <c r="Q546" i="1"/>
  <c r="R546" i="1"/>
  <c r="S546" i="1"/>
  <c r="T546" i="1"/>
  <c r="U546" i="1"/>
  <c r="V546" i="1"/>
  <c r="W546" i="1"/>
  <c r="X546" i="1"/>
  <c r="O547" i="1"/>
  <c r="P547" i="1"/>
  <c r="Q547" i="1"/>
  <c r="R547" i="1"/>
  <c r="S547" i="1"/>
  <c r="T547" i="1"/>
  <c r="U547" i="1"/>
  <c r="V547" i="1"/>
  <c r="W547" i="1"/>
  <c r="X547" i="1"/>
  <c r="O548" i="1"/>
  <c r="P548" i="1"/>
  <c r="Q548" i="1"/>
  <c r="R548" i="1"/>
  <c r="S548" i="1"/>
  <c r="T548" i="1"/>
  <c r="U548" i="1"/>
  <c r="V548" i="1"/>
  <c r="W548" i="1"/>
  <c r="X548" i="1"/>
  <c r="O549" i="1"/>
  <c r="P549" i="1"/>
  <c r="Q549" i="1"/>
  <c r="R549" i="1"/>
  <c r="S549" i="1"/>
  <c r="T549" i="1"/>
  <c r="U549" i="1"/>
  <c r="V549" i="1"/>
  <c r="W549" i="1"/>
  <c r="X549" i="1"/>
  <c r="O550" i="1"/>
  <c r="P550" i="1"/>
  <c r="Q550" i="1"/>
  <c r="R550" i="1"/>
  <c r="S550" i="1"/>
  <c r="T550" i="1"/>
  <c r="U550" i="1"/>
  <c r="V550" i="1"/>
  <c r="W550" i="1"/>
  <c r="X550" i="1"/>
  <c r="O551" i="1"/>
  <c r="P551" i="1"/>
  <c r="Q551" i="1"/>
  <c r="R551" i="1"/>
  <c r="S551" i="1"/>
  <c r="T551" i="1"/>
  <c r="U551" i="1"/>
  <c r="V551" i="1"/>
  <c r="W551" i="1"/>
  <c r="X551" i="1"/>
  <c r="O552" i="1"/>
  <c r="P552" i="1"/>
  <c r="Q552" i="1"/>
  <c r="R552" i="1"/>
  <c r="S552" i="1"/>
  <c r="T552" i="1"/>
  <c r="U552" i="1"/>
  <c r="V552" i="1"/>
  <c r="W552" i="1"/>
  <c r="X552" i="1"/>
  <c r="O553" i="1"/>
  <c r="P553" i="1"/>
  <c r="Q553" i="1"/>
  <c r="R553" i="1"/>
  <c r="S553" i="1"/>
  <c r="T553" i="1"/>
  <c r="U553" i="1"/>
  <c r="V553" i="1"/>
  <c r="W553" i="1"/>
  <c r="X553" i="1"/>
  <c r="O554" i="1"/>
  <c r="P554" i="1"/>
  <c r="Q554" i="1"/>
  <c r="R554" i="1"/>
  <c r="S554" i="1"/>
  <c r="T554" i="1"/>
  <c r="U554" i="1"/>
  <c r="V554" i="1"/>
  <c r="W554" i="1"/>
  <c r="X554" i="1"/>
  <c r="O555" i="1"/>
  <c r="P555" i="1"/>
  <c r="Q555" i="1"/>
  <c r="R555" i="1"/>
  <c r="S555" i="1"/>
  <c r="T555" i="1"/>
  <c r="U555" i="1"/>
  <c r="V555" i="1"/>
  <c r="W555" i="1"/>
  <c r="X555" i="1"/>
  <c r="O556" i="1"/>
  <c r="P556" i="1"/>
  <c r="Q556" i="1"/>
  <c r="R556" i="1"/>
  <c r="S556" i="1"/>
  <c r="T556" i="1"/>
  <c r="U556" i="1"/>
  <c r="V556" i="1"/>
  <c r="W556" i="1"/>
  <c r="X556" i="1"/>
  <c r="O557" i="1"/>
  <c r="P557" i="1"/>
  <c r="Q557" i="1"/>
  <c r="R557" i="1"/>
  <c r="S557" i="1"/>
  <c r="T557" i="1"/>
  <c r="U557" i="1"/>
  <c r="V557" i="1"/>
  <c r="W557" i="1"/>
  <c r="X557" i="1"/>
  <c r="O558" i="1"/>
  <c r="P558" i="1"/>
  <c r="Q558" i="1"/>
  <c r="R558" i="1"/>
  <c r="S558" i="1"/>
  <c r="T558" i="1"/>
  <c r="U558" i="1"/>
  <c r="V558" i="1"/>
  <c r="W558" i="1"/>
  <c r="X558" i="1"/>
  <c r="O559" i="1"/>
  <c r="P559" i="1"/>
  <c r="Q559" i="1"/>
  <c r="R559" i="1"/>
  <c r="S559" i="1"/>
  <c r="T559" i="1"/>
  <c r="U559" i="1"/>
  <c r="V559" i="1"/>
  <c r="W559" i="1"/>
  <c r="X559" i="1"/>
  <c r="O560" i="1"/>
  <c r="P560" i="1"/>
  <c r="Q560" i="1"/>
  <c r="R560" i="1"/>
  <c r="S560" i="1"/>
  <c r="T560" i="1"/>
  <c r="U560" i="1"/>
  <c r="V560" i="1"/>
  <c r="W560" i="1"/>
  <c r="X560" i="1"/>
  <c r="O561" i="1"/>
  <c r="P561" i="1"/>
  <c r="Q561" i="1"/>
  <c r="R561" i="1"/>
  <c r="S561" i="1"/>
  <c r="T561" i="1"/>
  <c r="U561" i="1"/>
  <c r="V561" i="1"/>
  <c r="W561" i="1"/>
  <c r="X561" i="1"/>
  <c r="O562" i="1"/>
  <c r="P562" i="1"/>
  <c r="Q562" i="1"/>
  <c r="R562" i="1"/>
  <c r="S562" i="1"/>
  <c r="T562" i="1"/>
  <c r="U562" i="1"/>
  <c r="V562" i="1"/>
  <c r="W562" i="1"/>
  <c r="X562" i="1"/>
  <c r="O563" i="1"/>
  <c r="P563" i="1"/>
  <c r="Q563" i="1"/>
  <c r="R563" i="1"/>
  <c r="S563" i="1"/>
  <c r="T563" i="1"/>
  <c r="U563" i="1"/>
  <c r="V563" i="1"/>
  <c r="W563" i="1"/>
  <c r="X563" i="1"/>
  <c r="O564" i="1"/>
  <c r="P564" i="1"/>
  <c r="Q564" i="1"/>
  <c r="R564" i="1"/>
  <c r="S564" i="1"/>
  <c r="T564" i="1"/>
  <c r="U564" i="1"/>
  <c r="V564" i="1"/>
  <c r="W564" i="1"/>
  <c r="X564" i="1"/>
  <c r="O565" i="1"/>
  <c r="P565" i="1"/>
  <c r="Q565" i="1"/>
  <c r="R565" i="1"/>
  <c r="S565" i="1"/>
  <c r="T565" i="1"/>
  <c r="U565" i="1"/>
  <c r="V565" i="1"/>
  <c r="W565" i="1"/>
  <c r="X565" i="1"/>
  <c r="O566" i="1"/>
  <c r="P566" i="1"/>
  <c r="Q566" i="1"/>
  <c r="R566" i="1"/>
  <c r="S566" i="1"/>
  <c r="T566" i="1"/>
  <c r="U566" i="1"/>
  <c r="V566" i="1"/>
  <c r="W566" i="1"/>
  <c r="X566" i="1"/>
  <c r="O567" i="1"/>
  <c r="P567" i="1"/>
  <c r="Q567" i="1"/>
  <c r="R567" i="1"/>
  <c r="S567" i="1"/>
  <c r="T567" i="1"/>
  <c r="U567" i="1"/>
  <c r="V567" i="1"/>
  <c r="W567" i="1"/>
  <c r="X567" i="1"/>
  <c r="O568" i="1"/>
  <c r="P568" i="1"/>
  <c r="Q568" i="1"/>
  <c r="R568" i="1"/>
  <c r="S568" i="1"/>
  <c r="T568" i="1"/>
  <c r="U568" i="1"/>
  <c r="V568" i="1"/>
  <c r="W568" i="1"/>
  <c r="X568" i="1"/>
  <c r="O569" i="1"/>
  <c r="P569" i="1"/>
  <c r="Q569" i="1"/>
  <c r="R569" i="1"/>
  <c r="S569" i="1"/>
  <c r="T569" i="1"/>
  <c r="U569" i="1"/>
  <c r="V569" i="1"/>
  <c r="W569" i="1"/>
  <c r="X569" i="1"/>
  <c r="O570" i="1"/>
  <c r="P570" i="1"/>
  <c r="Q570" i="1"/>
  <c r="R570" i="1"/>
  <c r="S570" i="1"/>
  <c r="T570" i="1"/>
  <c r="U570" i="1"/>
  <c r="V570" i="1"/>
  <c r="W570" i="1"/>
  <c r="X570" i="1"/>
  <c r="O571" i="1"/>
  <c r="P571" i="1"/>
  <c r="Q571" i="1"/>
  <c r="R571" i="1"/>
  <c r="S571" i="1"/>
  <c r="T571" i="1"/>
  <c r="U571" i="1"/>
  <c r="V571" i="1"/>
  <c r="W571" i="1"/>
  <c r="X571" i="1"/>
  <c r="O572" i="1"/>
  <c r="P572" i="1"/>
  <c r="Q572" i="1"/>
  <c r="R572" i="1"/>
  <c r="S572" i="1"/>
  <c r="T572" i="1"/>
  <c r="U572" i="1"/>
  <c r="V572" i="1"/>
  <c r="W572" i="1"/>
  <c r="X572" i="1"/>
  <c r="O573" i="1"/>
  <c r="P573" i="1"/>
  <c r="Q573" i="1"/>
  <c r="R573" i="1"/>
  <c r="S573" i="1"/>
  <c r="T573" i="1"/>
  <c r="U573" i="1"/>
  <c r="V573" i="1"/>
  <c r="W573" i="1"/>
  <c r="X573" i="1"/>
  <c r="O574" i="1"/>
  <c r="P574" i="1"/>
  <c r="Q574" i="1"/>
  <c r="R574" i="1"/>
  <c r="S574" i="1"/>
  <c r="T574" i="1"/>
  <c r="U574" i="1"/>
  <c r="V574" i="1"/>
  <c r="W574" i="1"/>
  <c r="X574" i="1"/>
  <c r="O575" i="1"/>
  <c r="P575" i="1"/>
  <c r="Q575" i="1"/>
  <c r="R575" i="1"/>
  <c r="S575" i="1"/>
  <c r="T575" i="1"/>
  <c r="U575" i="1"/>
  <c r="V575" i="1"/>
  <c r="W575" i="1"/>
  <c r="X575" i="1"/>
  <c r="O576" i="1"/>
  <c r="P576" i="1"/>
  <c r="Q576" i="1"/>
  <c r="R576" i="1"/>
  <c r="S576" i="1"/>
  <c r="T576" i="1"/>
  <c r="U576" i="1"/>
  <c r="V576" i="1"/>
  <c r="W576" i="1"/>
  <c r="X576" i="1"/>
  <c r="O577" i="1"/>
  <c r="P577" i="1"/>
  <c r="Q577" i="1"/>
  <c r="R577" i="1"/>
  <c r="S577" i="1"/>
  <c r="T577" i="1"/>
  <c r="U577" i="1"/>
  <c r="V577" i="1"/>
  <c r="W577" i="1"/>
  <c r="X577" i="1"/>
  <c r="O578" i="1"/>
  <c r="P578" i="1"/>
  <c r="Q578" i="1"/>
  <c r="R578" i="1"/>
  <c r="S578" i="1"/>
  <c r="T578" i="1"/>
  <c r="U578" i="1"/>
  <c r="V578" i="1"/>
  <c r="W578" i="1"/>
  <c r="X578" i="1"/>
  <c r="O579" i="1"/>
  <c r="P579" i="1"/>
  <c r="Q579" i="1"/>
  <c r="R579" i="1"/>
  <c r="S579" i="1"/>
  <c r="T579" i="1"/>
  <c r="U579" i="1"/>
  <c r="V579" i="1"/>
  <c r="W579" i="1"/>
  <c r="X579" i="1"/>
  <c r="O580" i="1"/>
  <c r="P580" i="1"/>
  <c r="Q580" i="1"/>
  <c r="R580" i="1"/>
  <c r="S580" i="1"/>
  <c r="T580" i="1"/>
  <c r="U580" i="1"/>
  <c r="V580" i="1"/>
  <c r="W580" i="1"/>
  <c r="X580" i="1"/>
  <c r="O581" i="1"/>
  <c r="P581" i="1"/>
  <c r="Q581" i="1"/>
  <c r="R581" i="1"/>
  <c r="S581" i="1"/>
  <c r="T581" i="1"/>
  <c r="U581" i="1"/>
  <c r="V581" i="1"/>
  <c r="W581" i="1"/>
  <c r="X581" i="1"/>
  <c r="O582" i="1"/>
  <c r="P582" i="1"/>
  <c r="Q582" i="1"/>
  <c r="R582" i="1"/>
  <c r="S582" i="1"/>
  <c r="T582" i="1"/>
  <c r="U582" i="1"/>
  <c r="V582" i="1"/>
  <c r="W582" i="1"/>
  <c r="X582" i="1"/>
  <c r="O583" i="1"/>
  <c r="P583" i="1"/>
  <c r="Q583" i="1"/>
  <c r="R583" i="1"/>
  <c r="S583" i="1"/>
  <c r="T583" i="1"/>
  <c r="U583" i="1"/>
  <c r="V583" i="1"/>
  <c r="W583" i="1"/>
  <c r="X583" i="1"/>
  <c r="O584" i="1"/>
  <c r="P584" i="1"/>
  <c r="Q584" i="1"/>
  <c r="R584" i="1"/>
  <c r="S584" i="1"/>
  <c r="T584" i="1"/>
  <c r="U584" i="1"/>
  <c r="V584" i="1"/>
  <c r="W584" i="1"/>
  <c r="X584" i="1"/>
  <c r="O585" i="1"/>
  <c r="P585" i="1"/>
  <c r="Q585" i="1"/>
  <c r="R585" i="1"/>
  <c r="S585" i="1"/>
  <c r="T585" i="1"/>
  <c r="U585" i="1"/>
  <c r="V585" i="1"/>
  <c r="W585" i="1"/>
  <c r="X585" i="1"/>
  <c r="O586" i="1"/>
  <c r="P586" i="1"/>
  <c r="Q586" i="1"/>
  <c r="R586" i="1"/>
  <c r="S586" i="1"/>
  <c r="T586" i="1"/>
  <c r="U586" i="1"/>
  <c r="V586" i="1"/>
  <c r="W586" i="1"/>
  <c r="X586" i="1"/>
  <c r="O587" i="1"/>
  <c r="P587" i="1"/>
  <c r="Q587" i="1"/>
  <c r="R587" i="1"/>
  <c r="S587" i="1"/>
  <c r="T587" i="1"/>
  <c r="U587" i="1"/>
  <c r="V587" i="1"/>
  <c r="W587" i="1"/>
  <c r="X587" i="1"/>
  <c r="O588" i="1"/>
  <c r="P588" i="1"/>
  <c r="Q588" i="1"/>
  <c r="R588" i="1"/>
  <c r="S588" i="1"/>
  <c r="T588" i="1"/>
  <c r="U588" i="1"/>
  <c r="V588" i="1"/>
  <c r="W588" i="1"/>
  <c r="X588" i="1"/>
  <c r="O589" i="1"/>
  <c r="P589" i="1"/>
  <c r="Q589" i="1"/>
  <c r="R589" i="1"/>
  <c r="S589" i="1"/>
  <c r="T589" i="1"/>
  <c r="U589" i="1"/>
  <c r="V589" i="1"/>
  <c r="W589" i="1"/>
  <c r="X589" i="1"/>
  <c r="O590" i="1"/>
  <c r="P590" i="1"/>
  <c r="Q590" i="1"/>
  <c r="R590" i="1"/>
  <c r="S590" i="1"/>
  <c r="T590" i="1"/>
  <c r="U590" i="1"/>
  <c r="V590" i="1"/>
  <c r="W590" i="1"/>
  <c r="X590" i="1"/>
  <c r="O591" i="1"/>
  <c r="P591" i="1"/>
  <c r="Q591" i="1"/>
  <c r="R591" i="1"/>
  <c r="S591" i="1"/>
  <c r="T591" i="1"/>
  <c r="U591" i="1"/>
  <c r="V591" i="1"/>
  <c r="W591" i="1"/>
  <c r="X591" i="1"/>
  <c r="O592" i="1"/>
  <c r="P592" i="1"/>
  <c r="Q592" i="1"/>
  <c r="R592" i="1"/>
  <c r="S592" i="1"/>
  <c r="T592" i="1"/>
  <c r="U592" i="1"/>
  <c r="V592" i="1"/>
  <c r="W592" i="1"/>
  <c r="X592" i="1"/>
  <c r="O593" i="1"/>
  <c r="P593" i="1"/>
  <c r="Q593" i="1"/>
  <c r="R593" i="1"/>
  <c r="S593" i="1"/>
  <c r="T593" i="1"/>
  <c r="U593" i="1"/>
  <c r="V593" i="1"/>
  <c r="W593" i="1"/>
  <c r="X593" i="1"/>
  <c r="O594" i="1"/>
  <c r="P594" i="1"/>
  <c r="Q594" i="1"/>
  <c r="R594" i="1"/>
  <c r="S594" i="1"/>
  <c r="T594" i="1"/>
  <c r="U594" i="1"/>
  <c r="V594" i="1"/>
  <c r="W594" i="1"/>
  <c r="X594" i="1"/>
  <c r="O595" i="1"/>
  <c r="P595" i="1"/>
  <c r="Q595" i="1"/>
  <c r="R595" i="1"/>
  <c r="S595" i="1"/>
  <c r="T595" i="1"/>
  <c r="U595" i="1"/>
  <c r="V595" i="1"/>
  <c r="W595" i="1"/>
  <c r="X595" i="1"/>
  <c r="O596" i="1"/>
  <c r="P596" i="1"/>
  <c r="Q596" i="1"/>
  <c r="R596" i="1"/>
  <c r="S596" i="1"/>
  <c r="T596" i="1"/>
  <c r="U596" i="1"/>
  <c r="V596" i="1"/>
  <c r="W596" i="1"/>
  <c r="X596" i="1"/>
  <c r="O597" i="1"/>
  <c r="P597" i="1"/>
  <c r="Q597" i="1"/>
  <c r="R597" i="1"/>
  <c r="S597" i="1"/>
  <c r="T597" i="1"/>
  <c r="U597" i="1"/>
  <c r="V597" i="1"/>
  <c r="W597" i="1"/>
  <c r="X597" i="1"/>
  <c r="O598" i="1"/>
  <c r="P598" i="1"/>
  <c r="Q598" i="1"/>
  <c r="R598" i="1"/>
  <c r="S598" i="1"/>
  <c r="T598" i="1"/>
  <c r="U598" i="1"/>
  <c r="V598" i="1"/>
  <c r="W598" i="1"/>
  <c r="X598" i="1"/>
  <c r="O599" i="1"/>
  <c r="P599" i="1"/>
  <c r="Q599" i="1"/>
  <c r="R599" i="1"/>
  <c r="S599" i="1"/>
  <c r="T599" i="1"/>
  <c r="U599" i="1"/>
  <c r="V599" i="1"/>
  <c r="W599" i="1"/>
  <c r="X599" i="1"/>
  <c r="O600" i="1"/>
  <c r="P600" i="1"/>
  <c r="Q600" i="1"/>
  <c r="R600" i="1"/>
  <c r="S600" i="1"/>
  <c r="T600" i="1"/>
  <c r="U600" i="1"/>
  <c r="V600" i="1"/>
  <c r="W600" i="1"/>
  <c r="X600" i="1"/>
  <c r="O601" i="1"/>
  <c r="P601" i="1"/>
  <c r="Q601" i="1"/>
  <c r="R601" i="1"/>
  <c r="S601" i="1"/>
  <c r="T601" i="1"/>
  <c r="U601" i="1"/>
  <c r="V601" i="1"/>
  <c r="W601" i="1"/>
  <c r="X601" i="1"/>
  <c r="O602" i="1"/>
  <c r="P602" i="1"/>
  <c r="Q602" i="1"/>
  <c r="R602" i="1"/>
  <c r="S602" i="1"/>
  <c r="T602" i="1"/>
  <c r="U602" i="1"/>
  <c r="V602" i="1"/>
  <c r="W602" i="1"/>
  <c r="X602" i="1"/>
  <c r="O603" i="1"/>
  <c r="P603" i="1"/>
  <c r="Q603" i="1"/>
  <c r="R603" i="1"/>
  <c r="S603" i="1"/>
  <c r="T603" i="1"/>
  <c r="U603" i="1"/>
  <c r="V603" i="1"/>
  <c r="W603" i="1"/>
  <c r="X603" i="1"/>
  <c r="W4" i="1"/>
  <c r="V4" i="1"/>
  <c r="U4" i="1"/>
  <c r="T4" i="1"/>
  <c r="S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EI100" i="4"/>
  <c r="EI99" i="4"/>
  <c r="EI98" i="4"/>
  <c r="EI97" i="4"/>
  <c r="EI96" i="4"/>
  <c r="EI95" i="4"/>
  <c r="EI94" i="4"/>
  <c r="EI93" i="4"/>
  <c r="EI92" i="4"/>
  <c r="EI91" i="4"/>
  <c r="EI90" i="4"/>
  <c r="EI89" i="4"/>
  <c r="EI88" i="4"/>
  <c r="EI87" i="4"/>
  <c r="EI86" i="4"/>
  <c r="EI85" i="4"/>
  <c r="EI84" i="4"/>
  <c r="EI83" i="4"/>
  <c r="EI82" i="4"/>
  <c r="EI81" i="4"/>
  <c r="EI80" i="4"/>
  <c r="EI79" i="4"/>
  <c r="EI78" i="4"/>
  <c r="EI77" i="4"/>
  <c r="EI76" i="4"/>
  <c r="EI75" i="4"/>
  <c r="EI74" i="4"/>
  <c r="EI73" i="4"/>
  <c r="EI72" i="4"/>
  <c r="EI71" i="4"/>
  <c r="EI70" i="4"/>
  <c r="EI69" i="4"/>
  <c r="EI68" i="4"/>
  <c r="EI67" i="4"/>
  <c r="EI66" i="4"/>
  <c r="EI65" i="4"/>
  <c r="EI64" i="4"/>
  <c r="EI63" i="4"/>
  <c r="EI62" i="4"/>
  <c r="EI61" i="4"/>
  <c r="EI60" i="4"/>
  <c r="EI59" i="4"/>
  <c r="EI58" i="4"/>
  <c r="EI57" i="4"/>
  <c r="EI56" i="4"/>
  <c r="EI55" i="4"/>
  <c r="EI54" i="4"/>
  <c r="EI53" i="4"/>
  <c r="EI52" i="4"/>
  <c r="EI51" i="4"/>
  <c r="EI50" i="4"/>
  <c r="EI49" i="4"/>
  <c r="EI48" i="4"/>
  <c r="EI47" i="4"/>
  <c r="EI46" i="4"/>
  <c r="EI45" i="4"/>
  <c r="EI44" i="4"/>
  <c r="EI43" i="4"/>
  <c r="EI42" i="4"/>
  <c r="EI41" i="4"/>
  <c r="EI40" i="4"/>
  <c r="EI39" i="4"/>
  <c r="EI38" i="4"/>
  <c r="EI37" i="4"/>
  <c r="EI36" i="4"/>
  <c r="EI35" i="4"/>
  <c r="EI34" i="4"/>
  <c r="EI33" i="4"/>
  <c r="EI32" i="4"/>
  <c r="EI31" i="4"/>
  <c r="EI30" i="4"/>
  <c r="EI29" i="4"/>
  <c r="EI28" i="4"/>
  <c r="EI27" i="4"/>
  <c r="EI26" i="4"/>
  <c r="EI25" i="4"/>
  <c r="EI24" i="4"/>
  <c r="EI23" i="4"/>
  <c r="EI22" i="4"/>
  <c r="EI21" i="4"/>
  <c r="EI20" i="4"/>
  <c r="EI19" i="4"/>
  <c r="EI18" i="4"/>
  <c r="EI17" i="4"/>
  <c r="EI16" i="4"/>
  <c r="EI15" i="4"/>
  <c r="EI14" i="4"/>
  <c r="ED100" i="4"/>
  <c r="ED99" i="4"/>
  <c r="ED98" i="4"/>
  <c r="ED97" i="4"/>
  <c r="ED96" i="4"/>
  <c r="ED95" i="4"/>
  <c r="ED94" i="4"/>
  <c r="ED93" i="4"/>
  <c r="ED92" i="4"/>
  <c r="ED91" i="4"/>
  <c r="ED90" i="4"/>
  <c r="ED89" i="4"/>
  <c r="ED88" i="4"/>
  <c r="ED87" i="4"/>
  <c r="ED86" i="4"/>
  <c r="ED85" i="4"/>
  <c r="ED84" i="4"/>
  <c r="ED83" i="4"/>
  <c r="ED82" i="4"/>
  <c r="ED81" i="4"/>
  <c r="ED80" i="4"/>
  <c r="ED79" i="4"/>
  <c r="ED78" i="4"/>
  <c r="ED77" i="4"/>
  <c r="ED76" i="4"/>
  <c r="ED75" i="4"/>
  <c r="ED74" i="4"/>
  <c r="ED73" i="4"/>
  <c r="ED72" i="4"/>
  <c r="ED71" i="4"/>
  <c r="ED70" i="4"/>
  <c r="ED69" i="4"/>
  <c r="ED68" i="4"/>
  <c r="ED67" i="4"/>
  <c r="ED66" i="4"/>
  <c r="ED65" i="4"/>
  <c r="ED64" i="4"/>
  <c r="ED63" i="4"/>
  <c r="ED62" i="4"/>
  <c r="ED61" i="4"/>
  <c r="ED60" i="4"/>
  <c r="ED59" i="4"/>
  <c r="ED58" i="4"/>
  <c r="ED57" i="4"/>
  <c r="ED56" i="4"/>
  <c r="ED55" i="4"/>
  <c r="ED54" i="4"/>
  <c r="ED53" i="4"/>
  <c r="ED52" i="4"/>
  <c r="ED51" i="4"/>
  <c r="ED50" i="4"/>
  <c r="ED49" i="4"/>
  <c r="ED48" i="4"/>
  <c r="ED47" i="4"/>
  <c r="ED46" i="4"/>
  <c r="ED45" i="4"/>
  <c r="ED44" i="4"/>
  <c r="ED43" i="4"/>
  <c r="ED42" i="4"/>
  <c r="ED41" i="4"/>
  <c r="ED40" i="4"/>
  <c r="ED39" i="4"/>
  <c r="ED38" i="4"/>
  <c r="ED37" i="4"/>
  <c r="ED36" i="4"/>
  <c r="ED35" i="4"/>
  <c r="ED34" i="4"/>
  <c r="ED33" i="4"/>
  <c r="ED32" i="4"/>
  <c r="ED31" i="4"/>
  <c r="ED30" i="4"/>
  <c r="ED29" i="4"/>
  <c r="ED28" i="4"/>
  <c r="ED27" i="4"/>
  <c r="ED26" i="4"/>
  <c r="ED25" i="4"/>
  <c r="ED24" i="4"/>
  <c r="ED23" i="4"/>
  <c r="ED22" i="4"/>
  <c r="ED21" i="4"/>
  <c r="ED20" i="4"/>
  <c r="ED19" i="4"/>
  <c r="ED18" i="4"/>
  <c r="ED17" i="4"/>
  <c r="ED16" i="4"/>
  <c r="ED15" i="4"/>
  <c r="ED14" i="4"/>
  <c r="DY100" i="4"/>
  <c r="DY99" i="4"/>
  <c r="DY98" i="4"/>
  <c r="DY97" i="4"/>
  <c r="DY96" i="4"/>
  <c r="DY95" i="4"/>
  <c r="DY94" i="4"/>
  <c r="DY93" i="4"/>
  <c r="DY92" i="4"/>
  <c r="DY91" i="4"/>
  <c r="DY90" i="4"/>
  <c r="DY89" i="4"/>
  <c r="DY88" i="4"/>
  <c r="DY87" i="4"/>
  <c r="DY86" i="4"/>
  <c r="DY85" i="4"/>
  <c r="DY84" i="4"/>
  <c r="DY83" i="4"/>
  <c r="DY82" i="4"/>
  <c r="DY81" i="4"/>
  <c r="DY80" i="4"/>
  <c r="DY79" i="4"/>
  <c r="DY78" i="4"/>
  <c r="DY77" i="4"/>
  <c r="DY76" i="4"/>
  <c r="DY75" i="4"/>
  <c r="DY74" i="4"/>
  <c r="DY73" i="4"/>
  <c r="DY72" i="4"/>
  <c r="DY71" i="4"/>
  <c r="DY70" i="4"/>
  <c r="DY69" i="4"/>
  <c r="DY68" i="4"/>
  <c r="DY67" i="4"/>
  <c r="DY66" i="4"/>
  <c r="DY65" i="4"/>
  <c r="DY64" i="4"/>
  <c r="DY63" i="4"/>
  <c r="DY62" i="4"/>
  <c r="DY61" i="4"/>
  <c r="DY60" i="4"/>
  <c r="DY59" i="4"/>
  <c r="DY58" i="4"/>
  <c r="DY57" i="4"/>
  <c r="DY56" i="4"/>
  <c r="DY55" i="4"/>
  <c r="DY54" i="4"/>
  <c r="DY53" i="4"/>
  <c r="DY52" i="4"/>
  <c r="DY51" i="4"/>
  <c r="DY50" i="4"/>
  <c r="DY49" i="4"/>
  <c r="DY48" i="4"/>
  <c r="DY47" i="4"/>
  <c r="DY46" i="4"/>
  <c r="DY45" i="4"/>
  <c r="DY44" i="4"/>
  <c r="DY43" i="4"/>
  <c r="DY42" i="4"/>
  <c r="DY41" i="4"/>
  <c r="DY40" i="4"/>
  <c r="DY39" i="4"/>
  <c r="DY38" i="4"/>
  <c r="DY37" i="4"/>
  <c r="DY36" i="4"/>
  <c r="DY35" i="4"/>
  <c r="DY34" i="4"/>
  <c r="DY33" i="4"/>
  <c r="DY32" i="4"/>
  <c r="DY31" i="4"/>
  <c r="DY30" i="4"/>
  <c r="DY29" i="4"/>
  <c r="DY28" i="4"/>
  <c r="DY27" i="4"/>
  <c r="DY26" i="4"/>
  <c r="DY25" i="4"/>
  <c r="DY24" i="4"/>
  <c r="DY23" i="4"/>
  <c r="DY22" i="4"/>
  <c r="DY21" i="4"/>
  <c r="DY20" i="4"/>
  <c r="DY19" i="4"/>
  <c r="DY18" i="4"/>
  <c r="DY17" i="4"/>
  <c r="DY16" i="4"/>
  <c r="DY15" i="4"/>
  <c r="DY14" i="4"/>
  <c r="DT100" i="4"/>
  <c r="DT99" i="4"/>
  <c r="DT98" i="4"/>
  <c r="DT97" i="4"/>
  <c r="DT96" i="4"/>
  <c r="DT95" i="4"/>
  <c r="DT94" i="4"/>
  <c r="DT93" i="4"/>
  <c r="DT92" i="4"/>
  <c r="DT91" i="4"/>
  <c r="DT90" i="4"/>
  <c r="DT89" i="4"/>
  <c r="DT88" i="4"/>
  <c r="DT87" i="4"/>
  <c r="DT86" i="4"/>
  <c r="DT85" i="4"/>
  <c r="DT84" i="4"/>
  <c r="DT83" i="4"/>
  <c r="DT82" i="4"/>
  <c r="DT81" i="4"/>
  <c r="DT80" i="4"/>
  <c r="DT79" i="4"/>
  <c r="DT78" i="4"/>
  <c r="DT77" i="4"/>
  <c r="DT76" i="4"/>
  <c r="DT75" i="4"/>
  <c r="DT74" i="4"/>
  <c r="DT73" i="4"/>
  <c r="DT72" i="4"/>
  <c r="DT71" i="4"/>
  <c r="DT70" i="4"/>
  <c r="DT69" i="4"/>
  <c r="DT68" i="4"/>
  <c r="DT67" i="4"/>
  <c r="DT66" i="4"/>
  <c r="DT65" i="4"/>
  <c r="DT64" i="4"/>
  <c r="DT63" i="4"/>
  <c r="DT62" i="4"/>
  <c r="DT61" i="4"/>
  <c r="DT60" i="4"/>
  <c r="DT59" i="4"/>
  <c r="DT58" i="4"/>
  <c r="DT57" i="4"/>
  <c r="DT56" i="4"/>
  <c r="DT55" i="4"/>
  <c r="DT54" i="4"/>
  <c r="DT53" i="4"/>
  <c r="DT52" i="4"/>
  <c r="DT51" i="4"/>
  <c r="DT50" i="4"/>
  <c r="DT49" i="4"/>
  <c r="DT48" i="4"/>
  <c r="DT47" i="4"/>
  <c r="DT46" i="4"/>
  <c r="DT45" i="4"/>
  <c r="DT44" i="4"/>
  <c r="DT43" i="4"/>
  <c r="DT42" i="4"/>
  <c r="DT41" i="4"/>
  <c r="DT40" i="4"/>
  <c r="DT39" i="4"/>
  <c r="DT38" i="4"/>
  <c r="DT37" i="4"/>
  <c r="DT36" i="4"/>
  <c r="DT35" i="4"/>
  <c r="DT34" i="4"/>
  <c r="DT33" i="4"/>
  <c r="DT32" i="4"/>
  <c r="DT31" i="4"/>
  <c r="DT30" i="4"/>
  <c r="DT29" i="4"/>
  <c r="DT28" i="4"/>
  <c r="DT27" i="4"/>
  <c r="DT26" i="4"/>
  <c r="DT25" i="4"/>
  <c r="DT24" i="4"/>
  <c r="DT23" i="4"/>
  <c r="DT22" i="4"/>
  <c r="DT21" i="4"/>
  <c r="DT20" i="4"/>
  <c r="DT19" i="4"/>
  <c r="DT18" i="4"/>
  <c r="DT17" i="4"/>
  <c r="DT16" i="4"/>
  <c r="DT15" i="4"/>
  <c r="DT14" i="4"/>
  <c r="DO100" i="4"/>
  <c r="DO99" i="4"/>
  <c r="DO98" i="4"/>
  <c r="DO97" i="4"/>
  <c r="DO96" i="4"/>
  <c r="DO95" i="4"/>
  <c r="DO94" i="4"/>
  <c r="DO93" i="4"/>
  <c r="DO92" i="4"/>
  <c r="DO91" i="4"/>
  <c r="DO90" i="4"/>
  <c r="DO89" i="4"/>
  <c r="DO88" i="4"/>
  <c r="DO87" i="4"/>
  <c r="DO86" i="4"/>
  <c r="DO85" i="4"/>
  <c r="DO84" i="4"/>
  <c r="DO83" i="4"/>
  <c r="DO82" i="4"/>
  <c r="DO81" i="4"/>
  <c r="DO80" i="4"/>
  <c r="DO79" i="4"/>
  <c r="DO78" i="4"/>
  <c r="DO77" i="4"/>
  <c r="DO76" i="4"/>
  <c r="DO75" i="4"/>
  <c r="DO74" i="4"/>
  <c r="DO73" i="4"/>
  <c r="DO72" i="4"/>
  <c r="DO71" i="4"/>
  <c r="DO70" i="4"/>
  <c r="DO69" i="4"/>
  <c r="DO68" i="4"/>
  <c r="DO67" i="4"/>
  <c r="DO66" i="4"/>
  <c r="DO65" i="4"/>
  <c r="DO64" i="4"/>
  <c r="DO63" i="4"/>
  <c r="DO62" i="4"/>
  <c r="DO61" i="4"/>
  <c r="DO60" i="4"/>
  <c r="DO59" i="4"/>
  <c r="DO58" i="4"/>
  <c r="DO57" i="4"/>
  <c r="DO56" i="4"/>
  <c r="DO55" i="4"/>
  <c r="DO54" i="4"/>
  <c r="DO53" i="4"/>
  <c r="DO52" i="4"/>
  <c r="DO51" i="4"/>
  <c r="DO50" i="4"/>
  <c r="DO49" i="4"/>
  <c r="DO48" i="4"/>
  <c r="DO47" i="4"/>
  <c r="DO46" i="4"/>
  <c r="DO45" i="4"/>
  <c r="DO44" i="4"/>
  <c r="DO43" i="4"/>
  <c r="DO42" i="4"/>
  <c r="DO41" i="4"/>
  <c r="DO40" i="4"/>
  <c r="DO39" i="4"/>
  <c r="DO38" i="4"/>
  <c r="DO37" i="4"/>
  <c r="DO36" i="4"/>
  <c r="DO35" i="4"/>
  <c r="DO34" i="4"/>
  <c r="DO33" i="4"/>
  <c r="DO32" i="4"/>
  <c r="DO31" i="4"/>
  <c r="DO30" i="4"/>
  <c r="DO29" i="4"/>
  <c r="DO28" i="4"/>
  <c r="DO27" i="4"/>
  <c r="DO26" i="4"/>
  <c r="DO25" i="4"/>
  <c r="DO24" i="4"/>
  <c r="DO23" i="4"/>
  <c r="DO22" i="4"/>
  <c r="DO21" i="4"/>
  <c r="DO20" i="4"/>
  <c r="DO19" i="4"/>
  <c r="DO18" i="4"/>
  <c r="DO17" i="4"/>
  <c r="DO16" i="4"/>
  <c r="DO15" i="4"/>
  <c r="DO14" i="4"/>
  <c r="DJ100" i="4"/>
  <c r="DJ99" i="4"/>
  <c r="DJ98" i="4"/>
  <c r="DJ97" i="4"/>
  <c r="DJ96" i="4"/>
  <c r="DJ95" i="4"/>
  <c r="DJ94" i="4"/>
  <c r="DJ93" i="4"/>
  <c r="DJ92" i="4"/>
  <c r="DJ91" i="4"/>
  <c r="DJ90" i="4"/>
  <c r="DJ89" i="4"/>
  <c r="DJ88" i="4"/>
  <c r="DJ87" i="4"/>
  <c r="DJ86" i="4"/>
  <c r="DJ85" i="4"/>
  <c r="DJ84" i="4"/>
  <c r="DJ83" i="4"/>
  <c r="DJ82" i="4"/>
  <c r="DJ81" i="4"/>
  <c r="DJ80" i="4"/>
  <c r="DJ79" i="4"/>
  <c r="DJ78" i="4"/>
  <c r="DJ77" i="4"/>
  <c r="DJ76" i="4"/>
  <c r="DJ75" i="4"/>
  <c r="DJ74" i="4"/>
  <c r="DJ73" i="4"/>
  <c r="DJ72" i="4"/>
  <c r="DJ71" i="4"/>
  <c r="DJ70" i="4"/>
  <c r="DJ69" i="4"/>
  <c r="DJ68" i="4"/>
  <c r="DJ67" i="4"/>
  <c r="DJ66" i="4"/>
  <c r="DJ65" i="4"/>
  <c r="DJ64" i="4"/>
  <c r="DJ63" i="4"/>
  <c r="DJ62" i="4"/>
  <c r="DJ61" i="4"/>
  <c r="DJ60" i="4"/>
  <c r="DJ59" i="4"/>
  <c r="DJ58" i="4"/>
  <c r="DJ57" i="4"/>
  <c r="DJ56" i="4"/>
  <c r="DJ55" i="4"/>
  <c r="DJ54" i="4"/>
  <c r="DJ53" i="4"/>
  <c r="DJ52" i="4"/>
  <c r="DJ51" i="4"/>
  <c r="DJ50" i="4"/>
  <c r="DJ49" i="4"/>
  <c r="DJ48" i="4"/>
  <c r="DJ47" i="4"/>
  <c r="DJ46" i="4"/>
  <c r="DJ45" i="4"/>
  <c r="DJ44" i="4"/>
  <c r="DJ43" i="4"/>
  <c r="DJ42" i="4"/>
  <c r="DJ41" i="4"/>
  <c r="DJ40" i="4"/>
  <c r="DJ39" i="4"/>
  <c r="DJ38" i="4"/>
  <c r="DJ37" i="4"/>
  <c r="DJ36" i="4"/>
  <c r="DJ35" i="4"/>
  <c r="DJ34" i="4"/>
  <c r="DJ33" i="4"/>
  <c r="DJ32" i="4"/>
  <c r="DJ31" i="4"/>
  <c r="DJ30" i="4"/>
  <c r="DJ29" i="4"/>
  <c r="DJ28" i="4"/>
  <c r="DJ27" i="4"/>
  <c r="DJ26" i="4"/>
  <c r="DJ25" i="4"/>
  <c r="DJ24" i="4"/>
  <c r="DJ23" i="4"/>
  <c r="DJ22" i="4"/>
  <c r="DJ21" i="4"/>
  <c r="DJ20" i="4"/>
  <c r="DJ19" i="4"/>
  <c r="DJ18" i="4"/>
  <c r="DJ17" i="4"/>
  <c r="DJ16" i="4"/>
  <c r="DJ15" i="4"/>
  <c r="DJ14" i="4"/>
  <c r="DE100" i="4"/>
  <c r="DE99" i="4"/>
  <c r="DE98" i="4"/>
  <c r="DE97" i="4"/>
  <c r="DE96" i="4"/>
  <c r="DE95" i="4"/>
  <c r="DE94" i="4"/>
  <c r="DE93" i="4"/>
  <c r="DE92" i="4"/>
  <c r="DE91" i="4"/>
  <c r="DE90" i="4"/>
  <c r="DE89" i="4"/>
  <c r="DE88" i="4"/>
  <c r="DE87" i="4"/>
  <c r="DE86" i="4"/>
  <c r="DE85" i="4"/>
  <c r="DE84" i="4"/>
  <c r="DE83" i="4"/>
  <c r="DE82" i="4"/>
  <c r="DE81" i="4"/>
  <c r="DE80" i="4"/>
  <c r="DE79" i="4"/>
  <c r="DE78" i="4"/>
  <c r="DE77" i="4"/>
  <c r="DE76" i="4"/>
  <c r="DE75" i="4"/>
  <c r="DE74" i="4"/>
  <c r="DE73" i="4"/>
  <c r="DE72" i="4"/>
  <c r="DE71" i="4"/>
  <c r="DE70" i="4"/>
  <c r="DE69" i="4"/>
  <c r="DE68" i="4"/>
  <c r="DE67" i="4"/>
  <c r="DE66" i="4"/>
  <c r="DE65" i="4"/>
  <c r="DE64" i="4"/>
  <c r="DE63" i="4"/>
  <c r="DE62" i="4"/>
  <c r="DE61" i="4"/>
  <c r="DE60" i="4"/>
  <c r="DE59" i="4"/>
  <c r="DE58" i="4"/>
  <c r="DE57" i="4"/>
  <c r="DE56" i="4"/>
  <c r="DE55" i="4"/>
  <c r="DE54" i="4"/>
  <c r="DE53" i="4"/>
  <c r="DE52" i="4"/>
  <c r="DE51" i="4"/>
  <c r="DE50" i="4"/>
  <c r="DE49" i="4"/>
  <c r="DE48" i="4"/>
  <c r="DE47" i="4"/>
  <c r="DE46" i="4"/>
  <c r="DE45" i="4"/>
  <c r="DE44" i="4"/>
  <c r="DE43" i="4"/>
  <c r="DE42" i="4"/>
  <c r="DE41" i="4"/>
  <c r="DE40" i="4"/>
  <c r="DE39" i="4"/>
  <c r="DE38" i="4"/>
  <c r="DE37" i="4"/>
  <c r="DE36" i="4"/>
  <c r="DE35" i="4"/>
  <c r="DE34" i="4"/>
  <c r="DE33" i="4"/>
  <c r="DE32" i="4"/>
  <c r="DE31" i="4"/>
  <c r="DE30" i="4"/>
  <c r="DE29" i="4"/>
  <c r="DE28" i="4"/>
  <c r="DE27" i="4"/>
  <c r="DE26" i="4"/>
  <c r="DE25" i="4"/>
  <c r="DE24" i="4"/>
  <c r="DE23" i="4"/>
  <c r="DE22" i="4"/>
  <c r="DE21" i="4"/>
  <c r="DE20" i="4"/>
  <c r="DE19" i="4"/>
  <c r="DE18" i="4"/>
  <c r="DE17" i="4"/>
  <c r="DE16" i="4"/>
  <c r="DE15" i="4"/>
  <c r="DE14" i="4"/>
  <c r="CZ100" i="4"/>
  <c r="CZ99" i="4"/>
  <c r="CZ98" i="4"/>
  <c r="CZ97" i="4"/>
  <c r="CZ96" i="4"/>
  <c r="CZ95" i="4"/>
  <c r="CZ94" i="4"/>
  <c r="CZ93" i="4"/>
  <c r="CZ92" i="4"/>
  <c r="CZ91" i="4"/>
  <c r="CZ90" i="4"/>
  <c r="CZ89" i="4"/>
  <c r="CZ88" i="4"/>
  <c r="CZ87" i="4"/>
  <c r="CZ86" i="4"/>
  <c r="CZ85" i="4"/>
  <c r="CZ84" i="4"/>
  <c r="CZ83" i="4"/>
  <c r="CZ82" i="4"/>
  <c r="CZ81" i="4"/>
  <c r="CZ80" i="4"/>
  <c r="CZ79" i="4"/>
  <c r="CZ78" i="4"/>
  <c r="CZ77" i="4"/>
  <c r="CZ76" i="4"/>
  <c r="CZ75" i="4"/>
  <c r="CZ74" i="4"/>
  <c r="CZ73" i="4"/>
  <c r="CZ72" i="4"/>
  <c r="CZ71" i="4"/>
  <c r="CZ70" i="4"/>
  <c r="CZ69" i="4"/>
  <c r="CZ68" i="4"/>
  <c r="CZ67" i="4"/>
  <c r="CZ66" i="4"/>
  <c r="CZ65" i="4"/>
  <c r="CZ64" i="4"/>
  <c r="CZ63" i="4"/>
  <c r="CZ62" i="4"/>
  <c r="CZ61" i="4"/>
  <c r="CZ60" i="4"/>
  <c r="CZ59" i="4"/>
  <c r="CZ58" i="4"/>
  <c r="CZ57" i="4"/>
  <c r="CZ56" i="4"/>
  <c r="CZ55" i="4"/>
  <c r="CZ54" i="4"/>
  <c r="CZ53" i="4"/>
  <c r="CZ52" i="4"/>
  <c r="CZ51" i="4"/>
  <c r="CZ50" i="4"/>
  <c r="CZ49" i="4"/>
  <c r="CZ48" i="4"/>
  <c r="CZ47" i="4"/>
  <c r="CZ46" i="4"/>
  <c r="CZ45" i="4"/>
  <c r="CZ44" i="4"/>
  <c r="CZ43" i="4"/>
  <c r="CZ42" i="4"/>
  <c r="CZ41" i="4"/>
  <c r="CZ40" i="4"/>
  <c r="CZ39" i="4"/>
  <c r="CZ38" i="4"/>
  <c r="CZ37" i="4"/>
  <c r="CZ36" i="4"/>
  <c r="CZ35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U100" i="4"/>
  <c r="CU99" i="4"/>
  <c r="CU98" i="4"/>
  <c r="CU97" i="4"/>
  <c r="CU96" i="4"/>
  <c r="CU95" i="4"/>
  <c r="CU94" i="4"/>
  <c r="CU93" i="4"/>
  <c r="CU92" i="4"/>
  <c r="CU91" i="4"/>
  <c r="CU90" i="4"/>
  <c r="CU89" i="4"/>
  <c r="CU88" i="4"/>
  <c r="CU87" i="4"/>
  <c r="CU86" i="4"/>
  <c r="CU85" i="4"/>
  <c r="CU84" i="4"/>
  <c r="CU83" i="4"/>
  <c r="CU82" i="4"/>
  <c r="CU81" i="4"/>
  <c r="CU80" i="4"/>
  <c r="CU79" i="4"/>
  <c r="CU78" i="4"/>
  <c r="CU77" i="4"/>
  <c r="CU76" i="4"/>
  <c r="CU75" i="4"/>
  <c r="CU74" i="4"/>
  <c r="CU73" i="4"/>
  <c r="CU72" i="4"/>
  <c r="CU71" i="4"/>
  <c r="CU70" i="4"/>
  <c r="CU69" i="4"/>
  <c r="CU68" i="4"/>
  <c r="CU67" i="4"/>
  <c r="CU66" i="4"/>
  <c r="CU65" i="4"/>
  <c r="CU64" i="4"/>
  <c r="CU63" i="4"/>
  <c r="CU62" i="4"/>
  <c r="CU61" i="4"/>
  <c r="CU60" i="4"/>
  <c r="CU59" i="4"/>
  <c r="CU58" i="4"/>
  <c r="CU57" i="4"/>
  <c r="CU56" i="4"/>
  <c r="CU55" i="4"/>
  <c r="CU54" i="4"/>
  <c r="CU53" i="4"/>
  <c r="CU52" i="4"/>
  <c r="CU51" i="4"/>
  <c r="CU50" i="4"/>
  <c r="CU49" i="4"/>
  <c r="CU48" i="4"/>
  <c r="CU47" i="4"/>
  <c r="CU46" i="4"/>
  <c r="CU45" i="4"/>
  <c r="CU44" i="4"/>
  <c r="CU43" i="4"/>
  <c r="CU42" i="4"/>
  <c r="CU41" i="4"/>
  <c r="CU40" i="4"/>
  <c r="CU39" i="4"/>
  <c r="CU38" i="4"/>
  <c r="CU37" i="4"/>
  <c r="CU36" i="4"/>
  <c r="CU35" i="4"/>
  <c r="CU34" i="4"/>
  <c r="CU33" i="4"/>
  <c r="CU32" i="4"/>
  <c r="CU31" i="4"/>
  <c r="CU30" i="4"/>
  <c r="CU29" i="4"/>
  <c r="CU28" i="4"/>
  <c r="CU27" i="4"/>
  <c r="CU26" i="4"/>
  <c r="CU25" i="4"/>
  <c r="CU24" i="4"/>
  <c r="CU23" i="4"/>
  <c r="CU22" i="4"/>
  <c r="CU21" i="4"/>
  <c r="CU20" i="4"/>
  <c r="CU19" i="4"/>
  <c r="CU18" i="4"/>
  <c r="CU17" i="4"/>
  <c r="CU16" i="4"/>
  <c r="CU15" i="4"/>
  <c r="CU14" i="4"/>
  <c r="CP100" i="4"/>
  <c r="CP99" i="4"/>
  <c r="CP98" i="4"/>
  <c r="CP97" i="4"/>
  <c r="CP96" i="4"/>
  <c r="CP95" i="4"/>
  <c r="CP94" i="4"/>
  <c r="CP93" i="4"/>
  <c r="CP92" i="4"/>
  <c r="CP91" i="4"/>
  <c r="CP90" i="4"/>
  <c r="CP89" i="4"/>
  <c r="CP88" i="4"/>
  <c r="CP87" i="4"/>
  <c r="CP86" i="4"/>
  <c r="CP85" i="4"/>
  <c r="CP84" i="4"/>
  <c r="CP83" i="4"/>
  <c r="CP82" i="4"/>
  <c r="CP81" i="4"/>
  <c r="CP80" i="4"/>
  <c r="CP79" i="4"/>
  <c r="CP78" i="4"/>
  <c r="CP77" i="4"/>
  <c r="CP76" i="4"/>
  <c r="CP75" i="4"/>
  <c r="CP74" i="4"/>
  <c r="CP73" i="4"/>
  <c r="CP72" i="4"/>
  <c r="CP71" i="4"/>
  <c r="CP70" i="4"/>
  <c r="CP69" i="4"/>
  <c r="CP68" i="4"/>
  <c r="CP67" i="4"/>
  <c r="CP66" i="4"/>
  <c r="CP65" i="4"/>
  <c r="CP64" i="4"/>
  <c r="CP63" i="4"/>
  <c r="CP62" i="4"/>
  <c r="CP61" i="4"/>
  <c r="CP60" i="4"/>
  <c r="CP59" i="4"/>
  <c r="CP58" i="4"/>
  <c r="CP57" i="4"/>
  <c r="CP56" i="4"/>
  <c r="CP55" i="4"/>
  <c r="CP54" i="4"/>
  <c r="CP53" i="4"/>
  <c r="CP52" i="4"/>
  <c r="CP51" i="4"/>
  <c r="CP50" i="4"/>
  <c r="CP49" i="4"/>
  <c r="CP48" i="4"/>
  <c r="CP47" i="4"/>
  <c r="CP46" i="4"/>
  <c r="CP45" i="4"/>
  <c r="CP44" i="4"/>
  <c r="CP43" i="4"/>
  <c r="CP42" i="4"/>
  <c r="CP41" i="4"/>
  <c r="CP40" i="4"/>
  <c r="CP39" i="4"/>
  <c r="CP38" i="4"/>
  <c r="CP37" i="4"/>
  <c r="CP36" i="4"/>
  <c r="CP35" i="4"/>
  <c r="CP34" i="4"/>
  <c r="CP33" i="4"/>
  <c r="CP32" i="4"/>
  <c r="CP31" i="4"/>
  <c r="CP30" i="4"/>
  <c r="CP29" i="4"/>
  <c r="CP28" i="4"/>
  <c r="CP27" i="4"/>
  <c r="CP26" i="4"/>
  <c r="CP25" i="4"/>
  <c r="CP24" i="4"/>
  <c r="CP23" i="4"/>
  <c r="CP22" i="4"/>
  <c r="CP21" i="4"/>
  <c r="CP20" i="4"/>
  <c r="CP19" i="4"/>
  <c r="CP18" i="4"/>
  <c r="CP17" i="4"/>
  <c r="CP16" i="4"/>
  <c r="CP15" i="4"/>
  <c r="CP14" i="4"/>
  <c r="CK100" i="4"/>
  <c r="CK99" i="4"/>
  <c r="CK98" i="4"/>
  <c r="CK97" i="4"/>
  <c r="CK96" i="4"/>
  <c r="CK95" i="4"/>
  <c r="CK94" i="4"/>
  <c r="CK93" i="4"/>
  <c r="CK92" i="4"/>
  <c r="CK91" i="4"/>
  <c r="CK90" i="4"/>
  <c r="CK89" i="4"/>
  <c r="CK88" i="4"/>
  <c r="CK87" i="4"/>
  <c r="CK86" i="4"/>
  <c r="CK85" i="4"/>
  <c r="CK84" i="4"/>
  <c r="CK83" i="4"/>
  <c r="CK82" i="4"/>
  <c r="CK81" i="4"/>
  <c r="CK80" i="4"/>
  <c r="CK79" i="4"/>
  <c r="CK78" i="4"/>
  <c r="CK77" i="4"/>
  <c r="CK76" i="4"/>
  <c r="CK75" i="4"/>
  <c r="CK74" i="4"/>
  <c r="CK73" i="4"/>
  <c r="CK72" i="4"/>
  <c r="CK71" i="4"/>
  <c r="CK70" i="4"/>
  <c r="CK69" i="4"/>
  <c r="CK68" i="4"/>
  <c r="CK67" i="4"/>
  <c r="CK66" i="4"/>
  <c r="CK65" i="4"/>
  <c r="CK64" i="4"/>
  <c r="CK63" i="4"/>
  <c r="CK62" i="4"/>
  <c r="CK61" i="4"/>
  <c r="CK60" i="4"/>
  <c r="CK59" i="4"/>
  <c r="CK58" i="4"/>
  <c r="CK57" i="4"/>
  <c r="CK56" i="4"/>
  <c r="CK55" i="4"/>
  <c r="CK54" i="4"/>
  <c r="CK53" i="4"/>
  <c r="CK52" i="4"/>
  <c r="CK51" i="4"/>
  <c r="CK50" i="4"/>
  <c r="CK49" i="4"/>
  <c r="CK48" i="4"/>
  <c r="CK47" i="4"/>
  <c r="CK46" i="4"/>
  <c r="CK45" i="4"/>
  <c r="CK44" i="4"/>
  <c r="CK43" i="4"/>
  <c r="CK42" i="4"/>
  <c r="CK41" i="4"/>
  <c r="CK40" i="4"/>
  <c r="CK39" i="4"/>
  <c r="CK38" i="4"/>
  <c r="CK37" i="4"/>
  <c r="CK36" i="4"/>
  <c r="CK35" i="4"/>
  <c r="CK34" i="4"/>
  <c r="CK33" i="4"/>
  <c r="CK32" i="4"/>
  <c r="CK31" i="4"/>
  <c r="CK30" i="4"/>
  <c r="CK29" i="4"/>
  <c r="CK28" i="4"/>
  <c r="CK27" i="4"/>
  <c r="CK26" i="4"/>
  <c r="CK25" i="4"/>
  <c r="CK24" i="4"/>
  <c r="CK23" i="4"/>
  <c r="CK22" i="4"/>
  <c r="CK21" i="4"/>
  <c r="CK20" i="4"/>
  <c r="CK19" i="4"/>
  <c r="CK18" i="4"/>
  <c r="CK17" i="4"/>
  <c r="CK16" i="4"/>
  <c r="CK15" i="4"/>
  <c r="CK14" i="4"/>
  <c r="CF100" i="4"/>
  <c r="CF99" i="4"/>
  <c r="CF98" i="4"/>
  <c r="CF97" i="4"/>
  <c r="CF96" i="4"/>
  <c r="CF95" i="4"/>
  <c r="CF94" i="4"/>
  <c r="CF93" i="4"/>
  <c r="CF92" i="4"/>
  <c r="CF91" i="4"/>
  <c r="CF90" i="4"/>
  <c r="CF89" i="4"/>
  <c r="CF88" i="4"/>
  <c r="CF87" i="4"/>
  <c r="CF86" i="4"/>
  <c r="CF85" i="4"/>
  <c r="CF84" i="4"/>
  <c r="CF83" i="4"/>
  <c r="CF82" i="4"/>
  <c r="CF81" i="4"/>
  <c r="CF80" i="4"/>
  <c r="CF79" i="4"/>
  <c r="CF78" i="4"/>
  <c r="CF77" i="4"/>
  <c r="CF76" i="4"/>
  <c r="CF75" i="4"/>
  <c r="CF74" i="4"/>
  <c r="CF73" i="4"/>
  <c r="CF72" i="4"/>
  <c r="CF71" i="4"/>
  <c r="CF70" i="4"/>
  <c r="CF69" i="4"/>
  <c r="CF68" i="4"/>
  <c r="CF67" i="4"/>
  <c r="CF66" i="4"/>
  <c r="CF65" i="4"/>
  <c r="CF64" i="4"/>
  <c r="CF63" i="4"/>
  <c r="CF62" i="4"/>
  <c r="CF61" i="4"/>
  <c r="CF60" i="4"/>
  <c r="CF59" i="4"/>
  <c r="CF58" i="4"/>
  <c r="CF57" i="4"/>
  <c r="CF56" i="4"/>
  <c r="CF55" i="4"/>
  <c r="CF54" i="4"/>
  <c r="CF53" i="4"/>
  <c r="CF52" i="4"/>
  <c r="CF51" i="4"/>
  <c r="CF50" i="4"/>
  <c r="CF49" i="4"/>
  <c r="CF48" i="4"/>
  <c r="CF47" i="4"/>
  <c r="CF46" i="4"/>
  <c r="CF45" i="4"/>
  <c r="CF44" i="4"/>
  <c r="CF43" i="4"/>
  <c r="CF42" i="4"/>
  <c r="CF41" i="4"/>
  <c r="CF40" i="4"/>
  <c r="CF39" i="4"/>
  <c r="CF38" i="4"/>
  <c r="CF37" i="4"/>
  <c r="CF36" i="4"/>
  <c r="CF35" i="4"/>
  <c r="CF34" i="4"/>
  <c r="CF33" i="4"/>
  <c r="CF32" i="4"/>
  <c r="CF31" i="4"/>
  <c r="CF30" i="4"/>
  <c r="CF29" i="4"/>
  <c r="CF28" i="4"/>
  <c r="CF27" i="4"/>
  <c r="CF26" i="4"/>
  <c r="CF25" i="4"/>
  <c r="CF24" i="4"/>
  <c r="CF23" i="4"/>
  <c r="CF22" i="4"/>
  <c r="CF21" i="4"/>
  <c r="CF20" i="4"/>
  <c r="CF19" i="4"/>
  <c r="CF18" i="4"/>
  <c r="CF17" i="4"/>
  <c r="CF16" i="4"/>
  <c r="CF15" i="4"/>
  <c r="CF14" i="4"/>
  <c r="CA100" i="4"/>
  <c r="CA99" i="4"/>
  <c r="CA98" i="4"/>
  <c r="CA97" i="4"/>
  <c r="CA96" i="4"/>
  <c r="CA95" i="4"/>
  <c r="CA94" i="4"/>
  <c r="CA93" i="4"/>
  <c r="CA92" i="4"/>
  <c r="CA91" i="4"/>
  <c r="CA90" i="4"/>
  <c r="CA89" i="4"/>
  <c r="CA88" i="4"/>
  <c r="CA87" i="4"/>
  <c r="CA86" i="4"/>
  <c r="CA85" i="4"/>
  <c r="CA84" i="4"/>
  <c r="CA83" i="4"/>
  <c r="CA82" i="4"/>
  <c r="CA81" i="4"/>
  <c r="CA80" i="4"/>
  <c r="CA79" i="4"/>
  <c r="CA78" i="4"/>
  <c r="CA77" i="4"/>
  <c r="CA76" i="4"/>
  <c r="CA75" i="4"/>
  <c r="CA74" i="4"/>
  <c r="CA73" i="4"/>
  <c r="CA72" i="4"/>
  <c r="CA71" i="4"/>
  <c r="CA70" i="4"/>
  <c r="CA69" i="4"/>
  <c r="CA68" i="4"/>
  <c r="CA67" i="4"/>
  <c r="CA66" i="4"/>
  <c r="CA65" i="4"/>
  <c r="CA64" i="4"/>
  <c r="CA63" i="4"/>
  <c r="CA62" i="4"/>
  <c r="CA61" i="4"/>
  <c r="CA60" i="4"/>
  <c r="CA59" i="4"/>
  <c r="CA58" i="4"/>
  <c r="CA57" i="4"/>
  <c r="CA56" i="4"/>
  <c r="CA55" i="4"/>
  <c r="CA54" i="4"/>
  <c r="CA53" i="4"/>
  <c r="CA52" i="4"/>
  <c r="CA51" i="4"/>
  <c r="CA50" i="4"/>
  <c r="CA49" i="4"/>
  <c r="CA48" i="4"/>
  <c r="CA47" i="4"/>
  <c r="CA46" i="4"/>
  <c r="CA45" i="4"/>
  <c r="CA44" i="4"/>
  <c r="CA43" i="4"/>
  <c r="CA42" i="4"/>
  <c r="CA41" i="4"/>
  <c r="CA40" i="4"/>
  <c r="CA39" i="4"/>
  <c r="CA38" i="4"/>
  <c r="CA37" i="4"/>
  <c r="CA36" i="4"/>
  <c r="CA35" i="4"/>
  <c r="CA34" i="4"/>
  <c r="CA33" i="4"/>
  <c r="CA32" i="4"/>
  <c r="CA31" i="4"/>
  <c r="CA30" i="4"/>
  <c r="CA29" i="4"/>
  <c r="CA28" i="4"/>
  <c r="CA27" i="4"/>
  <c r="CA26" i="4"/>
  <c r="CA25" i="4"/>
  <c r="CA24" i="4"/>
  <c r="CA23" i="4"/>
  <c r="CA22" i="4"/>
  <c r="CA21" i="4"/>
  <c r="CA20" i="4"/>
  <c r="CA19" i="4"/>
  <c r="CA18" i="4"/>
  <c r="CA17" i="4"/>
  <c r="CA16" i="4"/>
  <c r="CA15" i="4"/>
  <c r="CA14" i="4"/>
  <c r="BV100" i="4"/>
  <c r="BV99" i="4"/>
  <c r="BV98" i="4"/>
  <c r="BV97" i="4"/>
  <c r="BV96" i="4"/>
  <c r="BV95" i="4"/>
  <c r="BV94" i="4"/>
  <c r="BV93" i="4"/>
  <c r="BV92" i="4"/>
  <c r="BV91" i="4"/>
  <c r="BV90" i="4"/>
  <c r="BV89" i="4"/>
  <c r="BV88" i="4"/>
  <c r="BV87" i="4"/>
  <c r="BV86" i="4"/>
  <c r="BV85" i="4"/>
  <c r="BV84" i="4"/>
  <c r="BV83" i="4"/>
  <c r="BV82" i="4"/>
  <c r="BV81" i="4"/>
  <c r="BV80" i="4"/>
  <c r="BV79" i="4"/>
  <c r="BV78" i="4"/>
  <c r="BV77" i="4"/>
  <c r="BV76" i="4"/>
  <c r="BV75" i="4"/>
  <c r="BV74" i="4"/>
  <c r="BV73" i="4"/>
  <c r="BV72" i="4"/>
  <c r="BV71" i="4"/>
  <c r="BV70" i="4"/>
  <c r="BV69" i="4"/>
  <c r="BV68" i="4"/>
  <c r="BV67" i="4"/>
  <c r="BV66" i="4"/>
  <c r="BV65" i="4"/>
  <c r="BV64" i="4"/>
  <c r="BV63" i="4"/>
  <c r="BV62" i="4"/>
  <c r="BV61" i="4"/>
  <c r="BV60" i="4"/>
  <c r="BV59" i="4"/>
  <c r="BV58" i="4"/>
  <c r="BV57" i="4"/>
  <c r="BV56" i="4"/>
  <c r="BV55" i="4"/>
  <c r="BV54" i="4"/>
  <c r="BV53" i="4"/>
  <c r="BV52" i="4"/>
  <c r="BV51" i="4"/>
  <c r="BV50" i="4"/>
  <c r="BV49" i="4"/>
  <c r="BV48" i="4"/>
  <c r="BV47" i="4"/>
  <c r="BV46" i="4"/>
  <c r="BV45" i="4"/>
  <c r="BV44" i="4"/>
  <c r="BV43" i="4"/>
  <c r="BV42" i="4"/>
  <c r="BV41" i="4"/>
  <c r="BV40" i="4"/>
  <c r="BV39" i="4"/>
  <c r="BV38" i="4"/>
  <c r="BV37" i="4"/>
  <c r="BV36" i="4"/>
  <c r="BV35" i="4"/>
  <c r="BV34" i="4"/>
  <c r="BV33" i="4"/>
  <c r="BV32" i="4"/>
  <c r="BV31" i="4"/>
  <c r="BV30" i="4"/>
  <c r="BV29" i="4"/>
  <c r="BV28" i="4"/>
  <c r="BV27" i="4"/>
  <c r="BV26" i="4"/>
  <c r="BV25" i="4"/>
  <c r="BV24" i="4"/>
  <c r="BV23" i="4"/>
  <c r="BV22" i="4"/>
  <c r="BV21" i="4"/>
  <c r="BV20" i="4"/>
  <c r="BV19" i="4"/>
  <c r="BV18" i="4"/>
  <c r="BV17" i="4"/>
  <c r="BV16" i="4"/>
  <c r="BV15" i="4"/>
  <c r="BV14" i="4"/>
  <c r="BQ100" i="4"/>
  <c r="BQ99" i="4"/>
  <c r="BQ98" i="4"/>
  <c r="BQ97" i="4"/>
  <c r="BQ96" i="4"/>
  <c r="BQ95" i="4"/>
  <c r="BQ94" i="4"/>
  <c r="BQ93" i="4"/>
  <c r="BQ92" i="4"/>
  <c r="BQ91" i="4"/>
  <c r="BQ90" i="4"/>
  <c r="BQ89" i="4"/>
  <c r="BQ88" i="4"/>
  <c r="BQ87" i="4"/>
  <c r="BQ86" i="4"/>
  <c r="BQ85" i="4"/>
  <c r="BQ84" i="4"/>
  <c r="BQ83" i="4"/>
  <c r="BQ82" i="4"/>
  <c r="BQ81" i="4"/>
  <c r="BQ80" i="4"/>
  <c r="BQ79" i="4"/>
  <c r="BQ78" i="4"/>
  <c r="BQ77" i="4"/>
  <c r="BQ76" i="4"/>
  <c r="BQ75" i="4"/>
  <c r="BQ74" i="4"/>
  <c r="BQ73" i="4"/>
  <c r="BQ72" i="4"/>
  <c r="BQ71" i="4"/>
  <c r="BQ70" i="4"/>
  <c r="BQ69" i="4"/>
  <c r="BQ68" i="4"/>
  <c r="BQ67" i="4"/>
  <c r="BQ66" i="4"/>
  <c r="BQ65" i="4"/>
  <c r="BQ64" i="4"/>
  <c r="BQ63" i="4"/>
  <c r="BQ62" i="4"/>
  <c r="BQ61" i="4"/>
  <c r="BQ60" i="4"/>
  <c r="BQ59" i="4"/>
  <c r="BQ58" i="4"/>
  <c r="BQ57" i="4"/>
  <c r="BQ56" i="4"/>
  <c r="BQ55" i="4"/>
  <c r="BQ54" i="4"/>
  <c r="BQ53" i="4"/>
  <c r="BQ52" i="4"/>
  <c r="BQ51" i="4"/>
  <c r="BQ50" i="4"/>
  <c r="BQ49" i="4"/>
  <c r="BQ48" i="4"/>
  <c r="BQ47" i="4"/>
  <c r="BQ46" i="4"/>
  <c r="BQ45" i="4"/>
  <c r="BQ44" i="4"/>
  <c r="BQ43" i="4"/>
  <c r="BQ42" i="4"/>
  <c r="BQ41" i="4"/>
  <c r="BQ40" i="4"/>
  <c r="BQ39" i="4"/>
  <c r="BQ38" i="4"/>
  <c r="BQ37" i="4"/>
  <c r="BQ36" i="4"/>
  <c r="BQ35" i="4"/>
  <c r="BQ34" i="4"/>
  <c r="BQ33" i="4"/>
  <c r="BQ32" i="4"/>
  <c r="BQ31" i="4"/>
  <c r="BQ30" i="4"/>
  <c r="BQ29" i="4"/>
  <c r="BQ28" i="4"/>
  <c r="BQ27" i="4"/>
  <c r="BQ26" i="4"/>
  <c r="BQ25" i="4"/>
  <c r="BQ24" i="4"/>
  <c r="BQ23" i="4"/>
  <c r="BQ22" i="4"/>
  <c r="BQ21" i="4"/>
  <c r="BQ20" i="4"/>
  <c r="BQ19" i="4"/>
  <c r="BQ18" i="4"/>
  <c r="BQ17" i="4"/>
  <c r="BQ16" i="4"/>
  <c r="BQ15" i="4"/>
  <c r="BQ14" i="4"/>
  <c r="BL100" i="4"/>
  <c r="BL99" i="4"/>
  <c r="BL98" i="4"/>
  <c r="BL97" i="4"/>
  <c r="BL96" i="4"/>
  <c r="BL95" i="4"/>
  <c r="BL94" i="4"/>
  <c r="BL93" i="4"/>
  <c r="BL92" i="4"/>
  <c r="BL91" i="4"/>
  <c r="BL90" i="4"/>
  <c r="BL89" i="4"/>
  <c r="BL88" i="4"/>
  <c r="BL87" i="4"/>
  <c r="BL86" i="4"/>
  <c r="BL85" i="4"/>
  <c r="BL84" i="4"/>
  <c r="BL83" i="4"/>
  <c r="BL82" i="4"/>
  <c r="BL81" i="4"/>
  <c r="BL80" i="4"/>
  <c r="BL79" i="4"/>
  <c r="BL78" i="4"/>
  <c r="BL77" i="4"/>
  <c r="BL76" i="4"/>
  <c r="BL75" i="4"/>
  <c r="BL74" i="4"/>
  <c r="BL73" i="4"/>
  <c r="BL72" i="4"/>
  <c r="BL71" i="4"/>
  <c r="BL70" i="4"/>
  <c r="BL69" i="4"/>
  <c r="BL68" i="4"/>
  <c r="BL67" i="4"/>
  <c r="BL66" i="4"/>
  <c r="BL65" i="4"/>
  <c r="BL64" i="4"/>
  <c r="BL63" i="4"/>
  <c r="BL62" i="4"/>
  <c r="BL61" i="4"/>
  <c r="BL60" i="4"/>
  <c r="BL59" i="4"/>
  <c r="BL58" i="4"/>
  <c r="BL57" i="4"/>
  <c r="BL56" i="4"/>
  <c r="BL55" i="4"/>
  <c r="BL54" i="4"/>
  <c r="BL53" i="4"/>
  <c r="BL52" i="4"/>
  <c r="BL51" i="4"/>
  <c r="BL50" i="4"/>
  <c r="BL49" i="4"/>
  <c r="BL48" i="4"/>
  <c r="BL47" i="4"/>
  <c r="BL46" i="4"/>
  <c r="BL45" i="4"/>
  <c r="BL44" i="4"/>
  <c r="BL43" i="4"/>
  <c r="BL42" i="4"/>
  <c r="BL41" i="4"/>
  <c r="BL40" i="4"/>
  <c r="BL39" i="4"/>
  <c r="BL38" i="4"/>
  <c r="BL37" i="4"/>
  <c r="BL36" i="4"/>
  <c r="BL35" i="4"/>
  <c r="BL34" i="4"/>
  <c r="BL33" i="4"/>
  <c r="BL32" i="4"/>
  <c r="BL31" i="4"/>
  <c r="BL30" i="4"/>
  <c r="BL29" i="4"/>
  <c r="BL28" i="4"/>
  <c r="BL27" i="4"/>
  <c r="BL26" i="4"/>
  <c r="BL25" i="4"/>
  <c r="BL24" i="4"/>
  <c r="BL23" i="4"/>
  <c r="BL22" i="4"/>
  <c r="BL21" i="4"/>
  <c r="BL20" i="4"/>
  <c r="BL19" i="4"/>
  <c r="BL18" i="4"/>
  <c r="BL17" i="4"/>
  <c r="BL16" i="4"/>
  <c r="BL15" i="4"/>
  <c r="BL14" i="4"/>
  <c r="BG100" i="4"/>
  <c r="BG99" i="4"/>
  <c r="BG98" i="4"/>
  <c r="BG97" i="4"/>
  <c r="BG96" i="4"/>
  <c r="BG95" i="4"/>
  <c r="BG94" i="4"/>
  <c r="BG93" i="4"/>
  <c r="BG92" i="4"/>
  <c r="BG91" i="4"/>
  <c r="BG90" i="4"/>
  <c r="BG89" i="4"/>
  <c r="BG88" i="4"/>
  <c r="BG87" i="4"/>
  <c r="BG86" i="4"/>
  <c r="BG85" i="4"/>
  <c r="BG84" i="4"/>
  <c r="BG83" i="4"/>
  <c r="BG82" i="4"/>
  <c r="BG81" i="4"/>
  <c r="BG80" i="4"/>
  <c r="BG79" i="4"/>
  <c r="BG78" i="4"/>
  <c r="BG77" i="4"/>
  <c r="BG76" i="4"/>
  <c r="BG75" i="4"/>
  <c r="BG74" i="4"/>
  <c r="BG73" i="4"/>
  <c r="BG72" i="4"/>
  <c r="BG71" i="4"/>
  <c r="BG70" i="4"/>
  <c r="BG69" i="4"/>
  <c r="BG68" i="4"/>
  <c r="BG67" i="4"/>
  <c r="BG66" i="4"/>
  <c r="BG65" i="4"/>
  <c r="BG64" i="4"/>
  <c r="BG63" i="4"/>
  <c r="BG62" i="4"/>
  <c r="BG61" i="4"/>
  <c r="BG60" i="4"/>
  <c r="BG59" i="4"/>
  <c r="BG58" i="4"/>
  <c r="BG57" i="4"/>
  <c r="BG56" i="4"/>
  <c r="BG55" i="4"/>
  <c r="BG54" i="4"/>
  <c r="BG53" i="4"/>
  <c r="BG52" i="4"/>
  <c r="BG51" i="4"/>
  <c r="BG50" i="4"/>
  <c r="BG49" i="4"/>
  <c r="BG48" i="4"/>
  <c r="BG47" i="4"/>
  <c r="BG46" i="4"/>
  <c r="BG45" i="4"/>
  <c r="BG44" i="4"/>
  <c r="BG43" i="4"/>
  <c r="BG42" i="4"/>
  <c r="BG41" i="4"/>
  <c r="BG40" i="4"/>
  <c r="BG39" i="4"/>
  <c r="BG38" i="4"/>
  <c r="BG37" i="4"/>
  <c r="BG36" i="4"/>
  <c r="BG35" i="4"/>
  <c r="BG34" i="4"/>
  <c r="BG33" i="4"/>
  <c r="BG32" i="4"/>
  <c r="BG31" i="4"/>
  <c r="BG30" i="4"/>
  <c r="BG29" i="4"/>
  <c r="BG28" i="4"/>
  <c r="BG27" i="4"/>
  <c r="BG26" i="4"/>
  <c r="BG25" i="4"/>
  <c r="BG24" i="4"/>
  <c r="BG23" i="4"/>
  <c r="BG22" i="4"/>
  <c r="BG21" i="4"/>
  <c r="BG20" i="4"/>
  <c r="BG19" i="4"/>
  <c r="BG18" i="4"/>
  <c r="BG17" i="4"/>
  <c r="BG16" i="4"/>
  <c r="BG15" i="4"/>
  <c r="BG14" i="4"/>
  <c r="BB100" i="4"/>
  <c r="BB99" i="4"/>
  <c r="BB98" i="4"/>
  <c r="BB97" i="4"/>
  <c r="BB96" i="4"/>
  <c r="BB95" i="4"/>
  <c r="BB94" i="4"/>
  <c r="BB93" i="4"/>
  <c r="BB92" i="4"/>
  <c r="BB91" i="4"/>
  <c r="BB90" i="4"/>
  <c r="BB89" i="4"/>
  <c r="BB88" i="4"/>
  <c r="BB87" i="4"/>
  <c r="BB86" i="4"/>
  <c r="BB85" i="4"/>
  <c r="BB84" i="4"/>
  <c r="BB83" i="4"/>
  <c r="BB82" i="4"/>
  <c r="BB81" i="4"/>
  <c r="BB80" i="4"/>
  <c r="BB79" i="4"/>
  <c r="BB78" i="4"/>
  <c r="BB77" i="4"/>
  <c r="BB76" i="4"/>
  <c r="BB75" i="4"/>
  <c r="BB74" i="4"/>
  <c r="BB73" i="4"/>
  <c r="BB72" i="4"/>
  <c r="BB71" i="4"/>
  <c r="BB70" i="4"/>
  <c r="BB69" i="4"/>
  <c r="BB68" i="4"/>
  <c r="BB67" i="4"/>
  <c r="BB66" i="4"/>
  <c r="BB65" i="4"/>
  <c r="BB64" i="4"/>
  <c r="BB63" i="4"/>
  <c r="BB62" i="4"/>
  <c r="BB61" i="4"/>
  <c r="BB60" i="4"/>
  <c r="BB59" i="4"/>
  <c r="BB58" i="4"/>
  <c r="BB57" i="4"/>
  <c r="BB56" i="4"/>
  <c r="BB55" i="4"/>
  <c r="BB54" i="4"/>
  <c r="BB53" i="4"/>
  <c r="BB52" i="4"/>
  <c r="BB51" i="4"/>
  <c r="BB50" i="4"/>
  <c r="BB49" i="4"/>
  <c r="BB48" i="4"/>
  <c r="BB47" i="4"/>
  <c r="BB46" i="4"/>
  <c r="BB45" i="4"/>
  <c r="BB44" i="4"/>
  <c r="BB43" i="4"/>
  <c r="BB42" i="4"/>
  <c r="BB41" i="4"/>
  <c r="BB40" i="4"/>
  <c r="BB39" i="4"/>
  <c r="BB38" i="4"/>
  <c r="BB37" i="4"/>
  <c r="BB36" i="4"/>
  <c r="BB35" i="4"/>
  <c r="BB34" i="4"/>
  <c r="BB33" i="4"/>
  <c r="BB32" i="4"/>
  <c r="BB31" i="4"/>
  <c r="BB30" i="4"/>
  <c r="BB29" i="4"/>
  <c r="BB28" i="4"/>
  <c r="BB27" i="4"/>
  <c r="BB26" i="4"/>
  <c r="BB25" i="4"/>
  <c r="BB24" i="4"/>
  <c r="BB23" i="4"/>
  <c r="BB22" i="4"/>
  <c r="BB21" i="4"/>
  <c r="BB20" i="4"/>
  <c r="BB19" i="4"/>
  <c r="BB18" i="4"/>
  <c r="BB17" i="4"/>
  <c r="BB16" i="4"/>
  <c r="BB15" i="4"/>
  <c r="BB14" i="4"/>
  <c r="AW100" i="4"/>
  <c r="AW99" i="4"/>
  <c r="AW98" i="4"/>
  <c r="AW97" i="4"/>
  <c r="AW96" i="4"/>
  <c r="AW95" i="4"/>
  <c r="AW94" i="4"/>
  <c r="AW93" i="4"/>
  <c r="AW92" i="4"/>
  <c r="AW91" i="4"/>
  <c r="AW90" i="4"/>
  <c r="AW89" i="4"/>
  <c r="AW88" i="4"/>
  <c r="AW87" i="4"/>
  <c r="AW86" i="4"/>
  <c r="AW85" i="4"/>
  <c r="AW84" i="4"/>
  <c r="AW83" i="4"/>
  <c r="AW82" i="4"/>
  <c r="AW81" i="4"/>
  <c r="AW80" i="4"/>
  <c r="AW79" i="4"/>
  <c r="AW78" i="4"/>
  <c r="AW77" i="4"/>
  <c r="AW76" i="4"/>
  <c r="AW75" i="4"/>
  <c r="AW74" i="4"/>
  <c r="AW73" i="4"/>
  <c r="AW72" i="4"/>
  <c r="AW71" i="4"/>
  <c r="AW70" i="4"/>
  <c r="AW69" i="4"/>
  <c r="AW68" i="4"/>
  <c r="AW67" i="4"/>
  <c r="AW66" i="4"/>
  <c r="AW65" i="4"/>
  <c r="AW64" i="4"/>
  <c r="AW63" i="4"/>
  <c r="AW62" i="4"/>
  <c r="AW61" i="4"/>
  <c r="AW60" i="4"/>
  <c r="AW59" i="4"/>
  <c r="AW58" i="4"/>
  <c r="AW57" i="4"/>
  <c r="AW56" i="4"/>
  <c r="AW55" i="4"/>
  <c r="AW54" i="4"/>
  <c r="AW53" i="4"/>
  <c r="AW52" i="4"/>
  <c r="AW51" i="4"/>
  <c r="AW50" i="4"/>
  <c r="AW49" i="4"/>
  <c r="AW48" i="4"/>
  <c r="AW47" i="4"/>
  <c r="AW46" i="4"/>
  <c r="AW45" i="4"/>
  <c r="AW44" i="4"/>
  <c r="AW43" i="4"/>
  <c r="AW42" i="4"/>
  <c r="AW41" i="4"/>
  <c r="AW40" i="4"/>
  <c r="AW39" i="4"/>
  <c r="AW38" i="4"/>
  <c r="AW37" i="4"/>
  <c r="AW36" i="4"/>
  <c r="AW35" i="4"/>
  <c r="AW34" i="4"/>
  <c r="AW33" i="4"/>
  <c r="AW32" i="4"/>
  <c r="AW31" i="4"/>
  <c r="AW30" i="4"/>
  <c r="AW29" i="4"/>
  <c r="AW28" i="4"/>
  <c r="AW27" i="4"/>
  <c r="AW26" i="4"/>
  <c r="AW25" i="4"/>
  <c r="AW24" i="4"/>
  <c r="AW23" i="4"/>
  <c r="AW22" i="4"/>
  <c r="AW21" i="4"/>
  <c r="AW20" i="4"/>
  <c r="AW19" i="4"/>
  <c r="AW18" i="4"/>
  <c r="AW17" i="4"/>
  <c r="AW16" i="4"/>
  <c r="AW15" i="4"/>
  <c r="AW14" i="4"/>
  <c r="AR100" i="4"/>
  <c r="AR99" i="4"/>
  <c r="AR98" i="4"/>
  <c r="AR97" i="4"/>
  <c r="AR96" i="4"/>
  <c r="AR95" i="4"/>
  <c r="AR94" i="4"/>
  <c r="AR93" i="4"/>
  <c r="AR92" i="4"/>
  <c r="AR91" i="4"/>
  <c r="AR90" i="4"/>
  <c r="AR89" i="4"/>
  <c r="AR88" i="4"/>
  <c r="AR87" i="4"/>
  <c r="AR86" i="4"/>
  <c r="AR85" i="4"/>
  <c r="AR84" i="4"/>
  <c r="AR83" i="4"/>
  <c r="AR82" i="4"/>
  <c r="AR81" i="4"/>
  <c r="AR80" i="4"/>
  <c r="AR79" i="4"/>
  <c r="AR78" i="4"/>
  <c r="AR77" i="4"/>
  <c r="AR76" i="4"/>
  <c r="AR75" i="4"/>
  <c r="AR74" i="4"/>
  <c r="AR73" i="4"/>
  <c r="AR72" i="4"/>
  <c r="AR71" i="4"/>
  <c r="AR70" i="4"/>
  <c r="AR69" i="4"/>
  <c r="AR68" i="4"/>
  <c r="AR67" i="4"/>
  <c r="AR66" i="4"/>
  <c r="AR65" i="4"/>
  <c r="AR64" i="4"/>
  <c r="AR63" i="4"/>
  <c r="AR62" i="4"/>
  <c r="AR61" i="4"/>
  <c r="AR60" i="4"/>
  <c r="AR59" i="4"/>
  <c r="AR58" i="4"/>
  <c r="AR57" i="4"/>
  <c r="AR56" i="4"/>
  <c r="AR55" i="4"/>
  <c r="AR54" i="4"/>
  <c r="AR53" i="4"/>
  <c r="AR52" i="4"/>
  <c r="AR51" i="4"/>
  <c r="AR50" i="4"/>
  <c r="AR49" i="4"/>
  <c r="AR48" i="4"/>
  <c r="AR47" i="4"/>
  <c r="AR46" i="4"/>
  <c r="AR45" i="4"/>
  <c r="AR44" i="4"/>
  <c r="AR43" i="4"/>
  <c r="AR42" i="4"/>
  <c r="AR41" i="4"/>
  <c r="AR40" i="4"/>
  <c r="AR39" i="4"/>
  <c r="AR38" i="4"/>
  <c r="AR37" i="4"/>
  <c r="AR36" i="4"/>
  <c r="AR35" i="4"/>
  <c r="AR34" i="4"/>
  <c r="AR33" i="4"/>
  <c r="AR32" i="4"/>
  <c r="AR31" i="4"/>
  <c r="AR30" i="4"/>
  <c r="AR29" i="4"/>
  <c r="AR28" i="4"/>
  <c r="AR27" i="4"/>
  <c r="AR26" i="4"/>
  <c r="AR25" i="4"/>
  <c r="AR24" i="4"/>
  <c r="AR23" i="4"/>
  <c r="AR22" i="4"/>
  <c r="AR21" i="4"/>
  <c r="AR20" i="4"/>
  <c r="AR19" i="4"/>
  <c r="AR18" i="4"/>
  <c r="AR17" i="4"/>
  <c r="AR16" i="4"/>
  <c r="AR15" i="4"/>
  <c r="AR14" i="4"/>
  <c r="AM100" i="4"/>
  <c r="AM99" i="4"/>
  <c r="AM98" i="4"/>
  <c r="AM97" i="4"/>
  <c r="AM96" i="4"/>
  <c r="AM95" i="4"/>
  <c r="AM94" i="4"/>
  <c r="AM93" i="4"/>
  <c r="AM92" i="4"/>
  <c r="AM91" i="4"/>
  <c r="AM90" i="4"/>
  <c r="AM89" i="4"/>
  <c r="AM88" i="4"/>
  <c r="AM87" i="4"/>
  <c r="AM86" i="4"/>
  <c r="AM85" i="4"/>
  <c r="AM84" i="4"/>
  <c r="AM83" i="4"/>
  <c r="AM82" i="4"/>
  <c r="AM81" i="4"/>
  <c r="AM80" i="4"/>
  <c r="AM79" i="4"/>
  <c r="AM78" i="4"/>
  <c r="AM77" i="4"/>
  <c r="AM76" i="4"/>
  <c r="AM75" i="4"/>
  <c r="AM74" i="4"/>
  <c r="AM73" i="4"/>
  <c r="AM72" i="4"/>
  <c r="AM71" i="4"/>
  <c r="AM70" i="4"/>
  <c r="AM69" i="4"/>
  <c r="AM68" i="4"/>
  <c r="AM67" i="4"/>
  <c r="AM66" i="4"/>
  <c r="AM65" i="4"/>
  <c r="AM64" i="4"/>
  <c r="AM63" i="4"/>
  <c r="AM62" i="4"/>
  <c r="AM61" i="4"/>
  <c r="AM60" i="4"/>
  <c r="AM59" i="4"/>
  <c r="AM58" i="4"/>
  <c r="AM57" i="4"/>
  <c r="AM56" i="4"/>
  <c r="AM55" i="4"/>
  <c r="AM54" i="4"/>
  <c r="AM53" i="4"/>
  <c r="AM52" i="4"/>
  <c r="AM51" i="4"/>
  <c r="AM50" i="4"/>
  <c r="AM49" i="4"/>
  <c r="AM48" i="4"/>
  <c r="AM47" i="4"/>
  <c r="AM46" i="4"/>
  <c r="AM45" i="4"/>
  <c r="AM44" i="4"/>
  <c r="AM43" i="4"/>
  <c r="AM42" i="4"/>
  <c r="AM41" i="4"/>
  <c r="AM40" i="4"/>
  <c r="AM39" i="4"/>
  <c r="AM38" i="4"/>
  <c r="AM37" i="4"/>
  <c r="AM36" i="4"/>
  <c r="AM35" i="4"/>
  <c r="AM34" i="4"/>
  <c r="AM33" i="4"/>
  <c r="AM32" i="4"/>
  <c r="AM31" i="4"/>
  <c r="AM30" i="4"/>
  <c r="AM29" i="4"/>
  <c r="AM28" i="4"/>
  <c r="AM27" i="4"/>
  <c r="AM26" i="4"/>
  <c r="AM25" i="4"/>
  <c r="AM24" i="4"/>
  <c r="AM23" i="4"/>
  <c r="AM22" i="4"/>
  <c r="AM21" i="4"/>
  <c r="AM20" i="4"/>
  <c r="AM19" i="4"/>
  <c r="AM18" i="4"/>
  <c r="AM17" i="4"/>
  <c r="AM16" i="4"/>
  <c r="AM15" i="4"/>
  <c r="AM14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C100" i="4"/>
  <c r="AC99" i="4"/>
  <c r="AC98" i="4"/>
  <c r="AC97" i="4"/>
  <c r="AC96" i="4"/>
  <c r="AC95" i="4"/>
  <c r="AC94" i="4"/>
  <c r="AC93" i="4"/>
  <c r="AC92" i="4"/>
  <c r="AC91" i="4"/>
  <c r="AC90" i="4"/>
  <c r="AC89" i="4"/>
  <c r="AC88" i="4"/>
  <c r="AC87" i="4"/>
  <c r="AC86" i="4"/>
  <c r="AC85" i="4"/>
  <c r="AC84" i="4"/>
  <c r="AC83" i="4"/>
  <c r="AC82" i="4"/>
  <c r="AC81" i="4"/>
  <c r="AC80" i="4"/>
  <c r="AC79" i="4"/>
  <c r="AC78" i="4"/>
  <c r="AC77" i="4"/>
  <c r="AC76" i="4"/>
  <c r="AC75" i="4"/>
  <c r="AC74" i="4"/>
  <c r="AC73" i="4"/>
  <c r="AC72" i="4"/>
  <c r="AC71" i="4"/>
  <c r="AC70" i="4"/>
  <c r="AC69" i="4"/>
  <c r="AC68" i="4"/>
  <c r="AC67" i="4"/>
  <c r="AC66" i="4"/>
  <c r="AC65" i="4"/>
  <c r="AC64" i="4"/>
  <c r="AC63" i="4"/>
  <c r="AC62" i="4"/>
  <c r="AC61" i="4"/>
  <c r="AC60" i="4"/>
  <c r="AC59" i="4"/>
  <c r="AC58" i="4"/>
  <c r="AC57" i="4"/>
  <c r="AC56" i="4"/>
  <c r="AC55" i="4"/>
  <c r="AC54" i="4"/>
  <c r="AC53" i="4"/>
  <c r="AC52" i="4"/>
  <c r="AC51" i="4"/>
  <c r="AC50" i="4"/>
  <c r="AC49" i="4"/>
  <c r="AC48" i="4"/>
  <c r="AC47" i="4"/>
  <c r="AC46" i="4"/>
  <c r="AC45" i="4"/>
  <c r="AC44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EH100" i="4"/>
  <c r="EH99" i="4"/>
  <c r="EH98" i="4"/>
  <c r="EH97" i="4"/>
  <c r="EH96" i="4"/>
  <c r="EH95" i="4"/>
  <c r="EH94" i="4"/>
  <c r="EH93" i="4"/>
  <c r="EH92" i="4"/>
  <c r="EH91" i="4"/>
  <c r="EH90" i="4"/>
  <c r="EH89" i="4"/>
  <c r="EH88" i="4"/>
  <c r="EH87" i="4"/>
  <c r="EH86" i="4"/>
  <c r="EH85" i="4"/>
  <c r="EH84" i="4"/>
  <c r="EH83" i="4"/>
  <c r="EH82" i="4"/>
  <c r="EH81" i="4"/>
  <c r="EH80" i="4"/>
  <c r="EH79" i="4"/>
  <c r="EH78" i="4"/>
  <c r="EH77" i="4"/>
  <c r="EH76" i="4"/>
  <c r="EH75" i="4"/>
  <c r="EH74" i="4"/>
  <c r="EH73" i="4"/>
  <c r="EH72" i="4"/>
  <c r="EH71" i="4"/>
  <c r="EH70" i="4"/>
  <c r="EH69" i="4"/>
  <c r="EH68" i="4"/>
  <c r="EH67" i="4"/>
  <c r="EH66" i="4"/>
  <c r="EH65" i="4"/>
  <c r="EH64" i="4"/>
  <c r="EH63" i="4"/>
  <c r="EH62" i="4"/>
  <c r="EH61" i="4"/>
  <c r="EH60" i="4"/>
  <c r="EH59" i="4"/>
  <c r="EH58" i="4"/>
  <c r="EH57" i="4"/>
  <c r="EH56" i="4"/>
  <c r="EH55" i="4"/>
  <c r="EH54" i="4"/>
  <c r="EH53" i="4"/>
  <c r="EH52" i="4"/>
  <c r="EH51" i="4"/>
  <c r="EH50" i="4"/>
  <c r="EH49" i="4"/>
  <c r="EH48" i="4"/>
  <c r="EH47" i="4"/>
  <c r="EH46" i="4"/>
  <c r="EH45" i="4"/>
  <c r="EH44" i="4"/>
  <c r="EH43" i="4"/>
  <c r="EH42" i="4"/>
  <c r="EH41" i="4"/>
  <c r="EH40" i="4"/>
  <c r="EH39" i="4"/>
  <c r="EH38" i="4"/>
  <c r="EH37" i="4"/>
  <c r="EH36" i="4"/>
  <c r="EH35" i="4"/>
  <c r="EH34" i="4"/>
  <c r="EH33" i="4"/>
  <c r="EH32" i="4"/>
  <c r="EH31" i="4"/>
  <c r="EH30" i="4"/>
  <c r="EH29" i="4"/>
  <c r="EH28" i="4"/>
  <c r="EH27" i="4"/>
  <c r="EH26" i="4"/>
  <c r="EH25" i="4"/>
  <c r="EH24" i="4"/>
  <c r="EH23" i="4"/>
  <c r="EH22" i="4"/>
  <c r="EH21" i="4"/>
  <c r="EH20" i="4"/>
  <c r="EH19" i="4"/>
  <c r="EH18" i="4"/>
  <c r="EH17" i="4"/>
  <c r="EH16" i="4"/>
  <c r="EH15" i="4"/>
  <c r="EH14" i="4"/>
  <c r="EC100" i="4"/>
  <c r="EC99" i="4"/>
  <c r="EC98" i="4"/>
  <c r="EC97" i="4"/>
  <c r="EC96" i="4"/>
  <c r="EC95" i="4"/>
  <c r="EC94" i="4"/>
  <c r="EC93" i="4"/>
  <c r="EC92" i="4"/>
  <c r="EC91" i="4"/>
  <c r="EC90" i="4"/>
  <c r="EC89" i="4"/>
  <c r="EC88" i="4"/>
  <c r="EC87" i="4"/>
  <c r="EC86" i="4"/>
  <c r="EC85" i="4"/>
  <c r="EC84" i="4"/>
  <c r="EC83" i="4"/>
  <c r="EC82" i="4"/>
  <c r="EC81" i="4"/>
  <c r="EC80" i="4"/>
  <c r="EC79" i="4"/>
  <c r="EC78" i="4"/>
  <c r="EC77" i="4"/>
  <c r="EC76" i="4"/>
  <c r="EC75" i="4"/>
  <c r="EC74" i="4"/>
  <c r="EC73" i="4"/>
  <c r="EC72" i="4"/>
  <c r="EC71" i="4"/>
  <c r="EC70" i="4"/>
  <c r="EC69" i="4"/>
  <c r="EC68" i="4"/>
  <c r="EC67" i="4"/>
  <c r="EC66" i="4"/>
  <c r="EC65" i="4"/>
  <c r="EC64" i="4"/>
  <c r="EC63" i="4"/>
  <c r="EC62" i="4"/>
  <c r="EC61" i="4"/>
  <c r="EC60" i="4"/>
  <c r="EC59" i="4"/>
  <c r="EC58" i="4"/>
  <c r="EC57" i="4"/>
  <c r="EC56" i="4"/>
  <c r="EC55" i="4"/>
  <c r="EC54" i="4"/>
  <c r="EC53" i="4"/>
  <c r="EC52" i="4"/>
  <c r="EC51" i="4"/>
  <c r="EC50" i="4"/>
  <c r="EC49" i="4"/>
  <c r="EC48" i="4"/>
  <c r="EC47" i="4"/>
  <c r="EC46" i="4"/>
  <c r="EC45" i="4"/>
  <c r="EC44" i="4"/>
  <c r="EC43" i="4"/>
  <c r="EC42" i="4"/>
  <c r="EC41" i="4"/>
  <c r="EC40" i="4"/>
  <c r="EC39" i="4"/>
  <c r="EC38" i="4"/>
  <c r="EC37" i="4"/>
  <c r="EC36" i="4"/>
  <c r="EC35" i="4"/>
  <c r="EC34" i="4"/>
  <c r="EC33" i="4"/>
  <c r="EC32" i="4"/>
  <c r="EC31" i="4"/>
  <c r="EC30" i="4"/>
  <c r="EC29" i="4"/>
  <c r="EC28" i="4"/>
  <c r="EC27" i="4"/>
  <c r="EC26" i="4"/>
  <c r="EC25" i="4"/>
  <c r="EC24" i="4"/>
  <c r="EC23" i="4"/>
  <c r="EC22" i="4"/>
  <c r="EC21" i="4"/>
  <c r="EC20" i="4"/>
  <c r="EC19" i="4"/>
  <c r="EC18" i="4"/>
  <c r="EC17" i="4"/>
  <c r="EC16" i="4"/>
  <c r="EC15" i="4"/>
  <c r="EC14" i="4"/>
  <c r="DX100" i="4"/>
  <c r="DX99" i="4"/>
  <c r="DX98" i="4"/>
  <c r="DX97" i="4"/>
  <c r="DX96" i="4"/>
  <c r="DX95" i="4"/>
  <c r="DX94" i="4"/>
  <c r="DX93" i="4"/>
  <c r="DX92" i="4"/>
  <c r="DX91" i="4"/>
  <c r="DX90" i="4"/>
  <c r="DX89" i="4"/>
  <c r="DX88" i="4"/>
  <c r="DX87" i="4"/>
  <c r="DX86" i="4"/>
  <c r="DX85" i="4"/>
  <c r="DX84" i="4"/>
  <c r="DX83" i="4"/>
  <c r="DX82" i="4"/>
  <c r="DX81" i="4"/>
  <c r="DX80" i="4"/>
  <c r="DX79" i="4"/>
  <c r="DX78" i="4"/>
  <c r="DX77" i="4"/>
  <c r="DX76" i="4"/>
  <c r="DX75" i="4"/>
  <c r="DX74" i="4"/>
  <c r="DX73" i="4"/>
  <c r="DX72" i="4"/>
  <c r="DX71" i="4"/>
  <c r="DX70" i="4"/>
  <c r="DX69" i="4"/>
  <c r="DX68" i="4"/>
  <c r="DX67" i="4"/>
  <c r="DX66" i="4"/>
  <c r="DX65" i="4"/>
  <c r="DX64" i="4"/>
  <c r="DX63" i="4"/>
  <c r="DX62" i="4"/>
  <c r="DX61" i="4"/>
  <c r="DX60" i="4"/>
  <c r="DX59" i="4"/>
  <c r="DX58" i="4"/>
  <c r="DX57" i="4"/>
  <c r="DX56" i="4"/>
  <c r="DX55" i="4"/>
  <c r="DX54" i="4"/>
  <c r="DX53" i="4"/>
  <c r="DX52" i="4"/>
  <c r="DX51" i="4"/>
  <c r="DX50" i="4"/>
  <c r="DX49" i="4"/>
  <c r="DX48" i="4"/>
  <c r="DX47" i="4"/>
  <c r="DX46" i="4"/>
  <c r="DX45" i="4"/>
  <c r="DX44" i="4"/>
  <c r="DX43" i="4"/>
  <c r="DX42" i="4"/>
  <c r="DX41" i="4"/>
  <c r="DX40" i="4"/>
  <c r="DX39" i="4"/>
  <c r="DX38" i="4"/>
  <c r="DX37" i="4"/>
  <c r="DX36" i="4"/>
  <c r="DX35" i="4"/>
  <c r="DX34" i="4"/>
  <c r="DX33" i="4"/>
  <c r="DX32" i="4"/>
  <c r="DX31" i="4"/>
  <c r="DX30" i="4"/>
  <c r="DX29" i="4"/>
  <c r="DX28" i="4"/>
  <c r="DX27" i="4"/>
  <c r="DX26" i="4"/>
  <c r="DX25" i="4"/>
  <c r="DX24" i="4"/>
  <c r="DX23" i="4"/>
  <c r="DX22" i="4"/>
  <c r="DX21" i="4"/>
  <c r="DX20" i="4"/>
  <c r="DX19" i="4"/>
  <c r="DX18" i="4"/>
  <c r="DX17" i="4"/>
  <c r="DX16" i="4"/>
  <c r="DX15" i="4"/>
  <c r="DX14" i="4"/>
  <c r="DS100" i="4"/>
  <c r="DS99" i="4"/>
  <c r="DS98" i="4"/>
  <c r="DS97" i="4"/>
  <c r="DS96" i="4"/>
  <c r="DS95" i="4"/>
  <c r="DS94" i="4"/>
  <c r="DS93" i="4"/>
  <c r="DS92" i="4"/>
  <c r="DS91" i="4"/>
  <c r="DS90" i="4"/>
  <c r="DS89" i="4"/>
  <c r="DS88" i="4"/>
  <c r="DS87" i="4"/>
  <c r="DS86" i="4"/>
  <c r="DS85" i="4"/>
  <c r="DS84" i="4"/>
  <c r="DS83" i="4"/>
  <c r="DS82" i="4"/>
  <c r="DS81" i="4"/>
  <c r="DS80" i="4"/>
  <c r="DS79" i="4"/>
  <c r="DS78" i="4"/>
  <c r="DS77" i="4"/>
  <c r="DS76" i="4"/>
  <c r="DS75" i="4"/>
  <c r="DS74" i="4"/>
  <c r="DS73" i="4"/>
  <c r="DS72" i="4"/>
  <c r="DS71" i="4"/>
  <c r="DS70" i="4"/>
  <c r="DS69" i="4"/>
  <c r="DS68" i="4"/>
  <c r="DS67" i="4"/>
  <c r="DS66" i="4"/>
  <c r="DS65" i="4"/>
  <c r="DS64" i="4"/>
  <c r="DS63" i="4"/>
  <c r="DS62" i="4"/>
  <c r="DS61" i="4"/>
  <c r="DS60" i="4"/>
  <c r="DS59" i="4"/>
  <c r="DS58" i="4"/>
  <c r="DS57" i="4"/>
  <c r="DS56" i="4"/>
  <c r="DS55" i="4"/>
  <c r="DS54" i="4"/>
  <c r="DS53" i="4"/>
  <c r="DS52" i="4"/>
  <c r="DS51" i="4"/>
  <c r="DS50" i="4"/>
  <c r="DS49" i="4"/>
  <c r="DS48" i="4"/>
  <c r="DS47" i="4"/>
  <c r="DS46" i="4"/>
  <c r="DS45" i="4"/>
  <c r="DS44" i="4"/>
  <c r="DS43" i="4"/>
  <c r="DS42" i="4"/>
  <c r="DS41" i="4"/>
  <c r="DS40" i="4"/>
  <c r="DS39" i="4"/>
  <c r="DS38" i="4"/>
  <c r="DS37" i="4"/>
  <c r="DS36" i="4"/>
  <c r="DS35" i="4"/>
  <c r="DS34" i="4"/>
  <c r="DS33" i="4"/>
  <c r="DS32" i="4"/>
  <c r="DS31" i="4"/>
  <c r="DS30" i="4"/>
  <c r="DS29" i="4"/>
  <c r="DS28" i="4"/>
  <c r="DS27" i="4"/>
  <c r="DS26" i="4"/>
  <c r="DS25" i="4"/>
  <c r="DS24" i="4"/>
  <c r="DS23" i="4"/>
  <c r="DS22" i="4"/>
  <c r="DS21" i="4"/>
  <c r="DS20" i="4"/>
  <c r="DS19" i="4"/>
  <c r="DS18" i="4"/>
  <c r="DS17" i="4"/>
  <c r="DS16" i="4"/>
  <c r="DS15" i="4"/>
  <c r="DS14" i="4"/>
  <c r="DN100" i="4"/>
  <c r="DN99" i="4"/>
  <c r="DN98" i="4"/>
  <c r="DN97" i="4"/>
  <c r="DN96" i="4"/>
  <c r="DN95" i="4"/>
  <c r="DN94" i="4"/>
  <c r="DN93" i="4"/>
  <c r="DN92" i="4"/>
  <c r="DN91" i="4"/>
  <c r="DN90" i="4"/>
  <c r="DN89" i="4"/>
  <c r="DN88" i="4"/>
  <c r="DN87" i="4"/>
  <c r="DN86" i="4"/>
  <c r="DN85" i="4"/>
  <c r="DN84" i="4"/>
  <c r="DN83" i="4"/>
  <c r="DN82" i="4"/>
  <c r="DN81" i="4"/>
  <c r="DN80" i="4"/>
  <c r="DN79" i="4"/>
  <c r="DN78" i="4"/>
  <c r="DN77" i="4"/>
  <c r="DN76" i="4"/>
  <c r="DN75" i="4"/>
  <c r="DN74" i="4"/>
  <c r="DN73" i="4"/>
  <c r="DN72" i="4"/>
  <c r="DN71" i="4"/>
  <c r="DN70" i="4"/>
  <c r="DN69" i="4"/>
  <c r="DN68" i="4"/>
  <c r="DN67" i="4"/>
  <c r="DN66" i="4"/>
  <c r="DN65" i="4"/>
  <c r="DN64" i="4"/>
  <c r="DN63" i="4"/>
  <c r="DN62" i="4"/>
  <c r="DN61" i="4"/>
  <c r="DN60" i="4"/>
  <c r="DN59" i="4"/>
  <c r="DN58" i="4"/>
  <c r="DN57" i="4"/>
  <c r="DN56" i="4"/>
  <c r="DN55" i="4"/>
  <c r="DN54" i="4"/>
  <c r="DN53" i="4"/>
  <c r="DN52" i="4"/>
  <c r="DN51" i="4"/>
  <c r="DN50" i="4"/>
  <c r="DN49" i="4"/>
  <c r="DN48" i="4"/>
  <c r="DN47" i="4"/>
  <c r="DN46" i="4"/>
  <c r="DN45" i="4"/>
  <c r="DN44" i="4"/>
  <c r="DN43" i="4"/>
  <c r="DN42" i="4"/>
  <c r="DN41" i="4"/>
  <c r="DN40" i="4"/>
  <c r="DN39" i="4"/>
  <c r="DN38" i="4"/>
  <c r="DN37" i="4"/>
  <c r="DN36" i="4"/>
  <c r="DN35" i="4"/>
  <c r="DN34" i="4"/>
  <c r="DN33" i="4"/>
  <c r="DN32" i="4"/>
  <c r="DN31" i="4"/>
  <c r="DN30" i="4"/>
  <c r="DN29" i="4"/>
  <c r="DN28" i="4"/>
  <c r="DN27" i="4"/>
  <c r="DN26" i="4"/>
  <c r="DN25" i="4"/>
  <c r="DN24" i="4"/>
  <c r="DN23" i="4"/>
  <c r="DN22" i="4"/>
  <c r="DN21" i="4"/>
  <c r="DN20" i="4"/>
  <c r="DN19" i="4"/>
  <c r="DN18" i="4"/>
  <c r="DN17" i="4"/>
  <c r="DN16" i="4"/>
  <c r="DN15" i="4"/>
  <c r="DN14" i="4"/>
  <c r="DI100" i="4"/>
  <c r="DI99" i="4"/>
  <c r="DI98" i="4"/>
  <c r="DI97" i="4"/>
  <c r="DI96" i="4"/>
  <c r="DI95" i="4"/>
  <c r="DI94" i="4"/>
  <c r="DI93" i="4"/>
  <c r="DI92" i="4"/>
  <c r="DI91" i="4"/>
  <c r="DI90" i="4"/>
  <c r="DI89" i="4"/>
  <c r="DI88" i="4"/>
  <c r="DI87" i="4"/>
  <c r="DI86" i="4"/>
  <c r="DI85" i="4"/>
  <c r="DI84" i="4"/>
  <c r="DI83" i="4"/>
  <c r="DI82" i="4"/>
  <c r="DI81" i="4"/>
  <c r="DI80" i="4"/>
  <c r="DI79" i="4"/>
  <c r="DI78" i="4"/>
  <c r="DI77" i="4"/>
  <c r="DI76" i="4"/>
  <c r="DI75" i="4"/>
  <c r="DI74" i="4"/>
  <c r="DI73" i="4"/>
  <c r="DI72" i="4"/>
  <c r="DI71" i="4"/>
  <c r="DI70" i="4"/>
  <c r="DI69" i="4"/>
  <c r="DI68" i="4"/>
  <c r="DI67" i="4"/>
  <c r="DI66" i="4"/>
  <c r="DI65" i="4"/>
  <c r="DI64" i="4"/>
  <c r="DI63" i="4"/>
  <c r="DI62" i="4"/>
  <c r="DI61" i="4"/>
  <c r="DI60" i="4"/>
  <c r="DI59" i="4"/>
  <c r="DI58" i="4"/>
  <c r="DI57" i="4"/>
  <c r="DI56" i="4"/>
  <c r="DI55" i="4"/>
  <c r="DI54" i="4"/>
  <c r="DI53" i="4"/>
  <c r="DI52" i="4"/>
  <c r="DI51" i="4"/>
  <c r="DI50" i="4"/>
  <c r="DI49" i="4"/>
  <c r="DI48" i="4"/>
  <c r="DI47" i="4"/>
  <c r="DI46" i="4"/>
  <c r="DI45" i="4"/>
  <c r="DI44" i="4"/>
  <c r="DI43" i="4"/>
  <c r="DI42" i="4"/>
  <c r="DI41" i="4"/>
  <c r="DI40" i="4"/>
  <c r="DI39" i="4"/>
  <c r="DI38" i="4"/>
  <c r="DI37" i="4"/>
  <c r="DI36" i="4"/>
  <c r="DI35" i="4"/>
  <c r="DI34" i="4"/>
  <c r="DI33" i="4"/>
  <c r="DI32" i="4"/>
  <c r="DI31" i="4"/>
  <c r="DI30" i="4"/>
  <c r="DI29" i="4"/>
  <c r="DI28" i="4"/>
  <c r="DI27" i="4"/>
  <c r="DI26" i="4"/>
  <c r="DI25" i="4"/>
  <c r="DI24" i="4"/>
  <c r="DI23" i="4"/>
  <c r="DI22" i="4"/>
  <c r="DI21" i="4"/>
  <c r="DI20" i="4"/>
  <c r="DI19" i="4"/>
  <c r="DI18" i="4"/>
  <c r="DI17" i="4"/>
  <c r="DI16" i="4"/>
  <c r="DI15" i="4"/>
  <c r="DI14" i="4"/>
  <c r="DD100" i="4"/>
  <c r="DD99" i="4"/>
  <c r="DD98" i="4"/>
  <c r="DD97" i="4"/>
  <c r="DD96" i="4"/>
  <c r="DD95" i="4"/>
  <c r="DD94" i="4"/>
  <c r="DD93" i="4"/>
  <c r="DD92" i="4"/>
  <c r="DD91" i="4"/>
  <c r="DD90" i="4"/>
  <c r="DD89" i="4"/>
  <c r="DD88" i="4"/>
  <c r="DD87" i="4"/>
  <c r="DD86" i="4"/>
  <c r="DD85" i="4"/>
  <c r="DD84" i="4"/>
  <c r="DD83" i="4"/>
  <c r="DD82" i="4"/>
  <c r="DD81" i="4"/>
  <c r="DD80" i="4"/>
  <c r="DD79" i="4"/>
  <c r="DD78" i="4"/>
  <c r="DD77" i="4"/>
  <c r="DD76" i="4"/>
  <c r="DD75" i="4"/>
  <c r="DD74" i="4"/>
  <c r="DD73" i="4"/>
  <c r="DD72" i="4"/>
  <c r="DD71" i="4"/>
  <c r="DD70" i="4"/>
  <c r="DD69" i="4"/>
  <c r="DD68" i="4"/>
  <c r="DD67" i="4"/>
  <c r="DD66" i="4"/>
  <c r="DD65" i="4"/>
  <c r="DD64" i="4"/>
  <c r="DD63" i="4"/>
  <c r="DD62" i="4"/>
  <c r="DD61" i="4"/>
  <c r="DD60" i="4"/>
  <c r="DD59" i="4"/>
  <c r="DD58" i="4"/>
  <c r="DD57" i="4"/>
  <c r="DD56" i="4"/>
  <c r="DD55" i="4"/>
  <c r="DD54" i="4"/>
  <c r="DD53" i="4"/>
  <c r="DD52" i="4"/>
  <c r="DD51" i="4"/>
  <c r="DD50" i="4"/>
  <c r="DD49" i="4"/>
  <c r="DD48" i="4"/>
  <c r="DD47" i="4"/>
  <c r="DD46" i="4"/>
  <c r="DD45" i="4"/>
  <c r="DD44" i="4"/>
  <c r="DD43" i="4"/>
  <c r="DD42" i="4"/>
  <c r="DD41" i="4"/>
  <c r="DD40" i="4"/>
  <c r="DD39" i="4"/>
  <c r="DD38" i="4"/>
  <c r="DD37" i="4"/>
  <c r="DD36" i="4"/>
  <c r="DD35" i="4"/>
  <c r="DD34" i="4"/>
  <c r="DD33" i="4"/>
  <c r="DD32" i="4"/>
  <c r="DD31" i="4"/>
  <c r="DD30" i="4"/>
  <c r="DD29" i="4"/>
  <c r="DD28" i="4"/>
  <c r="DD27" i="4"/>
  <c r="DD26" i="4"/>
  <c r="DD25" i="4"/>
  <c r="DD24" i="4"/>
  <c r="DD23" i="4"/>
  <c r="DD22" i="4"/>
  <c r="DD21" i="4"/>
  <c r="DD20" i="4"/>
  <c r="DD19" i="4"/>
  <c r="DD18" i="4"/>
  <c r="DD17" i="4"/>
  <c r="DD16" i="4"/>
  <c r="DD15" i="4"/>
  <c r="DD14" i="4"/>
  <c r="CY100" i="4"/>
  <c r="CY99" i="4"/>
  <c r="CY98" i="4"/>
  <c r="CY97" i="4"/>
  <c r="CY96" i="4"/>
  <c r="CY95" i="4"/>
  <c r="CY94" i="4"/>
  <c r="CY93" i="4"/>
  <c r="CY92" i="4"/>
  <c r="CY91" i="4"/>
  <c r="CY90" i="4"/>
  <c r="CY89" i="4"/>
  <c r="CY88" i="4"/>
  <c r="CY87" i="4"/>
  <c r="CY86" i="4"/>
  <c r="CY85" i="4"/>
  <c r="CY84" i="4"/>
  <c r="CY83" i="4"/>
  <c r="CY82" i="4"/>
  <c r="CY81" i="4"/>
  <c r="CY80" i="4"/>
  <c r="CY79" i="4"/>
  <c r="CY78" i="4"/>
  <c r="CY77" i="4"/>
  <c r="CY76" i="4"/>
  <c r="CY75" i="4"/>
  <c r="CY74" i="4"/>
  <c r="CY73" i="4"/>
  <c r="CY72" i="4"/>
  <c r="CY71" i="4"/>
  <c r="CY70" i="4"/>
  <c r="CY69" i="4"/>
  <c r="CY68" i="4"/>
  <c r="CY67" i="4"/>
  <c r="CY66" i="4"/>
  <c r="CY65" i="4"/>
  <c r="CY64" i="4"/>
  <c r="CY63" i="4"/>
  <c r="CY62" i="4"/>
  <c r="CY61" i="4"/>
  <c r="CY60" i="4"/>
  <c r="CY59" i="4"/>
  <c r="CY58" i="4"/>
  <c r="CY57" i="4"/>
  <c r="CY56" i="4"/>
  <c r="CY55" i="4"/>
  <c r="CY54" i="4"/>
  <c r="CY53" i="4"/>
  <c r="CY52" i="4"/>
  <c r="CY51" i="4"/>
  <c r="CY50" i="4"/>
  <c r="CY49" i="4"/>
  <c r="CY48" i="4"/>
  <c r="CY47" i="4"/>
  <c r="CY46" i="4"/>
  <c r="CY45" i="4"/>
  <c r="CY44" i="4"/>
  <c r="CY43" i="4"/>
  <c r="CY42" i="4"/>
  <c r="CY41" i="4"/>
  <c r="CY40" i="4"/>
  <c r="CY39" i="4"/>
  <c r="CY38" i="4"/>
  <c r="CY37" i="4"/>
  <c r="CY36" i="4"/>
  <c r="CY35" i="4"/>
  <c r="CY34" i="4"/>
  <c r="CY33" i="4"/>
  <c r="CY32" i="4"/>
  <c r="CY31" i="4"/>
  <c r="CY30" i="4"/>
  <c r="CY29" i="4"/>
  <c r="CY28" i="4"/>
  <c r="CY27" i="4"/>
  <c r="CY26" i="4"/>
  <c r="CY25" i="4"/>
  <c r="CY24" i="4"/>
  <c r="CY23" i="4"/>
  <c r="CY22" i="4"/>
  <c r="CY21" i="4"/>
  <c r="CY20" i="4"/>
  <c r="CY19" i="4"/>
  <c r="CY18" i="4"/>
  <c r="CY17" i="4"/>
  <c r="CY16" i="4"/>
  <c r="CY15" i="4"/>
  <c r="CY14" i="4"/>
  <c r="CT100" i="4"/>
  <c r="CT99" i="4"/>
  <c r="CT98" i="4"/>
  <c r="CT97" i="4"/>
  <c r="CT96" i="4"/>
  <c r="CT95" i="4"/>
  <c r="CT94" i="4"/>
  <c r="CT93" i="4"/>
  <c r="CT92" i="4"/>
  <c r="CT91" i="4"/>
  <c r="CT90" i="4"/>
  <c r="CT89" i="4"/>
  <c r="CT88" i="4"/>
  <c r="CT87" i="4"/>
  <c r="CT86" i="4"/>
  <c r="CT85" i="4"/>
  <c r="CT84" i="4"/>
  <c r="CT83" i="4"/>
  <c r="CT82" i="4"/>
  <c r="CT81" i="4"/>
  <c r="CT80" i="4"/>
  <c r="CT79" i="4"/>
  <c r="CT78" i="4"/>
  <c r="CT77" i="4"/>
  <c r="CT76" i="4"/>
  <c r="CT75" i="4"/>
  <c r="CT74" i="4"/>
  <c r="CT73" i="4"/>
  <c r="CT72" i="4"/>
  <c r="CT71" i="4"/>
  <c r="CT70" i="4"/>
  <c r="CT69" i="4"/>
  <c r="CT68" i="4"/>
  <c r="CT67" i="4"/>
  <c r="CT66" i="4"/>
  <c r="CT65" i="4"/>
  <c r="CT64" i="4"/>
  <c r="CT63" i="4"/>
  <c r="CT62" i="4"/>
  <c r="CT61" i="4"/>
  <c r="CT60" i="4"/>
  <c r="CT59" i="4"/>
  <c r="CT58" i="4"/>
  <c r="CT57" i="4"/>
  <c r="CT56" i="4"/>
  <c r="CT55" i="4"/>
  <c r="CT54" i="4"/>
  <c r="CT53" i="4"/>
  <c r="CT52" i="4"/>
  <c r="CT51" i="4"/>
  <c r="CT50" i="4"/>
  <c r="CT49" i="4"/>
  <c r="CT48" i="4"/>
  <c r="CT47" i="4"/>
  <c r="CT46" i="4"/>
  <c r="CT45" i="4"/>
  <c r="CT44" i="4"/>
  <c r="CT43" i="4"/>
  <c r="CT42" i="4"/>
  <c r="CT41" i="4"/>
  <c r="CT40" i="4"/>
  <c r="CT39" i="4"/>
  <c r="CT38" i="4"/>
  <c r="CT37" i="4"/>
  <c r="CT36" i="4"/>
  <c r="CT35" i="4"/>
  <c r="CT34" i="4"/>
  <c r="CT33" i="4"/>
  <c r="CT32" i="4"/>
  <c r="CT31" i="4"/>
  <c r="CT30" i="4"/>
  <c r="CT29" i="4"/>
  <c r="CT28" i="4"/>
  <c r="CT27" i="4"/>
  <c r="CT26" i="4"/>
  <c r="CT25" i="4"/>
  <c r="CT24" i="4"/>
  <c r="CT23" i="4"/>
  <c r="CT22" i="4"/>
  <c r="CT21" i="4"/>
  <c r="CT20" i="4"/>
  <c r="CT19" i="4"/>
  <c r="CT18" i="4"/>
  <c r="CT17" i="4"/>
  <c r="CT16" i="4"/>
  <c r="CT15" i="4"/>
  <c r="CT14" i="4"/>
  <c r="CO100" i="4"/>
  <c r="CO99" i="4"/>
  <c r="CO98" i="4"/>
  <c r="CO97" i="4"/>
  <c r="CO96" i="4"/>
  <c r="CO95" i="4"/>
  <c r="CO94" i="4"/>
  <c r="CO93" i="4"/>
  <c r="CO92" i="4"/>
  <c r="CO91" i="4"/>
  <c r="CO90" i="4"/>
  <c r="CO89" i="4"/>
  <c r="CO88" i="4"/>
  <c r="CO87" i="4"/>
  <c r="CO86" i="4"/>
  <c r="CO85" i="4"/>
  <c r="CO84" i="4"/>
  <c r="CO83" i="4"/>
  <c r="CO82" i="4"/>
  <c r="CO81" i="4"/>
  <c r="CO80" i="4"/>
  <c r="CO79" i="4"/>
  <c r="CO78" i="4"/>
  <c r="CO77" i="4"/>
  <c r="CO76" i="4"/>
  <c r="CO75" i="4"/>
  <c r="CO74" i="4"/>
  <c r="CO73" i="4"/>
  <c r="CO72" i="4"/>
  <c r="CO71" i="4"/>
  <c r="CO70" i="4"/>
  <c r="CO69" i="4"/>
  <c r="CO68" i="4"/>
  <c r="CO67" i="4"/>
  <c r="CO66" i="4"/>
  <c r="CO65" i="4"/>
  <c r="CO64" i="4"/>
  <c r="CO63" i="4"/>
  <c r="CO62" i="4"/>
  <c r="CO61" i="4"/>
  <c r="CO60" i="4"/>
  <c r="CO59" i="4"/>
  <c r="CO58" i="4"/>
  <c r="CO57" i="4"/>
  <c r="CO56" i="4"/>
  <c r="CO55" i="4"/>
  <c r="CO54" i="4"/>
  <c r="CO53" i="4"/>
  <c r="CO52" i="4"/>
  <c r="CO51" i="4"/>
  <c r="CO50" i="4"/>
  <c r="CO49" i="4"/>
  <c r="CO48" i="4"/>
  <c r="CO47" i="4"/>
  <c r="CO46" i="4"/>
  <c r="CO45" i="4"/>
  <c r="CO44" i="4"/>
  <c r="CO43" i="4"/>
  <c r="CO42" i="4"/>
  <c r="CO41" i="4"/>
  <c r="CO40" i="4"/>
  <c r="CO39" i="4"/>
  <c r="CO38" i="4"/>
  <c r="CO37" i="4"/>
  <c r="CO36" i="4"/>
  <c r="CO35" i="4"/>
  <c r="CO34" i="4"/>
  <c r="CO33" i="4"/>
  <c r="CO32" i="4"/>
  <c r="CO31" i="4"/>
  <c r="CO30" i="4"/>
  <c r="CO29" i="4"/>
  <c r="CO28" i="4"/>
  <c r="CO27" i="4"/>
  <c r="CO26" i="4"/>
  <c r="CO25" i="4"/>
  <c r="CO24" i="4"/>
  <c r="CO23" i="4"/>
  <c r="CO22" i="4"/>
  <c r="CO21" i="4"/>
  <c r="CO20" i="4"/>
  <c r="CO19" i="4"/>
  <c r="CO18" i="4"/>
  <c r="CO17" i="4"/>
  <c r="CO16" i="4"/>
  <c r="CO15" i="4"/>
  <c r="CO14" i="4"/>
  <c r="CJ100" i="4"/>
  <c r="CJ99" i="4"/>
  <c r="CJ98" i="4"/>
  <c r="CJ97" i="4"/>
  <c r="CJ96" i="4"/>
  <c r="CJ95" i="4"/>
  <c r="CJ94" i="4"/>
  <c r="CJ93" i="4"/>
  <c r="CJ92" i="4"/>
  <c r="CJ91" i="4"/>
  <c r="CJ90" i="4"/>
  <c r="CJ89" i="4"/>
  <c r="CJ88" i="4"/>
  <c r="CJ87" i="4"/>
  <c r="CJ86" i="4"/>
  <c r="CJ85" i="4"/>
  <c r="CJ84" i="4"/>
  <c r="CJ83" i="4"/>
  <c r="CJ82" i="4"/>
  <c r="CJ81" i="4"/>
  <c r="CJ80" i="4"/>
  <c r="CJ79" i="4"/>
  <c r="CJ78" i="4"/>
  <c r="CJ77" i="4"/>
  <c r="CJ76" i="4"/>
  <c r="CJ75" i="4"/>
  <c r="CJ74" i="4"/>
  <c r="CJ73" i="4"/>
  <c r="CJ72" i="4"/>
  <c r="CJ71" i="4"/>
  <c r="CJ70" i="4"/>
  <c r="CJ69" i="4"/>
  <c r="CJ68" i="4"/>
  <c r="CJ67" i="4"/>
  <c r="CJ66" i="4"/>
  <c r="CJ65" i="4"/>
  <c r="CJ64" i="4"/>
  <c r="CJ63" i="4"/>
  <c r="CJ62" i="4"/>
  <c r="CJ61" i="4"/>
  <c r="CJ60" i="4"/>
  <c r="CJ59" i="4"/>
  <c r="CJ58" i="4"/>
  <c r="CJ57" i="4"/>
  <c r="CJ56" i="4"/>
  <c r="CJ55" i="4"/>
  <c r="CJ54" i="4"/>
  <c r="CJ53" i="4"/>
  <c r="CJ52" i="4"/>
  <c r="CJ51" i="4"/>
  <c r="CJ50" i="4"/>
  <c r="CJ49" i="4"/>
  <c r="CJ48" i="4"/>
  <c r="CJ47" i="4"/>
  <c r="CJ46" i="4"/>
  <c r="CJ45" i="4"/>
  <c r="CJ44" i="4"/>
  <c r="CJ43" i="4"/>
  <c r="CJ42" i="4"/>
  <c r="CJ41" i="4"/>
  <c r="CJ40" i="4"/>
  <c r="CJ39" i="4"/>
  <c r="CJ38" i="4"/>
  <c r="CJ37" i="4"/>
  <c r="CJ36" i="4"/>
  <c r="CJ35" i="4"/>
  <c r="CJ34" i="4"/>
  <c r="CJ33" i="4"/>
  <c r="CJ32" i="4"/>
  <c r="CJ31" i="4"/>
  <c r="CJ30" i="4"/>
  <c r="CJ29" i="4"/>
  <c r="CJ28" i="4"/>
  <c r="CJ27" i="4"/>
  <c r="CJ26" i="4"/>
  <c r="CJ25" i="4"/>
  <c r="CJ24" i="4"/>
  <c r="CJ23" i="4"/>
  <c r="CJ22" i="4"/>
  <c r="CJ21" i="4"/>
  <c r="CJ20" i="4"/>
  <c r="CJ19" i="4"/>
  <c r="CJ18" i="4"/>
  <c r="CJ17" i="4"/>
  <c r="CJ16" i="4"/>
  <c r="CJ15" i="4"/>
  <c r="CJ14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BZ100" i="4"/>
  <c r="BZ99" i="4"/>
  <c r="BZ98" i="4"/>
  <c r="BZ97" i="4"/>
  <c r="BZ96" i="4"/>
  <c r="BZ95" i="4"/>
  <c r="BZ94" i="4"/>
  <c r="BZ93" i="4"/>
  <c r="BZ92" i="4"/>
  <c r="BZ91" i="4"/>
  <c r="BZ90" i="4"/>
  <c r="BZ89" i="4"/>
  <c r="BZ88" i="4"/>
  <c r="BZ87" i="4"/>
  <c r="BZ86" i="4"/>
  <c r="BZ85" i="4"/>
  <c r="BZ84" i="4"/>
  <c r="BZ83" i="4"/>
  <c r="BZ82" i="4"/>
  <c r="BZ81" i="4"/>
  <c r="BZ80" i="4"/>
  <c r="BZ79" i="4"/>
  <c r="BZ78" i="4"/>
  <c r="BZ77" i="4"/>
  <c r="BZ76" i="4"/>
  <c r="BZ75" i="4"/>
  <c r="BZ74" i="4"/>
  <c r="BZ73" i="4"/>
  <c r="BZ72" i="4"/>
  <c r="BZ71" i="4"/>
  <c r="BZ70" i="4"/>
  <c r="BZ69" i="4"/>
  <c r="BZ68" i="4"/>
  <c r="BZ67" i="4"/>
  <c r="BZ66" i="4"/>
  <c r="BZ65" i="4"/>
  <c r="BZ64" i="4"/>
  <c r="BZ63" i="4"/>
  <c r="BZ62" i="4"/>
  <c r="BZ61" i="4"/>
  <c r="BZ60" i="4"/>
  <c r="BZ59" i="4"/>
  <c r="BZ58" i="4"/>
  <c r="BZ57" i="4"/>
  <c r="BZ56" i="4"/>
  <c r="BZ55" i="4"/>
  <c r="BZ54" i="4"/>
  <c r="BZ53" i="4"/>
  <c r="BZ52" i="4"/>
  <c r="BZ51" i="4"/>
  <c r="BZ50" i="4"/>
  <c r="BZ49" i="4"/>
  <c r="BZ48" i="4"/>
  <c r="BZ47" i="4"/>
  <c r="BZ46" i="4"/>
  <c r="BZ45" i="4"/>
  <c r="BZ44" i="4"/>
  <c r="BZ43" i="4"/>
  <c r="BZ42" i="4"/>
  <c r="BZ41" i="4"/>
  <c r="BZ40" i="4"/>
  <c r="BZ39" i="4"/>
  <c r="BZ38" i="4"/>
  <c r="BZ37" i="4"/>
  <c r="BZ36" i="4"/>
  <c r="BZ35" i="4"/>
  <c r="BZ34" i="4"/>
  <c r="BZ33" i="4"/>
  <c r="BZ32" i="4"/>
  <c r="BZ31" i="4"/>
  <c r="BZ30" i="4"/>
  <c r="BZ29" i="4"/>
  <c r="BZ28" i="4"/>
  <c r="BZ27" i="4"/>
  <c r="BZ26" i="4"/>
  <c r="BZ25" i="4"/>
  <c r="BZ24" i="4"/>
  <c r="BZ23" i="4"/>
  <c r="BZ22" i="4"/>
  <c r="BZ21" i="4"/>
  <c r="BZ20" i="4"/>
  <c r="BZ19" i="4"/>
  <c r="BZ18" i="4"/>
  <c r="BZ17" i="4"/>
  <c r="BZ16" i="4"/>
  <c r="BZ15" i="4"/>
  <c r="BZ14" i="4"/>
  <c r="BU100" i="4"/>
  <c r="BU99" i="4"/>
  <c r="BU98" i="4"/>
  <c r="BU97" i="4"/>
  <c r="BU96" i="4"/>
  <c r="BU95" i="4"/>
  <c r="BU94" i="4"/>
  <c r="BU93" i="4"/>
  <c r="BU92" i="4"/>
  <c r="BU91" i="4"/>
  <c r="BU90" i="4"/>
  <c r="BU89" i="4"/>
  <c r="BU88" i="4"/>
  <c r="BU87" i="4"/>
  <c r="BU86" i="4"/>
  <c r="BU85" i="4"/>
  <c r="BU84" i="4"/>
  <c r="BU83" i="4"/>
  <c r="BU82" i="4"/>
  <c r="BU81" i="4"/>
  <c r="BU80" i="4"/>
  <c r="BU79" i="4"/>
  <c r="BU78" i="4"/>
  <c r="BU77" i="4"/>
  <c r="BU76" i="4"/>
  <c r="BU75" i="4"/>
  <c r="BU74" i="4"/>
  <c r="BU73" i="4"/>
  <c r="BU72" i="4"/>
  <c r="BU71" i="4"/>
  <c r="BU70" i="4"/>
  <c r="BU69" i="4"/>
  <c r="BU68" i="4"/>
  <c r="BU67" i="4"/>
  <c r="BU66" i="4"/>
  <c r="BU65" i="4"/>
  <c r="BU64" i="4"/>
  <c r="BU63" i="4"/>
  <c r="BU62" i="4"/>
  <c r="BU61" i="4"/>
  <c r="BU60" i="4"/>
  <c r="BU59" i="4"/>
  <c r="BU58" i="4"/>
  <c r="BU57" i="4"/>
  <c r="BU56" i="4"/>
  <c r="BU55" i="4"/>
  <c r="BU54" i="4"/>
  <c r="BU53" i="4"/>
  <c r="BU52" i="4"/>
  <c r="BU51" i="4"/>
  <c r="BU50" i="4"/>
  <c r="BU49" i="4"/>
  <c r="BU48" i="4"/>
  <c r="BU47" i="4"/>
  <c r="BU46" i="4"/>
  <c r="BU45" i="4"/>
  <c r="BU44" i="4"/>
  <c r="BU43" i="4"/>
  <c r="BU42" i="4"/>
  <c r="BU41" i="4"/>
  <c r="BU40" i="4"/>
  <c r="BU39" i="4"/>
  <c r="BU38" i="4"/>
  <c r="BU37" i="4"/>
  <c r="BU36" i="4"/>
  <c r="BU35" i="4"/>
  <c r="BU34" i="4"/>
  <c r="BU33" i="4"/>
  <c r="BU32" i="4"/>
  <c r="BU31" i="4"/>
  <c r="BU30" i="4"/>
  <c r="BU29" i="4"/>
  <c r="BU28" i="4"/>
  <c r="BU27" i="4"/>
  <c r="BU26" i="4"/>
  <c r="BU25" i="4"/>
  <c r="BU24" i="4"/>
  <c r="BU23" i="4"/>
  <c r="BU22" i="4"/>
  <c r="BU21" i="4"/>
  <c r="BU20" i="4"/>
  <c r="BU19" i="4"/>
  <c r="BU18" i="4"/>
  <c r="BU17" i="4"/>
  <c r="BU16" i="4"/>
  <c r="BU15" i="4"/>
  <c r="BU14" i="4"/>
  <c r="BP100" i="4"/>
  <c r="BP99" i="4"/>
  <c r="BP98" i="4"/>
  <c r="BP97" i="4"/>
  <c r="BP96" i="4"/>
  <c r="BP95" i="4"/>
  <c r="BP94" i="4"/>
  <c r="BP93" i="4"/>
  <c r="BP92" i="4"/>
  <c r="BP91" i="4"/>
  <c r="BP90" i="4"/>
  <c r="BP89" i="4"/>
  <c r="BP88" i="4"/>
  <c r="BP87" i="4"/>
  <c r="BP86" i="4"/>
  <c r="BP85" i="4"/>
  <c r="BP84" i="4"/>
  <c r="BP83" i="4"/>
  <c r="BP82" i="4"/>
  <c r="BP81" i="4"/>
  <c r="BP80" i="4"/>
  <c r="BP79" i="4"/>
  <c r="BP78" i="4"/>
  <c r="BP77" i="4"/>
  <c r="BP76" i="4"/>
  <c r="BP75" i="4"/>
  <c r="BP74" i="4"/>
  <c r="BP73" i="4"/>
  <c r="BP72" i="4"/>
  <c r="BP71" i="4"/>
  <c r="BP70" i="4"/>
  <c r="BP69" i="4"/>
  <c r="BP68" i="4"/>
  <c r="BP67" i="4"/>
  <c r="BP66" i="4"/>
  <c r="BP65" i="4"/>
  <c r="BP64" i="4"/>
  <c r="BP63" i="4"/>
  <c r="BP62" i="4"/>
  <c r="BP61" i="4"/>
  <c r="BP60" i="4"/>
  <c r="BP59" i="4"/>
  <c r="BP58" i="4"/>
  <c r="BP57" i="4"/>
  <c r="BP56" i="4"/>
  <c r="BP55" i="4"/>
  <c r="BP54" i="4"/>
  <c r="BP53" i="4"/>
  <c r="BP52" i="4"/>
  <c r="BP51" i="4"/>
  <c r="BP50" i="4"/>
  <c r="BP49" i="4"/>
  <c r="BP48" i="4"/>
  <c r="BP47" i="4"/>
  <c r="BP46" i="4"/>
  <c r="BP45" i="4"/>
  <c r="BP44" i="4"/>
  <c r="BP43" i="4"/>
  <c r="BP42" i="4"/>
  <c r="BP41" i="4"/>
  <c r="BP40" i="4"/>
  <c r="BP39" i="4"/>
  <c r="BP38" i="4"/>
  <c r="BP37" i="4"/>
  <c r="BP36" i="4"/>
  <c r="BP35" i="4"/>
  <c r="BP34" i="4"/>
  <c r="BP33" i="4"/>
  <c r="BP32" i="4"/>
  <c r="BP31" i="4"/>
  <c r="BP30" i="4"/>
  <c r="BP29" i="4"/>
  <c r="BP28" i="4"/>
  <c r="BP27" i="4"/>
  <c r="BP26" i="4"/>
  <c r="BP25" i="4"/>
  <c r="BP24" i="4"/>
  <c r="BP23" i="4"/>
  <c r="BP22" i="4"/>
  <c r="BP21" i="4"/>
  <c r="BP20" i="4"/>
  <c r="BP19" i="4"/>
  <c r="BP18" i="4"/>
  <c r="BP17" i="4"/>
  <c r="BP16" i="4"/>
  <c r="BP15" i="4"/>
  <c r="BP14" i="4"/>
  <c r="BK100" i="4"/>
  <c r="BK99" i="4"/>
  <c r="BK98" i="4"/>
  <c r="BK97" i="4"/>
  <c r="BK96" i="4"/>
  <c r="BK95" i="4"/>
  <c r="BK94" i="4"/>
  <c r="BK93" i="4"/>
  <c r="BK92" i="4"/>
  <c r="BK91" i="4"/>
  <c r="BK90" i="4"/>
  <c r="BK89" i="4"/>
  <c r="BK88" i="4"/>
  <c r="BK87" i="4"/>
  <c r="BK86" i="4"/>
  <c r="BK85" i="4"/>
  <c r="BK84" i="4"/>
  <c r="BK83" i="4"/>
  <c r="BK82" i="4"/>
  <c r="BK81" i="4"/>
  <c r="BK80" i="4"/>
  <c r="BK79" i="4"/>
  <c r="BK78" i="4"/>
  <c r="BK77" i="4"/>
  <c r="BK76" i="4"/>
  <c r="BK75" i="4"/>
  <c r="BK74" i="4"/>
  <c r="BK73" i="4"/>
  <c r="BK72" i="4"/>
  <c r="BK71" i="4"/>
  <c r="BK70" i="4"/>
  <c r="BK69" i="4"/>
  <c r="BK68" i="4"/>
  <c r="BK67" i="4"/>
  <c r="BK66" i="4"/>
  <c r="BK65" i="4"/>
  <c r="BK64" i="4"/>
  <c r="BK63" i="4"/>
  <c r="BK62" i="4"/>
  <c r="BK61" i="4"/>
  <c r="BK60" i="4"/>
  <c r="BK59" i="4"/>
  <c r="BK58" i="4"/>
  <c r="BK57" i="4"/>
  <c r="BK56" i="4"/>
  <c r="BK55" i="4"/>
  <c r="BK54" i="4"/>
  <c r="BK53" i="4"/>
  <c r="BK52" i="4"/>
  <c r="BK51" i="4"/>
  <c r="BK50" i="4"/>
  <c r="BK49" i="4"/>
  <c r="BK48" i="4"/>
  <c r="BK47" i="4"/>
  <c r="BK46" i="4"/>
  <c r="BK45" i="4"/>
  <c r="BK44" i="4"/>
  <c r="BK43" i="4"/>
  <c r="BK42" i="4"/>
  <c r="BK41" i="4"/>
  <c r="BK40" i="4"/>
  <c r="BK39" i="4"/>
  <c r="BK38" i="4"/>
  <c r="BK37" i="4"/>
  <c r="BK36" i="4"/>
  <c r="BK35" i="4"/>
  <c r="BK34" i="4"/>
  <c r="BK33" i="4"/>
  <c r="BK32" i="4"/>
  <c r="BK31" i="4"/>
  <c r="BK30" i="4"/>
  <c r="BK29" i="4"/>
  <c r="BK28" i="4"/>
  <c r="BK27" i="4"/>
  <c r="BK26" i="4"/>
  <c r="BK25" i="4"/>
  <c r="BK24" i="4"/>
  <c r="BK23" i="4"/>
  <c r="BK22" i="4"/>
  <c r="BK21" i="4"/>
  <c r="BK20" i="4"/>
  <c r="BK19" i="4"/>
  <c r="BK18" i="4"/>
  <c r="BK17" i="4"/>
  <c r="BK16" i="4"/>
  <c r="BK15" i="4"/>
  <c r="BK14" i="4"/>
  <c r="BF100" i="4"/>
  <c r="BF99" i="4"/>
  <c r="BF98" i="4"/>
  <c r="BF97" i="4"/>
  <c r="BF96" i="4"/>
  <c r="BF95" i="4"/>
  <c r="BF94" i="4"/>
  <c r="BF93" i="4"/>
  <c r="BF92" i="4"/>
  <c r="BF91" i="4"/>
  <c r="BF90" i="4"/>
  <c r="BF89" i="4"/>
  <c r="BF88" i="4"/>
  <c r="BF87" i="4"/>
  <c r="BF86" i="4"/>
  <c r="BF85" i="4"/>
  <c r="BF84" i="4"/>
  <c r="BF83" i="4"/>
  <c r="BF82" i="4"/>
  <c r="BF81" i="4"/>
  <c r="BF80" i="4"/>
  <c r="BF79" i="4"/>
  <c r="BF78" i="4"/>
  <c r="BF77" i="4"/>
  <c r="BF76" i="4"/>
  <c r="BF75" i="4"/>
  <c r="BF74" i="4"/>
  <c r="BF73" i="4"/>
  <c r="BF72" i="4"/>
  <c r="BF71" i="4"/>
  <c r="BF70" i="4"/>
  <c r="BF69" i="4"/>
  <c r="BF68" i="4"/>
  <c r="BF67" i="4"/>
  <c r="BF66" i="4"/>
  <c r="BF65" i="4"/>
  <c r="BF64" i="4"/>
  <c r="BF63" i="4"/>
  <c r="BF62" i="4"/>
  <c r="BF61" i="4"/>
  <c r="BF60" i="4"/>
  <c r="BF59" i="4"/>
  <c r="BF58" i="4"/>
  <c r="BF57" i="4"/>
  <c r="BF56" i="4"/>
  <c r="BF55" i="4"/>
  <c r="BF54" i="4"/>
  <c r="BF53" i="4"/>
  <c r="BF52" i="4"/>
  <c r="BF51" i="4"/>
  <c r="BF50" i="4"/>
  <c r="BF49" i="4"/>
  <c r="BF48" i="4"/>
  <c r="BF47" i="4"/>
  <c r="BF46" i="4"/>
  <c r="BF45" i="4"/>
  <c r="BF44" i="4"/>
  <c r="BF43" i="4"/>
  <c r="BF42" i="4"/>
  <c r="BF41" i="4"/>
  <c r="BF40" i="4"/>
  <c r="BF39" i="4"/>
  <c r="BF38" i="4"/>
  <c r="BF37" i="4"/>
  <c r="BF36" i="4"/>
  <c r="BF35" i="4"/>
  <c r="BF34" i="4"/>
  <c r="BF33" i="4"/>
  <c r="BF32" i="4"/>
  <c r="BF31" i="4"/>
  <c r="BF30" i="4"/>
  <c r="BF29" i="4"/>
  <c r="BF28" i="4"/>
  <c r="BF27" i="4"/>
  <c r="BF26" i="4"/>
  <c r="BF25" i="4"/>
  <c r="BF24" i="4"/>
  <c r="BF23" i="4"/>
  <c r="BF22" i="4"/>
  <c r="BF21" i="4"/>
  <c r="BF20" i="4"/>
  <c r="BF19" i="4"/>
  <c r="BF18" i="4"/>
  <c r="BF17" i="4"/>
  <c r="BF16" i="4"/>
  <c r="BF15" i="4"/>
  <c r="BF14" i="4"/>
  <c r="BA100" i="4"/>
  <c r="BA99" i="4"/>
  <c r="BA98" i="4"/>
  <c r="BA97" i="4"/>
  <c r="BA96" i="4"/>
  <c r="BA95" i="4"/>
  <c r="BA94" i="4"/>
  <c r="BA93" i="4"/>
  <c r="BA92" i="4"/>
  <c r="BA91" i="4"/>
  <c r="BA90" i="4"/>
  <c r="BA89" i="4"/>
  <c r="BA88" i="4"/>
  <c r="BA87" i="4"/>
  <c r="BA86" i="4"/>
  <c r="BA85" i="4"/>
  <c r="BA84" i="4"/>
  <c r="BA83" i="4"/>
  <c r="BA82" i="4"/>
  <c r="BA81" i="4"/>
  <c r="BA80" i="4"/>
  <c r="BA79" i="4"/>
  <c r="BA78" i="4"/>
  <c r="BA77" i="4"/>
  <c r="BA76" i="4"/>
  <c r="BA75" i="4"/>
  <c r="BA74" i="4"/>
  <c r="BA73" i="4"/>
  <c r="BA72" i="4"/>
  <c r="BA71" i="4"/>
  <c r="BA70" i="4"/>
  <c r="BA69" i="4"/>
  <c r="BA68" i="4"/>
  <c r="BA67" i="4"/>
  <c r="BA66" i="4"/>
  <c r="BA65" i="4"/>
  <c r="BA64" i="4"/>
  <c r="BA63" i="4"/>
  <c r="BA62" i="4"/>
  <c r="BA61" i="4"/>
  <c r="BA60" i="4"/>
  <c r="BA59" i="4"/>
  <c r="BA58" i="4"/>
  <c r="BA57" i="4"/>
  <c r="BA56" i="4"/>
  <c r="BA55" i="4"/>
  <c r="BA54" i="4"/>
  <c r="BA53" i="4"/>
  <c r="BA52" i="4"/>
  <c r="BA51" i="4"/>
  <c r="BA50" i="4"/>
  <c r="BA49" i="4"/>
  <c r="BA48" i="4"/>
  <c r="BA47" i="4"/>
  <c r="BA46" i="4"/>
  <c r="BA45" i="4"/>
  <c r="BA44" i="4"/>
  <c r="BA43" i="4"/>
  <c r="BA42" i="4"/>
  <c r="BA41" i="4"/>
  <c r="BA40" i="4"/>
  <c r="BA39" i="4"/>
  <c r="BA38" i="4"/>
  <c r="BA37" i="4"/>
  <c r="BA36" i="4"/>
  <c r="BA35" i="4"/>
  <c r="BA34" i="4"/>
  <c r="BA33" i="4"/>
  <c r="BA32" i="4"/>
  <c r="BA31" i="4"/>
  <c r="BA30" i="4"/>
  <c r="BA29" i="4"/>
  <c r="BA28" i="4"/>
  <c r="BA27" i="4"/>
  <c r="BA26" i="4"/>
  <c r="BA25" i="4"/>
  <c r="BA24" i="4"/>
  <c r="BA23" i="4"/>
  <c r="BA22" i="4"/>
  <c r="BA21" i="4"/>
  <c r="BA20" i="4"/>
  <c r="BA19" i="4"/>
  <c r="BA18" i="4"/>
  <c r="BA17" i="4"/>
  <c r="BA16" i="4"/>
  <c r="BA15" i="4"/>
  <c r="BA14" i="4"/>
  <c r="AV100" i="4"/>
  <c r="AV99" i="4"/>
  <c r="AV98" i="4"/>
  <c r="AV97" i="4"/>
  <c r="AV96" i="4"/>
  <c r="AV95" i="4"/>
  <c r="AV94" i="4"/>
  <c r="AV93" i="4"/>
  <c r="AV92" i="4"/>
  <c r="AV91" i="4"/>
  <c r="AV90" i="4"/>
  <c r="AV89" i="4"/>
  <c r="AV88" i="4"/>
  <c r="AV87" i="4"/>
  <c r="AV86" i="4"/>
  <c r="AV85" i="4"/>
  <c r="AV84" i="4"/>
  <c r="AV83" i="4"/>
  <c r="AV82" i="4"/>
  <c r="AV81" i="4"/>
  <c r="AV80" i="4"/>
  <c r="AV79" i="4"/>
  <c r="AV78" i="4"/>
  <c r="AV77" i="4"/>
  <c r="AV76" i="4"/>
  <c r="AV75" i="4"/>
  <c r="AV74" i="4"/>
  <c r="AV73" i="4"/>
  <c r="AV72" i="4"/>
  <c r="AV71" i="4"/>
  <c r="AV70" i="4"/>
  <c r="AV69" i="4"/>
  <c r="AV68" i="4"/>
  <c r="AV67" i="4"/>
  <c r="AV66" i="4"/>
  <c r="AV65" i="4"/>
  <c r="AV64" i="4"/>
  <c r="AV63" i="4"/>
  <c r="AV62" i="4"/>
  <c r="AV61" i="4"/>
  <c r="AV60" i="4"/>
  <c r="AV59" i="4"/>
  <c r="AV58" i="4"/>
  <c r="AV57" i="4"/>
  <c r="AV56" i="4"/>
  <c r="AV55" i="4"/>
  <c r="AV54" i="4"/>
  <c r="AV53" i="4"/>
  <c r="AV52" i="4"/>
  <c r="AV51" i="4"/>
  <c r="AV50" i="4"/>
  <c r="AV49" i="4"/>
  <c r="AV48" i="4"/>
  <c r="AV47" i="4"/>
  <c r="AV46" i="4"/>
  <c r="AV45" i="4"/>
  <c r="AV44" i="4"/>
  <c r="AV43" i="4"/>
  <c r="AV42" i="4"/>
  <c r="AV41" i="4"/>
  <c r="AV40" i="4"/>
  <c r="AV39" i="4"/>
  <c r="AV38" i="4"/>
  <c r="AV37" i="4"/>
  <c r="AV36" i="4"/>
  <c r="AV35" i="4"/>
  <c r="AV34" i="4"/>
  <c r="AV33" i="4"/>
  <c r="AV32" i="4"/>
  <c r="AV31" i="4"/>
  <c r="AV30" i="4"/>
  <c r="AV29" i="4"/>
  <c r="AV28" i="4"/>
  <c r="AV27" i="4"/>
  <c r="AV26" i="4"/>
  <c r="AV25" i="4"/>
  <c r="AV24" i="4"/>
  <c r="AV23" i="4"/>
  <c r="AV22" i="4"/>
  <c r="AV21" i="4"/>
  <c r="AV20" i="4"/>
  <c r="AV19" i="4"/>
  <c r="AV18" i="4"/>
  <c r="AV17" i="4"/>
  <c r="AV16" i="4"/>
  <c r="AV15" i="4"/>
  <c r="AV14" i="4"/>
  <c r="AQ100" i="4"/>
  <c r="AQ99" i="4"/>
  <c r="AQ98" i="4"/>
  <c r="AQ97" i="4"/>
  <c r="AQ96" i="4"/>
  <c r="AQ95" i="4"/>
  <c r="AQ94" i="4"/>
  <c r="AQ93" i="4"/>
  <c r="AQ92" i="4"/>
  <c r="AQ91" i="4"/>
  <c r="AQ90" i="4"/>
  <c r="AQ89" i="4"/>
  <c r="AQ88" i="4"/>
  <c r="AQ87" i="4"/>
  <c r="AQ86" i="4"/>
  <c r="AQ85" i="4"/>
  <c r="AQ84" i="4"/>
  <c r="AQ83" i="4"/>
  <c r="AQ82" i="4"/>
  <c r="AQ81" i="4"/>
  <c r="AQ80" i="4"/>
  <c r="AQ79" i="4"/>
  <c r="AQ78" i="4"/>
  <c r="AQ77" i="4"/>
  <c r="AQ76" i="4"/>
  <c r="AQ75" i="4"/>
  <c r="AQ74" i="4"/>
  <c r="AQ73" i="4"/>
  <c r="AQ72" i="4"/>
  <c r="AQ71" i="4"/>
  <c r="AQ70" i="4"/>
  <c r="AQ69" i="4"/>
  <c r="AQ68" i="4"/>
  <c r="AQ67" i="4"/>
  <c r="AQ66" i="4"/>
  <c r="AQ65" i="4"/>
  <c r="AQ64" i="4"/>
  <c r="AQ63" i="4"/>
  <c r="AQ62" i="4"/>
  <c r="AQ61" i="4"/>
  <c r="AQ60" i="4"/>
  <c r="AQ59" i="4"/>
  <c r="AQ58" i="4"/>
  <c r="AQ57" i="4"/>
  <c r="AQ56" i="4"/>
  <c r="AQ55" i="4"/>
  <c r="AQ54" i="4"/>
  <c r="AQ53" i="4"/>
  <c r="AQ52" i="4"/>
  <c r="AQ51" i="4"/>
  <c r="AQ50" i="4"/>
  <c r="AQ49" i="4"/>
  <c r="AQ48" i="4"/>
  <c r="AQ47" i="4"/>
  <c r="AQ46" i="4"/>
  <c r="AQ45" i="4"/>
  <c r="AQ44" i="4"/>
  <c r="AQ43" i="4"/>
  <c r="AQ42" i="4"/>
  <c r="AQ41" i="4"/>
  <c r="AQ40" i="4"/>
  <c r="AQ39" i="4"/>
  <c r="AQ38" i="4"/>
  <c r="AQ37" i="4"/>
  <c r="AQ36" i="4"/>
  <c r="AQ35" i="4"/>
  <c r="AQ34" i="4"/>
  <c r="AQ33" i="4"/>
  <c r="AQ32" i="4"/>
  <c r="AQ31" i="4"/>
  <c r="AQ30" i="4"/>
  <c r="AQ29" i="4"/>
  <c r="AQ28" i="4"/>
  <c r="AQ27" i="4"/>
  <c r="AQ26" i="4"/>
  <c r="AQ25" i="4"/>
  <c r="AQ24" i="4"/>
  <c r="AQ23" i="4"/>
  <c r="AQ22" i="4"/>
  <c r="AQ21" i="4"/>
  <c r="AQ20" i="4"/>
  <c r="AQ19" i="4"/>
  <c r="AQ18" i="4"/>
  <c r="AQ17" i="4"/>
  <c r="AQ16" i="4"/>
  <c r="AQ15" i="4"/>
  <c r="AQ14" i="4"/>
  <c r="AL100" i="4"/>
  <c r="AL99" i="4"/>
  <c r="AL98" i="4"/>
  <c r="AL97" i="4"/>
  <c r="AL96" i="4"/>
  <c r="AL95" i="4"/>
  <c r="AL94" i="4"/>
  <c r="AL93" i="4"/>
  <c r="AL92" i="4"/>
  <c r="AL91" i="4"/>
  <c r="AL90" i="4"/>
  <c r="AL89" i="4"/>
  <c r="AL88" i="4"/>
  <c r="AL87" i="4"/>
  <c r="AL86" i="4"/>
  <c r="AL85" i="4"/>
  <c r="AL84" i="4"/>
  <c r="AL83" i="4"/>
  <c r="AL82" i="4"/>
  <c r="AL81" i="4"/>
  <c r="AL80" i="4"/>
  <c r="AL79" i="4"/>
  <c r="AL78" i="4"/>
  <c r="AL77" i="4"/>
  <c r="AL76" i="4"/>
  <c r="AL75" i="4"/>
  <c r="AL74" i="4"/>
  <c r="AL73" i="4"/>
  <c r="AL72" i="4"/>
  <c r="AL71" i="4"/>
  <c r="AL70" i="4"/>
  <c r="AL69" i="4"/>
  <c r="AL68" i="4"/>
  <c r="AL67" i="4"/>
  <c r="AL66" i="4"/>
  <c r="AL65" i="4"/>
  <c r="AL64" i="4"/>
  <c r="AL63" i="4"/>
  <c r="AL62" i="4"/>
  <c r="AL61" i="4"/>
  <c r="AL60" i="4"/>
  <c r="AL59" i="4"/>
  <c r="AL58" i="4"/>
  <c r="AL57" i="4"/>
  <c r="AL56" i="4"/>
  <c r="AL55" i="4"/>
  <c r="AL54" i="4"/>
  <c r="AL53" i="4"/>
  <c r="AL52" i="4"/>
  <c r="AL51" i="4"/>
  <c r="AL50" i="4"/>
  <c r="AL49" i="4"/>
  <c r="AL48" i="4"/>
  <c r="AL47" i="4"/>
  <c r="AL46" i="4"/>
  <c r="AL45" i="4"/>
  <c r="AL44" i="4"/>
  <c r="AL43" i="4"/>
  <c r="AL42" i="4"/>
  <c r="AL41" i="4"/>
  <c r="AL40" i="4"/>
  <c r="AL39" i="4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AL18" i="4"/>
  <c r="AL17" i="4"/>
  <c r="AL16" i="4"/>
  <c r="AL15" i="4"/>
  <c r="AL14" i="4"/>
  <c r="AG100" i="4"/>
  <c r="AG99" i="4"/>
  <c r="AG98" i="4"/>
  <c r="AG97" i="4"/>
  <c r="AG96" i="4"/>
  <c r="AG95" i="4"/>
  <c r="AG94" i="4"/>
  <c r="AG93" i="4"/>
  <c r="AG92" i="4"/>
  <c r="AG91" i="4"/>
  <c r="AG90" i="4"/>
  <c r="AG89" i="4"/>
  <c r="AG88" i="4"/>
  <c r="AG87" i="4"/>
  <c r="AG86" i="4"/>
  <c r="AG85" i="4"/>
  <c r="AG84" i="4"/>
  <c r="AG83" i="4"/>
  <c r="AG82" i="4"/>
  <c r="AG81" i="4"/>
  <c r="AG80" i="4"/>
  <c r="AG79" i="4"/>
  <c r="AG78" i="4"/>
  <c r="AG77" i="4"/>
  <c r="AG76" i="4"/>
  <c r="AG75" i="4"/>
  <c r="AG74" i="4"/>
  <c r="AG73" i="4"/>
  <c r="AG72" i="4"/>
  <c r="AG71" i="4"/>
  <c r="AG70" i="4"/>
  <c r="AG69" i="4"/>
  <c r="AG68" i="4"/>
  <c r="AG67" i="4"/>
  <c r="AG66" i="4"/>
  <c r="AG65" i="4"/>
  <c r="AG64" i="4"/>
  <c r="AG63" i="4"/>
  <c r="AG62" i="4"/>
  <c r="AG61" i="4"/>
  <c r="AG60" i="4"/>
  <c r="AG59" i="4"/>
  <c r="AG58" i="4"/>
  <c r="AG57" i="4"/>
  <c r="AG56" i="4"/>
  <c r="AG55" i="4"/>
  <c r="AG54" i="4"/>
  <c r="AG53" i="4"/>
  <c r="AG52" i="4"/>
  <c r="AG51" i="4"/>
  <c r="AG50" i="4"/>
  <c r="AG49" i="4"/>
  <c r="AG48" i="4"/>
  <c r="AG47" i="4"/>
  <c r="AG46" i="4"/>
  <c r="AG45" i="4"/>
  <c r="AG44" i="4"/>
  <c r="AG43" i="4"/>
  <c r="AG42" i="4"/>
  <c r="AG41" i="4"/>
  <c r="AG40" i="4"/>
  <c r="AG39" i="4"/>
  <c r="AG38" i="4"/>
  <c r="AG37" i="4"/>
  <c r="AG36" i="4"/>
  <c r="AG35" i="4"/>
  <c r="AG34" i="4"/>
  <c r="AG33" i="4"/>
  <c r="AG32" i="4"/>
  <c r="AG31" i="4"/>
  <c r="AG30" i="4"/>
  <c r="AG29" i="4"/>
  <c r="AG28" i="4"/>
  <c r="AG27" i="4"/>
  <c r="AG26" i="4"/>
  <c r="AG25" i="4"/>
  <c r="AG24" i="4"/>
  <c r="AG23" i="4"/>
  <c r="AG22" i="4"/>
  <c r="AG21" i="4"/>
  <c r="AG20" i="4"/>
  <c r="AG19" i="4"/>
  <c r="AG18" i="4"/>
  <c r="AG17" i="4"/>
  <c r="AG16" i="4"/>
  <c r="AG15" i="4"/>
  <c r="AG14" i="4"/>
  <c r="AB100" i="4"/>
  <c r="AB99" i="4"/>
  <c r="AB98" i="4"/>
  <c r="AB97" i="4"/>
  <c r="AB96" i="4"/>
  <c r="AB95" i="4"/>
  <c r="AB94" i="4"/>
  <c r="AB93" i="4"/>
  <c r="AB92" i="4"/>
  <c r="AB91" i="4"/>
  <c r="AB90" i="4"/>
  <c r="AB89" i="4"/>
  <c r="AB88" i="4"/>
  <c r="AB87" i="4"/>
  <c r="AB86" i="4"/>
  <c r="AB85" i="4"/>
  <c r="AB84" i="4"/>
  <c r="AB83" i="4"/>
  <c r="AB82" i="4"/>
  <c r="AB81" i="4"/>
  <c r="AB80" i="4"/>
  <c r="AB79" i="4"/>
  <c r="AB78" i="4"/>
  <c r="AB77" i="4"/>
  <c r="AB76" i="4"/>
  <c r="AB75" i="4"/>
  <c r="AB74" i="4"/>
  <c r="AB73" i="4"/>
  <c r="AB72" i="4"/>
  <c r="AB71" i="4"/>
  <c r="AB70" i="4"/>
  <c r="AB69" i="4"/>
  <c r="AB68" i="4"/>
  <c r="AB67" i="4"/>
  <c r="AB66" i="4"/>
  <c r="AB65" i="4"/>
  <c r="AB64" i="4"/>
  <c r="AB63" i="4"/>
  <c r="AB62" i="4"/>
  <c r="AB61" i="4"/>
  <c r="AB60" i="4"/>
  <c r="AB59" i="4"/>
  <c r="AB58" i="4"/>
  <c r="AB57" i="4"/>
  <c r="AB56" i="4"/>
  <c r="AB55" i="4"/>
  <c r="AB54" i="4"/>
  <c r="AB53" i="4"/>
  <c r="AB52" i="4"/>
  <c r="AB51" i="4"/>
  <c r="AB50" i="4"/>
  <c r="AB49" i="4"/>
  <c r="AB48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W100" i="4"/>
  <c r="W99" i="4"/>
  <c r="W98" i="4"/>
  <c r="W97" i="4"/>
  <c r="W96" i="4"/>
  <c r="W95" i="4"/>
  <c r="W94" i="4"/>
  <c r="W93" i="4"/>
  <c r="W92" i="4"/>
  <c r="W91" i="4"/>
  <c r="W90" i="4"/>
  <c r="W89" i="4"/>
  <c r="W88" i="4"/>
  <c r="W87" i="4"/>
  <c r="W86" i="4"/>
  <c r="W85" i="4"/>
  <c r="W84" i="4"/>
  <c r="W83" i="4"/>
  <c r="W82" i="4"/>
  <c r="W81" i="4"/>
  <c r="W80" i="4"/>
  <c r="W79" i="4"/>
  <c r="W78" i="4"/>
  <c r="W77" i="4"/>
  <c r="W76" i="4"/>
  <c r="W75" i="4"/>
  <c r="W74" i="4"/>
  <c r="W73" i="4"/>
  <c r="W72" i="4"/>
  <c r="W71" i="4"/>
  <c r="W70" i="4"/>
  <c r="W69" i="4"/>
  <c r="W68" i="4"/>
  <c r="W67" i="4"/>
  <c r="W66" i="4"/>
  <c r="W65" i="4"/>
  <c r="W64" i="4"/>
  <c r="W63" i="4"/>
  <c r="W62" i="4"/>
  <c r="W61" i="4"/>
  <c r="W60" i="4"/>
  <c r="W59" i="4"/>
  <c r="W58" i="4"/>
  <c r="W57" i="4"/>
  <c r="W56" i="4"/>
  <c r="W55" i="4"/>
  <c r="W54" i="4"/>
  <c r="W53" i="4"/>
  <c r="W52" i="4"/>
  <c r="W51" i="4"/>
  <c r="W50" i="4"/>
  <c r="W49" i="4"/>
  <c r="W48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R100" i="4"/>
  <c r="R99" i="4"/>
  <c r="R98" i="4"/>
  <c r="R97" i="4"/>
  <c r="R96" i="4"/>
  <c r="R95" i="4"/>
  <c r="R94" i="4"/>
  <c r="R93" i="4"/>
  <c r="R92" i="4"/>
  <c r="R91" i="4"/>
  <c r="R90" i="4"/>
  <c r="R89" i="4"/>
  <c r="R88" i="4"/>
  <c r="R87" i="4"/>
  <c r="R86" i="4"/>
  <c r="R85" i="4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61" i="4"/>
  <c r="R60" i="4"/>
  <c r="R59" i="4"/>
  <c r="R58" i="4"/>
  <c r="R57" i="4"/>
  <c r="R56" i="4"/>
  <c r="R55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H401" i="1"/>
  <c r="L401" i="1"/>
  <c r="M401" i="1" s="1"/>
  <c r="B402" i="1"/>
  <c r="L402" i="1" s="1"/>
  <c r="M402" i="1" s="1"/>
  <c r="B403" i="1"/>
  <c r="H403" i="1"/>
  <c r="L403" i="1"/>
  <c r="M403" i="1" s="1"/>
  <c r="B404" i="1"/>
  <c r="H404" i="1"/>
  <c r="L404" i="1"/>
  <c r="M404" i="1" s="1"/>
  <c r="B405" i="1"/>
  <c r="H405" i="1"/>
  <c r="L405" i="1"/>
  <c r="M405" i="1" s="1"/>
  <c r="B406" i="1"/>
  <c r="H406" i="1"/>
  <c r="L406" i="1"/>
  <c r="M406" i="1" s="1"/>
  <c r="B407" i="1"/>
  <c r="L407" i="1" s="1"/>
  <c r="M407" i="1" s="1"/>
  <c r="B408" i="1"/>
  <c r="B409" i="1"/>
  <c r="H409" i="1"/>
  <c r="L409" i="1"/>
  <c r="M409" i="1" s="1"/>
  <c r="B410" i="1"/>
  <c r="H410" i="1"/>
  <c r="L410" i="1"/>
  <c r="M410" i="1" s="1"/>
  <c r="B411" i="1"/>
  <c r="H411" i="1"/>
  <c r="L411" i="1"/>
  <c r="M411" i="1" s="1"/>
  <c r="B412" i="1"/>
  <c r="B413" i="1"/>
  <c r="B414" i="1"/>
  <c r="B415" i="1"/>
  <c r="L415" i="1" s="1"/>
  <c r="M415" i="1" s="1"/>
  <c r="B416" i="1"/>
  <c r="B417" i="1"/>
  <c r="C417" i="1" s="1"/>
  <c r="D417" i="1"/>
  <c r="E417" i="1"/>
  <c r="F417" i="1" s="1"/>
  <c r="H417" i="1"/>
  <c r="L417" i="1"/>
  <c r="M417" i="1" s="1"/>
  <c r="B418" i="1"/>
  <c r="B419" i="1"/>
  <c r="L419" i="1"/>
  <c r="M419" i="1" s="1"/>
  <c r="B420" i="1"/>
  <c r="B421" i="1"/>
  <c r="B422" i="1"/>
  <c r="B423" i="1"/>
  <c r="B424" i="1"/>
  <c r="L424" i="1"/>
  <c r="M424" i="1" s="1"/>
  <c r="B425" i="1"/>
  <c r="B426" i="1"/>
  <c r="H426" i="1"/>
  <c r="L426" i="1"/>
  <c r="M426" i="1" s="1"/>
  <c r="B427" i="1"/>
  <c r="L427" i="1" s="1"/>
  <c r="M427" i="1" s="1"/>
  <c r="B428" i="1"/>
  <c r="B429" i="1"/>
  <c r="B430" i="1"/>
  <c r="B431" i="1"/>
  <c r="B432" i="1"/>
  <c r="B433" i="1"/>
  <c r="B434" i="1"/>
  <c r="B435" i="1"/>
  <c r="B436" i="1"/>
  <c r="B437" i="1"/>
  <c r="L437" i="1"/>
  <c r="M437" i="1" s="1"/>
  <c r="B438" i="1"/>
  <c r="L438" i="1"/>
  <c r="M438" i="1" s="1"/>
  <c r="B439" i="1"/>
  <c r="B440" i="1"/>
  <c r="B441" i="1"/>
  <c r="B442" i="1"/>
  <c r="B443" i="1"/>
  <c r="B444" i="1"/>
  <c r="L444" i="1" s="1"/>
  <c r="M444" i="1" s="1"/>
  <c r="B445" i="1"/>
  <c r="L445" i="1"/>
  <c r="M445" i="1" s="1"/>
  <c r="B446" i="1"/>
  <c r="H446" i="1"/>
  <c r="L446" i="1"/>
  <c r="M446" i="1" s="1"/>
  <c r="B447" i="1"/>
  <c r="L447" i="1"/>
  <c r="M447" i="1" s="1"/>
  <c r="B448" i="1"/>
  <c r="B449" i="1"/>
  <c r="B450" i="1"/>
  <c r="B451" i="1"/>
  <c r="B452" i="1"/>
  <c r="B453" i="1"/>
  <c r="L453" i="1"/>
  <c r="M453" i="1" s="1"/>
  <c r="B454" i="1"/>
  <c r="B455" i="1"/>
  <c r="B456" i="1"/>
  <c r="B457" i="1"/>
  <c r="B458" i="1"/>
  <c r="B459" i="1"/>
  <c r="L459" i="1"/>
  <c r="M459" i="1" s="1"/>
  <c r="B460" i="1"/>
  <c r="B461" i="1"/>
  <c r="B462" i="1"/>
  <c r="H462" i="1"/>
  <c r="L462" i="1"/>
  <c r="M462" i="1" s="1"/>
  <c r="B463" i="1"/>
  <c r="L463" i="1" s="1"/>
  <c r="M463" i="1" s="1"/>
  <c r="B464" i="1"/>
  <c r="H464" i="1"/>
  <c r="L464" i="1"/>
  <c r="M464" i="1" s="1"/>
  <c r="B465" i="1"/>
  <c r="L465" i="1" s="1"/>
  <c r="M465" i="1" s="1"/>
  <c r="B466" i="1"/>
  <c r="B467" i="1"/>
  <c r="B468" i="1"/>
  <c r="B469" i="1"/>
  <c r="B470" i="1"/>
  <c r="B471" i="1"/>
  <c r="B472" i="1"/>
  <c r="B473" i="1"/>
  <c r="L473" i="1"/>
  <c r="M473" i="1" s="1"/>
  <c r="B474" i="1"/>
  <c r="B475" i="1"/>
  <c r="L475" i="1"/>
  <c r="M475" i="1" s="1"/>
  <c r="B476" i="1"/>
  <c r="H476" i="1"/>
  <c r="G476" i="1" s="1"/>
  <c r="L476" i="1"/>
  <c r="M476" i="1" s="1"/>
  <c r="B477" i="1"/>
  <c r="L477" i="1" s="1"/>
  <c r="M477" i="1" s="1"/>
  <c r="B478" i="1"/>
  <c r="B479" i="1"/>
  <c r="L479" i="1" s="1"/>
  <c r="M479" i="1" s="1"/>
  <c r="B480" i="1"/>
  <c r="B481" i="1"/>
  <c r="B482" i="1"/>
  <c r="B483" i="1"/>
  <c r="H483" i="1"/>
  <c r="L483" i="1"/>
  <c r="M483" i="1" s="1"/>
  <c r="B484" i="1"/>
  <c r="B485" i="1"/>
  <c r="B486" i="1"/>
  <c r="B487" i="1"/>
  <c r="L487" i="1"/>
  <c r="M487" i="1" s="1"/>
  <c r="B488" i="1"/>
  <c r="H488" i="1"/>
  <c r="J488" i="1" s="1"/>
  <c r="L488" i="1"/>
  <c r="M488" i="1" s="1"/>
  <c r="B489" i="1"/>
  <c r="H489" i="1"/>
  <c r="J489" i="1" s="1"/>
  <c r="L489" i="1"/>
  <c r="M489" i="1" s="1"/>
  <c r="B490" i="1"/>
  <c r="H490" i="1"/>
  <c r="J490" i="1" s="1"/>
  <c r="L490" i="1"/>
  <c r="M490" i="1" s="1"/>
  <c r="B491" i="1"/>
  <c r="L491" i="1"/>
  <c r="M491" i="1" s="1"/>
  <c r="B492" i="1"/>
  <c r="B493" i="1"/>
  <c r="L493" i="1"/>
  <c r="M493" i="1"/>
  <c r="B494" i="1"/>
  <c r="L494" i="1"/>
  <c r="M494" i="1"/>
  <c r="B495" i="1"/>
  <c r="B496" i="1"/>
  <c r="L496" i="1"/>
  <c r="M496" i="1"/>
  <c r="B497" i="1"/>
  <c r="H497" i="1"/>
  <c r="J497" i="1" s="1"/>
  <c r="L497" i="1"/>
  <c r="M497" i="1"/>
  <c r="B498" i="1"/>
  <c r="L498" i="1"/>
  <c r="M498" i="1" s="1"/>
  <c r="B499" i="1"/>
  <c r="H499" i="1"/>
  <c r="J499" i="1" s="1"/>
  <c r="L499" i="1"/>
  <c r="M499" i="1" s="1"/>
  <c r="B500" i="1"/>
  <c r="L500" i="1"/>
  <c r="M500" i="1" s="1"/>
  <c r="B501" i="1"/>
  <c r="H501" i="1"/>
  <c r="J501" i="1" s="1"/>
  <c r="L501" i="1"/>
  <c r="M501" i="1" s="1"/>
  <c r="B502" i="1"/>
  <c r="B503" i="1"/>
  <c r="B504" i="1"/>
  <c r="B505" i="1"/>
  <c r="B506" i="1"/>
  <c r="B507" i="1"/>
  <c r="B508" i="1"/>
  <c r="B509" i="1"/>
  <c r="L509" i="1"/>
  <c r="M509" i="1" s="1"/>
  <c r="B510" i="1"/>
  <c r="B511" i="1"/>
  <c r="L511" i="1" s="1"/>
  <c r="M511" i="1" s="1"/>
  <c r="B512" i="1"/>
  <c r="B513" i="1"/>
  <c r="L513" i="1" s="1"/>
  <c r="M513" i="1" s="1"/>
  <c r="B514" i="1"/>
  <c r="B515" i="1"/>
  <c r="B516" i="1"/>
  <c r="B517" i="1"/>
  <c r="B518" i="1"/>
  <c r="L518" i="1" s="1"/>
  <c r="M518" i="1" s="1"/>
  <c r="B519" i="1"/>
  <c r="L519" i="1" s="1"/>
  <c r="M519" i="1" s="1"/>
  <c r="B520" i="1"/>
  <c r="L520" i="1" s="1"/>
  <c r="M520" i="1" s="1"/>
  <c r="B521" i="1"/>
  <c r="L521" i="1" s="1"/>
  <c r="M521" i="1" s="1"/>
  <c r="B522" i="1"/>
  <c r="L522" i="1" s="1"/>
  <c r="M522" i="1" s="1"/>
  <c r="B523" i="1"/>
  <c r="L523" i="1" s="1"/>
  <c r="M523" i="1" s="1"/>
  <c r="B524" i="1"/>
  <c r="L524" i="1" s="1"/>
  <c r="M524" i="1" s="1"/>
  <c r="B525" i="1"/>
  <c r="L525" i="1" s="1"/>
  <c r="M525" i="1" s="1"/>
  <c r="B526" i="1"/>
  <c r="H526" i="1"/>
  <c r="L526" i="1"/>
  <c r="M526" i="1" s="1"/>
  <c r="B527" i="1"/>
  <c r="B528" i="1"/>
  <c r="L528" i="1"/>
  <c r="M528" i="1" s="1"/>
  <c r="B529" i="1"/>
  <c r="L529" i="1"/>
  <c r="M529" i="1" s="1"/>
  <c r="B530" i="1"/>
  <c r="B531" i="1"/>
  <c r="B532" i="1"/>
  <c r="L532" i="1" s="1"/>
  <c r="M532" i="1" s="1"/>
  <c r="H532" i="1"/>
  <c r="B533" i="1"/>
  <c r="B534" i="1"/>
  <c r="B535" i="1"/>
  <c r="L535" i="1" s="1"/>
  <c r="M535" i="1" s="1"/>
  <c r="B536" i="1"/>
  <c r="L536" i="1" s="1"/>
  <c r="M536" i="1" s="1"/>
  <c r="B537" i="1"/>
  <c r="B538" i="1"/>
  <c r="B539" i="1"/>
  <c r="B540" i="1"/>
  <c r="L540" i="1"/>
  <c r="M540" i="1" s="1"/>
  <c r="B541" i="1"/>
  <c r="B542" i="1"/>
  <c r="L542" i="1" s="1"/>
  <c r="M542" i="1" s="1"/>
  <c r="B543" i="1"/>
  <c r="H543" i="1" s="1"/>
  <c r="L543" i="1"/>
  <c r="M543" i="1" s="1"/>
  <c r="B544" i="1"/>
  <c r="L544" i="1" s="1"/>
  <c r="M544" i="1" s="1"/>
  <c r="B545" i="1"/>
  <c r="L545" i="1"/>
  <c r="M545" i="1" s="1"/>
  <c r="B546" i="1"/>
  <c r="B547" i="1"/>
  <c r="H547" i="1" s="1"/>
  <c r="B548" i="1"/>
  <c r="B549" i="1"/>
  <c r="L549" i="1" s="1"/>
  <c r="M549" i="1" s="1"/>
  <c r="B550" i="1"/>
  <c r="B551" i="1"/>
  <c r="B552" i="1"/>
  <c r="B553" i="1"/>
  <c r="B554" i="1"/>
  <c r="B555" i="1"/>
  <c r="B556" i="1"/>
  <c r="L556" i="1"/>
  <c r="M556" i="1" s="1"/>
  <c r="B557" i="1"/>
  <c r="B558" i="1"/>
  <c r="B559" i="1"/>
  <c r="L559" i="1"/>
  <c r="M559" i="1" s="1"/>
  <c r="B560" i="1"/>
  <c r="B561" i="1"/>
  <c r="B562" i="1"/>
  <c r="B563" i="1"/>
  <c r="L563" i="1"/>
  <c r="M563" i="1" s="1"/>
  <c r="B564" i="1"/>
  <c r="L564" i="1"/>
  <c r="M564" i="1" s="1"/>
  <c r="B565" i="1"/>
  <c r="L565" i="1" s="1"/>
  <c r="M565" i="1" s="1"/>
  <c r="B566" i="1"/>
  <c r="B567" i="1"/>
  <c r="L567" i="1" s="1"/>
  <c r="M567" i="1" s="1"/>
  <c r="B568" i="1"/>
  <c r="B569" i="1"/>
  <c r="B570" i="1"/>
  <c r="B571" i="1"/>
  <c r="L571" i="1"/>
  <c r="M571" i="1" s="1"/>
  <c r="B572" i="1"/>
  <c r="B573" i="1"/>
  <c r="B574" i="1"/>
  <c r="B575" i="1"/>
  <c r="B576" i="1"/>
  <c r="B577" i="1"/>
  <c r="B578" i="1"/>
  <c r="L578" i="1"/>
  <c r="M578" i="1" s="1"/>
  <c r="B579" i="1"/>
  <c r="B580" i="1"/>
  <c r="B581" i="1"/>
  <c r="L581" i="1" s="1"/>
  <c r="M581" i="1" s="1"/>
  <c r="B582" i="1"/>
  <c r="B583" i="1"/>
  <c r="B584" i="1"/>
  <c r="L584" i="1" s="1"/>
  <c r="M584" i="1" s="1"/>
  <c r="B585" i="1"/>
  <c r="B586" i="1"/>
  <c r="H586" i="1" s="1"/>
  <c r="L586" i="1"/>
  <c r="M586" i="1" s="1"/>
  <c r="B587" i="1"/>
  <c r="B588" i="1"/>
  <c r="L588" i="1"/>
  <c r="M588" i="1"/>
  <c r="B589" i="1"/>
  <c r="L589" i="1"/>
  <c r="M589" i="1" s="1"/>
  <c r="B590" i="1"/>
  <c r="H590" i="1"/>
  <c r="L590" i="1"/>
  <c r="M590" i="1"/>
  <c r="B591" i="1"/>
  <c r="H591" i="1"/>
  <c r="L591" i="1"/>
  <c r="M591" i="1" s="1"/>
  <c r="B592" i="1"/>
  <c r="C592" i="1"/>
  <c r="D592" i="1"/>
  <c r="E592" i="1"/>
  <c r="F592" i="1" s="1"/>
  <c r="H592" i="1"/>
  <c r="J592" i="1" s="1"/>
  <c r="L592" i="1"/>
  <c r="M592" i="1" s="1"/>
  <c r="B593" i="1"/>
  <c r="H593" i="1"/>
  <c r="J593" i="1" s="1"/>
  <c r="B594" i="1"/>
  <c r="H594" i="1"/>
  <c r="J594" i="1" s="1"/>
  <c r="L594" i="1"/>
  <c r="M594" i="1" s="1"/>
  <c r="B595" i="1"/>
  <c r="B596" i="1"/>
  <c r="B597" i="1"/>
  <c r="B598" i="1"/>
  <c r="B599" i="1"/>
  <c r="B600" i="1"/>
  <c r="E600" i="1"/>
  <c r="F600" i="1" s="1"/>
  <c r="H600" i="1"/>
  <c r="J600" i="1" s="1"/>
  <c r="L600" i="1"/>
  <c r="M600" i="1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AA590" i="1"/>
  <c r="AA591" i="1"/>
  <c r="D1" i="6"/>
  <c r="X55" i="10"/>
  <c r="X56" i="10"/>
  <c r="X57" i="10"/>
  <c r="X58" i="10"/>
  <c r="X59" i="10"/>
  <c r="X60" i="10"/>
  <c r="X61" i="10"/>
  <c r="X62" i="10"/>
  <c r="X63" i="10"/>
  <c r="X64" i="10"/>
  <c r="X65" i="10"/>
  <c r="X66" i="10"/>
  <c r="X67" i="10"/>
  <c r="X68" i="10"/>
  <c r="X69" i="10"/>
  <c r="X70" i="10"/>
  <c r="X71" i="10"/>
  <c r="X72" i="10"/>
  <c r="X73" i="10"/>
  <c r="X74" i="10"/>
  <c r="X75" i="10"/>
  <c r="X76" i="10"/>
  <c r="X77" i="10"/>
  <c r="X78" i="10"/>
  <c r="X79" i="10"/>
  <c r="X80" i="10"/>
  <c r="X81" i="10"/>
  <c r="X82" i="10"/>
  <c r="X83" i="10"/>
  <c r="X84" i="10"/>
  <c r="X85" i="10"/>
  <c r="X86" i="10"/>
  <c r="X87" i="10"/>
  <c r="X88" i="10"/>
  <c r="X89" i="10"/>
  <c r="X90" i="10"/>
  <c r="X91" i="10"/>
  <c r="X92" i="10"/>
  <c r="X93" i="10"/>
  <c r="X94" i="10"/>
  <c r="X95" i="10"/>
  <c r="X96" i="10"/>
  <c r="X97" i="10"/>
  <c r="X98" i="10"/>
  <c r="X99" i="10"/>
  <c r="X100" i="10"/>
  <c r="X101" i="10"/>
  <c r="X102" i="10"/>
  <c r="X103" i="10"/>
  <c r="X104" i="10"/>
  <c r="X105" i="10"/>
  <c r="X106" i="10"/>
  <c r="X107" i="10"/>
  <c r="X108" i="10"/>
  <c r="X109" i="10"/>
  <c r="X110" i="10"/>
  <c r="X111" i="10"/>
  <c r="X112" i="10"/>
  <c r="X113" i="10"/>
  <c r="X114" i="10"/>
  <c r="X115" i="10"/>
  <c r="X116" i="10"/>
  <c r="X117" i="10"/>
  <c r="X118" i="10"/>
  <c r="X119" i="10"/>
  <c r="X120" i="10"/>
  <c r="X121" i="10"/>
  <c r="X122" i="10"/>
  <c r="X123" i="10"/>
  <c r="X124" i="10"/>
  <c r="X125" i="10"/>
  <c r="X126" i="10"/>
  <c r="X127" i="10"/>
  <c r="X128" i="10"/>
  <c r="X129" i="10"/>
  <c r="X130" i="10"/>
  <c r="X131" i="10"/>
  <c r="X132" i="10"/>
  <c r="X133" i="10"/>
  <c r="X134" i="10"/>
  <c r="X135" i="10"/>
  <c r="X136" i="10"/>
  <c r="X137" i="10"/>
  <c r="X138" i="10"/>
  <c r="X139" i="10"/>
  <c r="X140" i="10"/>
  <c r="X141" i="10"/>
  <c r="X142" i="10"/>
  <c r="X143" i="10"/>
  <c r="X144" i="10"/>
  <c r="X145" i="10"/>
  <c r="X146" i="10"/>
  <c r="X147" i="10"/>
  <c r="X148" i="10"/>
  <c r="X149" i="10"/>
  <c r="X150" i="10"/>
  <c r="X151" i="10"/>
  <c r="X152" i="10"/>
  <c r="X153" i="10"/>
  <c r="X154" i="10"/>
  <c r="X155" i="10"/>
  <c r="X156" i="10"/>
  <c r="X157" i="10"/>
  <c r="X158" i="10"/>
  <c r="X159" i="10"/>
  <c r="X160" i="10"/>
  <c r="X161" i="10"/>
  <c r="X162" i="10"/>
  <c r="X163" i="10"/>
  <c r="X164" i="10"/>
  <c r="X165" i="10"/>
  <c r="X166" i="10"/>
  <c r="X167" i="10"/>
  <c r="X168" i="10"/>
  <c r="X169" i="10"/>
  <c r="X170" i="10"/>
  <c r="X171" i="10"/>
  <c r="X172" i="10"/>
  <c r="X173" i="10"/>
  <c r="X174" i="10"/>
  <c r="X175" i="10"/>
  <c r="X176" i="10"/>
  <c r="X177" i="10"/>
  <c r="X178" i="10"/>
  <c r="X179" i="10"/>
  <c r="X180" i="10"/>
  <c r="X181" i="10"/>
  <c r="X182" i="10"/>
  <c r="X183" i="10"/>
  <c r="X184" i="10"/>
  <c r="X185" i="10"/>
  <c r="X186" i="10"/>
  <c r="X187" i="10"/>
  <c r="X188" i="10"/>
  <c r="X189" i="10"/>
  <c r="X190" i="10"/>
  <c r="X191" i="10"/>
  <c r="X192" i="10"/>
  <c r="X193" i="10"/>
  <c r="X194" i="10"/>
  <c r="X195" i="10"/>
  <c r="X196" i="10"/>
  <c r="X197" i="10"/>
  <c r="X198" i="10"/>
  <c r="X199" i="10"/>
  <c r="X200" i="10"/>
  <c r="X201" i="10"/>
  <c r="X202" i="10"/>
  <c r="X203" i="10"/>
  <c r="X204" i="10"/>
  <c r="X205" i="10"/>
  <c r="X206" i="10"/>
  <c r="X207" i="10"/>
  <c r="X208" i="10"/>
  <c r="X209" i="10"/>
  <c r="X210" i="10"/>
  <c r="X211" i="10"/>
  <c r="X212" i="10"/>
  <c r="X213" i="10"/>
  <c r="X214" i="10"/>
  <c r="X215" i="10"/>
  <c r="X216" i="10"/>
  <c r="X217" i="10"/>
  <c r="X218" i="10"/>
  <c r="X219" i="10"/>
  <c r="X220" i="10"/>
  <c r="X221" i="10"/>
  <c r="X222" i="10"/>
  <c r="X223" i="10"/>
  <c r="X224" i="10"/>
  <c r="X225" i="10"/>
  <c r="X226" i="10"/>
  <c r="X227" i="10"/>
  <c r="X228" i="10"/>
  <c r="X229" i="10"/>
  <c r="X230" i="10"/>
  <c r="X231" i="10"/>
  <c r="X232" i="10"/>
  <c r="X233" i="10"/>
  <c r="X234" i="10"/>
  <c r="X235" i="10"/>
  <c r="X236" i="10"/>
  <c r="X237" i="10"/>
  <c r="X238" i="10"/>
  <c r="X239" i="10"/>
  <c r="X240" i="10"/>
  <c r="X241" i="10"/>
  <c r="X242" i="10"/>
  <c r="X243" i="10"/>
  <c r="X244" i="10"/>
  <c r="X245" i="10"/>
  <c r="X246" i="10"/>
  <c r="X247" i="10"/>
  <c r="X248" i="10"/>
  <c r="X249" i="10"/>
  <c r="X250" i="10"/>
  <c r="X251" i="10"/>
  <c r="X252" i="10"/>
  <c r="X253" i="10"/>
  <c r="X254" i="10"/>
  <c r="X255" i="10"/>
  <c r="X256" i="10"/>
  <c r="X257" i="10"/>
  <c r="X258" i="10"/>
  <c r="X259" i="10"/>
  <c r="X260" i="10"/>
  <c r="X261" i="10"/>
  <c r="X262" i="10"/>
  <c r="X263" i="10"/>
  <c r="X264" i="10"/>
  <c r="X265" i="10"/>
  <c r="X266" i="10"/>
  <c r="X267" i="10"/>
  <c r="X268" i="10"/>
  <c r="X269" i="10"/>
  <c r="X270" i="10"/>
  <c r="X271" i="10"/>
  <c r="X272" i="10"/>
  <c r="X273" i="10"/>
  <c r="X274" i="10"/>
  <c r="X275" i="10"/>
  <c r="X276" i="10"/>
  <c r="X277" i="10"/>
  <c r="X278" i="10"/>
  <c r="X279" i="10"/>
  <c r="X280" i="10"/>
  <c r="X281" i="10"/>
  <c r="X282" i="10"/>
  <c r="X283" i="10"/>
  <c r="X284" i="10"/>
  <c r="X285" i="10"/>
  <c r="X286" i="10"/>
  <c r="X287" i="10"/>
  <c r="X288" i="10"/>
  <c r="X289" i="10"/>
  <c r="X290" i="10"/>
  <c r="X291" i="10"/>
  <c r="X292" i="10"/>
  <c r="X293" i="10"/>
  <c r="X294" i="10"/>
  <c r="X295" i="10"/>
  <c r="X296" i="10"/>
  <c r="X297" i="10"/>
  <c r="X298" i="10"/>
  <c r="X299" i="10"/>
  <c r="X300" i="10"/>
  <c r="X301" i="10"/>
  <c r="X302" i="10"/>
  <c r="X303" i="10"/>
  <c r="X304" i="10"/>
  <c r="X305" i="10"/>
  <c r="X306" i="10"/>
  <c r="X307" i="10"/>
  <c r="X308" i="10"/>
  <c r="X309" i="10"/>
  <c r="X310" i="10"/>
  <c r="X311" i="10"/>
  <c r="X312" i="10"/>
  <c r="X313" i="10"/>
  <c r="X314" i="10"/>
  <c r="X315" i="10"/>
  <c r="X316" i="10"/>
  <c r="X317" i="10"/>
  <c r="X318" i="10"/>
  <c r="X319" i="10"/>
  <c r="X320" i="10"/>
  <c r="X321" i="10"/>
  <c r="X322" i="10"/>
  <c r="X323" i="10"/>
  <c r="X324" i="10"/>
  <c r="X325" i="10"/>
  <c r="X326" i="10"/>
  <c r="X327" i="10"/>
  <c r="X328" i="10"/>
  <c r="X329" i="10"/>
  <c r="X330" i="10"/>
  <c r="X331" i="10"/>
  <c r="X332" i="10"/>
  <c r="X333" i="10"/>
  <c r="X334" i="10"/>
  <c r="X335" i="10"/>
  <c r="X336" i="10"/>
  <c r="X337" i="10"/>
  <c r="X338" i="10"/>
  <c r="X339" i="10"/>
  <c r="X340" i="10"/>
  <c r="X341" i="10"/>
  <c r="X342" i="10"/>
  <c r="X343" i="10"/>
  <c r="X344" i="10"/>
  <c r="X345" i="10"/>
  <c r="X346" i="10"/>
  <c r="X347" i="10"/>
  <c r="X348" i="10"/>
  <c r="X349" i="10"/>
  <c r="X350" i="10"/>
  <c r="X351" i="10"/>
  <c r="X352" i="10"/>
  <c r="X353" i="10"/>
  <c r="X354" i="10"/>
  <c r="X355" i="10"/>
  <c r="X356" i="10"/>
  <c r="X357" i="10"/>
  <c r="X358" i="10"/>
  <c r="X359" i="10"/>
  <c r="X360" i="10"/>
  <c r="X361" i="10"/>
  <c r="X362" i="10"/>
  <c r="X363" i="10"/>
  <c r="X364" i="10"/>
  <c r="X365" i="10"/>
  <c r="X366" i="10"/>
  <c r="X367" i="10"/>
  <c r="X368" i="10"/>
  <c r="X369" i="10"/>
  <c r="X370" i="10"/>
  <c r="X371" i="10"/>
  <c r="X372" i="10"/>
  <c r="X373" i="10"/>
  <c r="X374" i="10"/>
  <c r="X375" i="10"/>
  <c r="X376" i="10"/>
  <c r="X377" i="10"/>
  <c r="X378" i="10"/>
  <c r="X379" i="10"/>
  <c r="X380" i="10"/>
  <c r="X381" i="10"/>
  <c r="X382" i="10"/>
  <c r="X383" i="10"/>
  <c r="X384" i="10"/>
  <c r="X385" i="10"/>
  <c r="O3" i="10" a="1"/>
  <c r="Z71" i="7"/>
  <c r="Z30" i="7" s="1"/>
  <c r="A27" i="7" s="1"/>
  <c r="B27" i="7" s="1"/>
  <c r="Y71" i="7"/>
  <c r="Y30" i="7" s="1"/>
  <c r="A26" i="7" s="1"/>
  <c r="B26" i="7" s="1"/>
  <c r="X71" i="7"/>
  <c r="X30" i="7" s="1"/>
  <c r="A25" i="7" s="1"/>
  <c r="B25" i="7" s="1"/>
  <c r="W71" i="7"/>
  <c r="W30" i="7" s="1"/>
  <c r="A24" i="7" s="1"/>
  <c r="B24" i="7" s="1"/>
  <c r="V71" i="7"/>
  <c r="V30" i="7" s="1"/>
  <c r="A23" i="7" s="1"/>
  <c r="B23" i="7" s="1"/>
  <c r="U71" i="7"/>
  <c r="U30" i="7" s="1"/>
  <c r="A22" i="7" s="1"/>
  <c r="B22" i="7" s="1"/>
  <c r="T71" i="7"/>
  <c r="T30" i="7" s="1"/>
  <c r="S71" i="7"/>
  <c r="S30" i="7" s="1"/>
  <c r="R71" i="7"/>
  <c r="R30" i="7" s="1"/>
  <c r="Q71" i="7"/>
  <c r="Q30" i="7" s="1"/>
  <c r="P71" i="7"/>
  <c r="P30" i="7" s="1"/>
  <c r="O71" i="7"/>
  <c r="O30" i="7" s="1"/>
  <c r="N71" i="7"/>
  <c r="N30" i="7" s="1"/>
  <c r="M71" i="7"/>
  <c r="M30" i="7" s="1"/>
  <c r="L71" i="7"/>
  <c r="L30" i="7" s="1"/>
  <c r="EK28" i="4"/>
  <c r="EK27" i="4"/>
  <c r="EK26" i="4"/>
  <c r="EK25" i="4"/>
  <c r="EK24" i="4"/>
  <c r="EK23" i="4"/>
  <c r="EK22" i="4"/>
  <c r="EK21" i="4"/>
  <c r="EK20" i="4"/>
  <c r="EK19" i="4"/>
  <c r="EK18" i="4"/>
  <c r="EK17" i="4"/>
  <c r="EK16" i="4"/>
  <c r="EK15" i="4"/>
  <c r="EK14" i="4"/>
  <c r="EK4" i="4"/>
  <c r="EK5" i="4"/>
  <c r="EK6" i="4"/>
  <c r="EK7" i="4"/>
  <c r="EK8" i="4"/>
  <c r="EK9" i="4"/>
  <c r="EK10" i="4"/>
  <c r="EK11" i="4"/>
  <c r="EK12" i="4"/>
  <c r="EK13" i="4"/>
  <c r="A72" i="7"/>
  <c r="K71" i="7"/>
  <c r="K30" i="7" s="1"/>
  <c r="J71" i="7"/>
  <c r="J30" i="7" s="1"/>
  <c r="I71" i="7"/>
  <c r="I30" i="7" s="1"/>
  <c r="H71" i="7"/>
  <c r="H30" i="7" s="1"/>
  <c r="G71" i="7"/>
  <c r="G30" i="7" s="1"/>
  <c r="F71" i="7"/>
  <c r="F30" i="7" s="1"/>
  <c r="E71" i="7"/>
  <c r="E30" i="7" s="1"/>
  <c r="D71" i="7"/>
  <c r="D30" i="7" s="1"/>
  <c r="C71" i="7"/>
  <c r="C30" i="7" s="1"/>
  <c r="B71" i="7"/>
  <c r="B30" i="7" s="1"/>
  <c r="F1" i="2"/>
  <c r="B1" i="2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4" i="1"/>
  <c r="BA5" i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4" i="1"/>
  <c r="P11" i="6"/>
  <c r="P5" i="6"/>
  <c r="P6" i="6"/>
  <c r="P7" i="6"/>
  <c r="P8" i="6"/>
  <c r="P9" i="6"/>
  <c r="P10" i="6"/>
  <c r="P4" i="6"/>
  <c r="X7" i="6"/>
  <c r="X6" i="6"/>
  <c r="X5" i="6"/>
  <c r="T371" i="2"/>
  <c r="S371" i="2"/>
  <c r="R371" i="2"/>
  <c r="Q371" i="2"/>
  <c r="N371" i="2"/>
  <c r="T370" i="2"/>
  <c r="S370" i="2"/>
  <c r="R370" i="2"/>
  <c r="Q370" i="2"/>
  <c r="N370" i="2"/>
  <c r="T369" i="2"/>
  <c r="S369" i="2"/>
  <c r="R369" i="2"/>
  <c r="Q369" i="2"/>
  <c r="N369" i="2"/>
  <c r="T368" i="2"/>
  <c r="S368" i="2"/>
  <c r="R368" i="2"/>
  <c r="Q368" i="2"/>
  <c r="N368" i="2"/>
  <c r="T367" i="2"/>
  <c r="S367" i="2"/>
  <c r="R367" i="2"/>
  <c r="Q367" i="2"/>
  <c r="N367" i="2"/>
  <c r="T366" i="2"/>
  <c r="S366" i="2"/>
  <c r="R366" i="2"/>
  <c r="Q366" i="2"/>
  <c r="N366" i="2"/>
  <c r="T365" i="2"/>
  <c r="S365" i="2"/>
  <c r="R365" i="2"/>
  <c r="Q365" i="2"/>
  <c r="N365" i="2"/>
  <c r="T364" i="2"/>
  <c r="S364" i="2"/>
  <c r="R364" i="2"/>
  <c r="Q364" i="2"/>
  <c r="N364" i="2"/>
  <c r="T363" i="2"/>
  <c r="S363" i="2"/>
  <c r="R363" i="2"/>
  <c r="Q363" i="2"/>
  <c r="N363" i="2"/>
  <c r="T362" i="2"/>
  <c r="S362" i="2"/>
  <c r="R362" i="2"/>
  <c r="Q362" i="2"/>
  <c r="N362" i="2"/>
  <c r="T361" i="2"/>
  <c r="S361" i="2"/>
  <c r="R361" i="2"/>
  <c r="Q361" i="2"/>
  <c r="N361" i="2"/>
  <c r="T360" i="2"/>
  <c r="S360" i="2"/>
  <c r="R360" i="2"/>
  <c r="Q360" i="2"/>
  <c r="N360" i="2"/>
  <c r="T359" i="2"/>
  <c r="S359" i="2"/>
  <c r="R359" i="2"/>
  <c r="Q359" i="2"/>
  <c r="N359" i="2"/>
  <c r="T358" i="2"/>
  <c r="S358" i="2"/>
  <c r="R358" i="2"/>
  <c r="Q358" i="2"/>
  <c r="N358" i="2"/>
  <c r="T357" i="2"/>
  <c r="S357" i="2"/>
  <c r="R357" i="2"/>
  <c r="Q357" i="2"/>
  <c r="N357" i="2"/>
  <c r="T356" i="2"/>
  <c r="S356" i="2"/>
  <c r="R356" i="2"/>
  <c r="Q356" i="2"/>
  <c r="N356" i="2"/>
  <c r="T355" i="2"/>
  <c r="S355" i="2"/>
  <c r="R355" i="2"/>
  <c r="Q355" i="2"/>
  <c r="N355" i="2"/>
  <c r="T354" i="2"/>
  <c r="S354" i="2"/>
  <c r="R354" i="2"/>
  <c r="Q354" i="2"/>
  <c r="N354" i="2"/>
  <c r="T353" i="2"/>
  <c r="S353" i="2"/>
  <c r="R353" i="2"/>
  <c r="Q353" i="2"/>
  <c r="N353" i="2"/>
  <c r="T352" i="2"/>
  <c r="S352" i="2"/>
  <c r="R352" i="2"/>
  <c r="Q352" i="2"/>
  <c r="N352" i="2"/>
  <c r="T351" i="2"/>
  <c r="S351" i="2"/>
  <c r="R351" i="2"/>
  <c r="Q351" i="2"/>
  <c r="N351" i="2"/>
  <c r="T350" i="2"/>
  <c r="S350" i="2"/>
  <c r="R350" i="2"/>
  <c r="Q350" i="2"/>
  <c r="N350" i="2"/>
  <c r="T349" i="2"/>
  <c r="S349" i="2"/>
  <c r="R349" i="2"/>
  <c r="Q349" i="2"/>
  <c r="N349" i="2"/>
  <c r="T348" i="2"/>
  <c r="S348" i="2"/>
  <c r="R348" i="2"/>
  <c r="Q348" i="2"/>
  <c r="N348" i="2"/>
  <c r="T347" i="2"/>
  <c r="S347" i="2"/>
  <c r="R347" i="2"/>
  <c r="Q347" i="2"/>
  <c r="N347" i="2"/>
  <c r="T346" i="2"/>
  <c r="S346" i="2"/>
  <c r="R346" i="2"/>
  <c r="Q346" i="2"/>
  <c r="N346" i="2"/>
  <c r="T345" i="2"/>
  <c r="S345" i="2"/>
  <c r="R345" i="2"/>
  <c r="Q345" i="2"/>
  <c r="N345" i="2"/>
  <c r="T344" i="2"/>
  <c r="S344" i="2"/>
  <c r="R344" i="2"/>
  <c r="Q344" i="2"/>
  <c r="N344" i="2"/>
  <c r="T343" i="2"/>
  <c r="S343" i="2"/>
  <c r="R343" i="2"/>
  <c r="Q343" i="2"/>
  <c r="N343" i="2"/>
  <c r="T342" i="2"/>
  <c r="S342" i="2"/>
  <c r="R342" i="2"/>
  <c r="Q342" i="2"/>
  <c r="N342" i="2"/>
  <c r="T341" i="2"/>
  <c r="S341" i="2"/>
  <c r="R341" i="2"/>
  <c r="Q341" i="2"/>
  <c r="N341" i="2"/>
  <c r="T340" i="2"/>
  <c r="S340" i="2"/>
  <c r="R340" i="2"/>
  <c r="Q340" i="2"/>
  <c r="N340" i="2"/>
  <c r="T339" i="2"/>
  <c r="S339" i="2"/>
  <c r="R339" i="2"/>
  <c r="Q339" i="2"/>
  <c r="N339" i="2"/>
  <c r="T338" i="2"/>
  <c r="S338" i="2"/>
  <c r="R338" i="2"/>
  <c r="Q338" i="2"/>
  <c r="N338" i="2"/>
  <c r="T337" i="2"/>
  <c r="S337" i="2"/>
  <c r="R337" i="2"/>
  <c r="Q337" i="2"/>
  <c r="N337" i="2"/>
  <c r="T336" i="2"/>
  <c r="S336" i="2"/>
  <c r="R336" i="2"/>
  <c r="Q336" i="2"/>
  <c r="N336" i="2"/>
  <c r="T335" i="2"/>
  <c r="S335" i="2"/>
  <c r="R335" i="2"/>
  <c r="Q335" i="2"/>
  <c r="N335" i="2"/>
  <c r="T334" i="2"/>
  <c r="S334" i="2"/>
  <c r="R334" i="2"/>
  <c r="Q334" i="2"/>
  <c r="N334" i="2"/>
  <c r="T333" i="2"/>
  <c r="S333" i="2"/>
  <c r="R333" i="2"/>
  <c r="Q333" i="2"/>
  <c r="N333" i="2"/>
  <c r="T332" i="2"/>
  <c r="S332" i="2"/>
  <c r="R332" i="2"/>
  <c r="Q332" i="2"/>
  <c r="N332" i="2"/>
  <c r="T331" i="2"/>
  <c r="S331" i="2"/>
  <c r="R331" i="2"/>
  <c r="Q331" i="2"/>
  <c r="N331" i="2"/>
  <c r="T330" i="2"/>
  <c r="S330" i="2"/>
  <c r="R330" i="2"/>
  <c r="Q330" i="2"/>
  <c r="N330" i="2"/>
  <c r="T329" i="2"/>
  <c r="S329" i="2"/>
  <c r="R329" i="2"/>
  <c r="Q329" i="2"/>
  <c r="N329" i="2"/>
  <c r="T328" i="2"/>
  <c r="S328" i="2"/>
  <c r="R328" i="2"/>
  <c r="Q328" i="2"/>
  <c r="N328" i="2"/>
  <c r="T327" i="2"/>
  <c r="S327" i="2"/>
  <c r="R327" i="2"/>
  <c r="Q327" i="2"/>
  <c r="N327" i="2"/>
  <c r="T326" i="2"/>
  <c r="S326" i="2"/>
  <c r="R326" i="2"/>
  <c r="Q326" i="2"/>
  <c r="N326" i="2"/>
  <c r="T325" i="2"/>
  <c r="S325" i="2"/>
  <c r="R325" i="2"/>
  <c r="Q325" i="2"/>
  <c r="N325" i="2"/>
  <c r="T324" i="2"/>
  <c r="S324" i="2"/>
  <c r="R324" i="2"/>
  <c r="Q324" i="2"/>
  <c r="N324" i="2"/>
  <c r="T323" i="2"/>
  <c r="S323" i="2"/>
  <c r="R323" i="2"/>
  <c r="Q323" i="2"/>
  <c r="N323" i="2"/>
  <c r="T322" i="2"/>
  <c r="S322" i="2"/>
  <c r="R322" i="2"/>
  <c r="Q322" i="2"/>
  <c r="N322" i="2"/>
  <c r="T321" i="2"/>
  <c r="S321" i="2"/>
  <c r="R321" i="2"/>
  <c r="Q321" i="2"/>
  <c r="N321" i="2"/>
  <c r="T320" i="2"/>
  <c r="S320" i="2"/>
  <c r="R320" i="2"/>
  <c r="Q320" i="2"/>
  <c r="N320" i="2"/>
  <c r="T319" i="2"/>
  <c r="S319" i="2"/>
  <c r="R319" i="2"/>
  <c r="Q319" i="2"/>
  <c r="N319" i="2"/>
  <c r="T318" i="2"/>
  <c r="S318" i="2"/>
  <c r="R318" i="2"/>
  <c r="Q318" i="2"/>
  <c r="N318" i="2"/>
  <c r="T317" i="2"/>
  <c r="S317" i="2"/>
  <c r="R317" i="2"/>
  <c r="Q317" i="2"/>
  <c r="N317" i="2"/>
  <c r="T316" i="2"/>
  <c r="S316" i="2"/>
  <c r="R316" i="2"/>
  <c r="Q316" i="2"/>
  <c r="N316" i="2"/>
  <c r="T315" i="2"/>
  <c r="S315" i="2"/>
  <c r="R315" i="2"/>
  <c r="Q315" i="2"/>
  <c r="N315" i="2"/>
  <c r="T314" i="2"/>
  <c r="S314" i="2"/>
  <c r="R314" i="2"/>
  <c r="Q314" i="2"/>
  <c r="N314" i="2"/>
  <c r="T313" i="2"/>
  <c r="S313" i="2"/>
  <c r="R313" i="2"/>
  <c r="Q313" i="2"/>
  <c r="N313" i="2"/>
  <c r="T312" i="2"/>
  <c r="S312" i="2"/>
  <c r="R312" i="2"/>
  <c r="Q312" i="2"/>
  <c r="N312" i="2"/>
  <c r="T311" i="2"/>
  <c r="S311" i="2"/>
  <c r="R311" i="2"/>
  <c r="Q311" i="2"/>
  <c r="N311" i="2"/>
  <c r="T310" i="2"/>
  <c r="S310" i="2"/>
  <c r="R310" i="2"/>
  <c r="Q310" i="2"/>
  <c r="N310" i="2"/>
  <c r="T309" i="2"/>
  <c r="S309" i="2"/>
  <c r="R309" i="2"/>
  <c r="Q309" i="2"/>
  <c r="N309" i="2"/>
  <c r="T308" i="2"/>
  <c r="S308" i="2"/>
  <c r="R308" i="2"/>
  <c r="Q308" i="2"/>
  <c r="N308" i="2"/>
  <c r="T307" i="2"/>
  <c r="S307" i="2"/>
  <c r="R307" i="2"/>
  <c r="Q307" i="2"/>
  <c r="N307" i="2"/>
  <c r="T306" i="2"/>
  <c r="S306" i="2"/>
  <c r="R306" i="2"/>
  <c r="Q306" i="2"/>
  <c r="N306" i="2"/>
  <c r="T305" i="2"/>
  <c r="S305" i="2"/>
  <c r="R305" i="2"/>
  <c r="Q305" i="2"/>
  <c r="N305" i="2"/>
  <c r="T304" i="2"/>
  <c r="S304" i="2"/>
  <c r="R304" i="2"/>
  <c r="Q304" i="2"/>
  <c r="N304" i="2"/>
  <c r="T303" i="2"/>
  <c r="S303" i="2"/>
  <c r="R303" i="2"/>
  <c r="Q303" i="2"/>
  <c r="N303" i="2"/>
  <c r="T302" i="2"/>
  <c r="S302" i="2"/>
  <c r="R302" i="2"/>
  <c r="Q302" i="2"/>
  <c r="N302" i="2"/>
  <c r="T301" i="2"/>
  <c r="S301" i="2"/>
  <c r="R301" i="2"/>
  <c r="Q301" i="2"/>
  <c r="N301" i="2"/>
  <c r="T300" i="2"/>
  <c r="S300" i="2"/>
  <c r="R300" i="2"/>
  <c r="Q300" i="2"/>
  <c r="N300" i="2"/>
  <c r="T299" i="2"/>
  <c r="S299" i="2"/>
  <c r="R299" i="2"/>
  <c r="Q299" i="2"/>
  <c r="N299" i="2"/>
  <c r="T298" i="2"/>
  <c r="S298" i="2"/>
  <c r="R298" i="2"/>
  <c r="Q298" i="2"/>
  <c r="N298" i="2"/>
  <c r="T297" i="2"/>
  <c r="S297" i="2"/>
  <c r="R297" i="2"/>
  <c r="Q297" i="2"/>
  <c r="N297" i="2"/>
  <c r="T296" i="2"/>
  <c r="S296" i="2"/>
  <c r="R296" i="2"/>
  <c r="Q296" i="2"/>
  <c r="N296" i="2"/>
  <c r="T295" i="2"/>
  <c r="S295" i="2"/>
  <c r="R295" i="2"/>
  <c r="Q295" i="2"/>
  <c r="N295" i="2"/>
  <c r="T294" i="2"/>
  <c r="S294" i="2"/>
  <c r="R294" i="2"/>
  <c r="Q294" i="2"/>
  <c r="N294" i="2"/>
  <c r="T293" i="2"/>
  <c r="S293" i="2"/>
  <c r="R293" i="2"/>
  <c r="Q293" i="2"/>
  <c r="N293" i="2"/>
  <c r="T292" i="2"/>
  <c r="S292" i="2"/>
  <c r="R292" i="2"/>
  <c r="Q292" i="2"/>
  <c r="N292" i="2"/>
  <c r="T291" i="2"/>
  <c r="S291" i="2"/>
  <c r="R291" i="2"/>
  <c r="Q291" i="2"/>
  <c r="N291" i="2"/>
  <c r="T290" i="2"/>
  <c r="S290" i="2"/>
  <c r="R290" i="2"/>
  <c r="Q290" i="2"/>
  <c r="N290" i="2"/>
  <c r="T289" i="2"/>
  <c r="S289" i="2"/>
  <c r="R289" i="2"/>
  <c r="Q289" i="2"/>
  <c r="N289" i="2"/>
  <c r="T288" i="2"/>
  <c r="S288" i="2"/>
  <c r="R288" i="2"/>
  <c r="Q288" i="2"/>
  <c r="N288" i="2"/>
  <c r="T287" i="2"/>
  <c r="S287" i="2"/>
  <c r="R287" i="2"/>
  <c r="Q287" i="2"/>
  <c r="N287" i="2"/>
  <c r="T286" i="2"/>
  <c r="S286" i="2"/>
  <c r="R286" i="2"/>
  <c r="Q286" i="2"/>
  <c r="N286" i="2"/>
  <c r="T285" i="2"/>
  <c r="S285" i="2"/>
  <c r="R285" i="2"/>
  <c r="Q285" i="2"/>
  <c r="N285" i="2"/>
  <c r="T284" i="2"/>
  <c r="S284" i="2"/>
  <c r="R284" i="2"/>
  <c r="Q284" i="2"/>
  <c r="N284" i="2"/>
  <c r="T283" i="2"/>
  <c r="S283" i="2"/>
  <c r="R283" i="2"/>
  <c r="Q283" i="2"/>
  <c r="N283" i="2"/>
  <c r="T282" i="2"/>
  <c r="S282" i="2"/>
  <c r="R282" i="2"/>
  <c r="Q282" i="2"/>
  <c r="N282" i="2"/>
  <c r="T281" i="2"/>
  <c r="S281" i="2"/>
  <c r="R281" i="2"/>
  <c r="Q281" i="2"/>
  <c r="N281" i="2"/>
  <c r="T280" i="2"/>
  <c r="S280" i="2"/>
  <c r="R280" i="2"/>
  <c r="Q280" i="2"/>
  <c r="N280" i="2"/>
  <c r="T279" i="2"/>
  <c r="S279" i="2"/>
  <c r="R279" i="2"/>
  <c r="Q279" i="2"/>
  <c r="N279" i="2"/>
  <c r="T278" i="2"/>
  <c r="S278" i="2"/>
  <c r="R278" i="2"/>
  <c r="Q278" i="2"/>
  <c r="N278" i="2"/>
  <c r="T277" i="2"/>
  <c r="S277" i="2"/>
  <c r="R277" i="2"/>
  <c r="Q277" i="2"/>
  <c r="N277" i="2"/>
  <c r="T276" i="2"/>
  <c r="S276" i="2"/>
  <c r="R276" i="2"/>
  <c r="Q276" i="2"/>
  <c r="N276" i="2"/>
  <c r="T275" i="2"/>
  <c r="S275" i="2"/>
  <c r="R275" i="2"/>
  <c r="Q275" i="2"/>
  <c r="N275" i="2"/>
  <c r="T274" i="2"/>
  <c r="S274" i="2"/>
  <c r="R274" i="2"/>
  <c r="Q274" i="2"/>
  <c r="N274" i="2"/>
  <c r="T273" i="2"/>
  <c r="S273" i="2"/>
  <c r="R273" i="2"/>
  <c r="Q273" i="2"/>
  <c r="N273" i="2"/>
  <c r="T272" i="2"/>
  <c r="S272" i="2"/>
  <c r="R272" i="2"/>
  <c r="Q272" i="2"/>
  <c r="N272" i="2"/>
  <c r="T271" i="2"/>
  <c r="S271" i="2"/>
  <c r="R271" i="2"/>
  <c r="Q271" i="2"/>
  <c r="N271" i="2"/>
  <c r="T270" i="2"/>
  <c r="S270" i="2"/>
  <c r="R270" i="2"/>
  <c r="Q270" i="2"/>
  <c r="N270" i="2"/>
  <c r="T269" i="2"/>
  <c r="S269" i="2"/>
  <c r="R269" i="2"/>
  <c r="Q269" i="2"/>
  <c r="N269" i="2"/>
  <c r="T268" i="2"/>
  <c r="S268" i="2"/>
  <c r="R268" i="2"/>
  <c r="Q268" i="2"/>
  <c r="N268" i="2"/>
  <c r="T267" i="2"/>
  <c r="S267" i="2"/>
  <c r="R267" i="2"/>
  <c r="Q267" i="2"/>
  <c r="N267" i="2"/>
  <c r="T266" i="2"/>
  <c r="S266" i="2"/>
  <c r="R266" i="2"/>
  <c r="Q266" i="2"/>
  <c r="N266" i="2"/>
  <c r="T265" i="2"/>
  <c r="S265" i="2"/>
  <c r="R265" i="2"/>
  <c r="Q265" i="2"/>
  <c r="N265" i="2"/>
  <c r="T264" i="2"/>
  <c r="S264" i="2"/>
  <c r="R264" i="2"/>
  <c r="Q264" i="2"/>
  <c r="N264" i="2"/>
  <c r="T263" i="2"/>
  <c r="S263" i="2"/>
  <c r="R263" i="2"/>
  <c r="Q263" i="2"/>
  <c r="N263" i="2"/>
  <c r="T262" i="2"/>
  <c r="S262" i="2"/>
  <c r="R262" i="2"/>
  <c r="Q262" i="2"/>
  <c r="N262" i="2"/>
  <c r="T261" i="2"/>
  <c r="S261" i="2"/>
  <c r="R261" i="2"/>
  <c r="Q261" i="2"/>
  <c r="N261" i="2"/>
  <c r="T260" i="2"/>
  <c r="S260" i="2"/>
  <c r="R260" i="2"/>
  <c r="Q260" i="2"/>
  <c r="N260" i="2"/>
  <c r="T259" i="2"/>
  <c r="S259" i="2"/>
  <c r="R259" i="2"/>
  <c r="Q259" i="2"/>
  <c r="N259" i="2"/>
  <c r="T258" i="2"/>
  <c r="S258" i="2"/>
  <c r="R258" i="2"/>
  <c r="Q258" i="2"/>
  <c r="N258" i="2"/>
  <c r="T257" i="2"/>
  <c r="S257" i="2"/>
  <c r="R257" i="2"/>
  <c r="Q257" i="2"/>
  <c r="N257" i="2"/>
  <c r="T256" i="2"/>
  <c r="S256" i="2"/>
  <c r="R256" i="2"/>
  <c r="Q256" i="2"/>
  <c r="N256" i="2"/>
  <c r="T255" i="2"/>
  <c r="S255" i="2"/>
  <c r="R255" i="2"/>
  <c r="Q255" i="2"/>
  <c r="N255" i="2"/>
  <c r="T254" i="2"/>
  <c r="S254" i="2"/>
  <c r="R254" i="2"/>
  <c r="Q254" i="2"/>
  <c r="N254" i="2"/>
  <c r="T253" i="2"/>
  <c r="S253" i="2"/>
  <c r="R253" i="2"/>
  <c r="Q253" i="2"/>
  <c r="N253" i="2"/>
  <c r="T252" i="2"/>
  <c r="S252" i="2"/>
  <c r="R252" i="2"/>
  <c r="Q252" i="2"/>
  <c r="N252" i="2"/>
  <c r="T251" i="2"/>
  <c r="S251" i="2"/>
  <c r="R251" i="2"/>
  <c r="Q251" i="2"/>
  <c r="N251" i="2"/>
  <c r="T250" i="2"/>
  <c r="S250" i="2"/>
  <c r="R250" i="2"/>
  <c r="Q250" i="2"/>
  <c r="N250" i="2"/>
  <c r="T249" i="2"/>
  <c r="S249" i="2"/>
  <c r="R249" i="2"/>
  <c r="Q249" i="2"/>
  <c r="N249" i="2"/>
  <c r="T248" i="2"/>
  <c r="S248" i="2"/>
  <c r="R248" i="2"/>
  <c r="Q248" i="2"/>
  <c r="N248" i="2"/>
  <c r="T247" i="2"/>
  <c r="S247" i="2"/>
  <c r="R247" i="2"/>
  <c r="Q247" i="2"/>
  <c r="N247" i="2"/>
  <c r="T246" i="2"/>
  <c r="S246" i="2"/>
  <c r="R246" i="2"/>
  <c r="Q246" i="2"/>
  <c r="N246" i="2"/>
  <c r="T245" i="2"/>
  <c r="S245" i="2"/>
  <c r="R245" i="2"/>
  <c r="Q245" i="2"/>
  <c r="N245" i="2"/>
  <c r="T244" i="2"/>
  <c r="S244" i="2"/>
  <c r="R244" i="2"/>
  <c r="Q244" i="2"/>
  <c r="N244" i="2"/>
  <c r="T243" i="2"/>
  <c r="S243" i="2"/>
  <c r="R243" i="2"/>
  <c r="Q243" i="2"/>
  <c r="N243" i="2"/>
  <c r="T242" i="2"/>
  <c r="S242" i="2"/>
  <c r="R242" i="2"/>
  <c r="Q242" i="2"/>
  <c r="N242" i="2"/>
  <c r="T241" i="2"/>
  <c r="S241" i="2"/>
  <c r="R241" i="2"/>
  <c r="Q241" i="2"/>
  <c r="N241" i="2"/>
  <c r="T240" i="2"/>
  <c r="S240" i="2"/>
  <c r="R240" i="2"/>
  <c r="Q240" i="2"/>
  <c r="N240" i="2"/>
  <c r="T239" i="2"/>
  <c r="S239" i="2"/>
  <c r="R239" i="2"/>
  <c r="Q239" i="2"/>
  <c r="N239" i="2"/>
  <c r="T238" i="2"/>
  <c r="S238" i="2"/>
  <c r="R238" i="2"/>
  <c r="Q238" i="2"/>
  <c r="N238" i="2"/>
  <c r="T237" i="2"/>
  <c r="S237" i="2"/>
  <c r="R237" i="2"/>
  <c r="Q237" i="2"/>
  <c r="N237" i="2"/>
  <c r="T236" i="2"/>
  <c r="S236" i="2"/>
  <c r="R236" i="2"/>
  <c r="Q236" i="2"/>
  <c r="N236" i="2"/>
  <c r="T235" i="2"/>
  <c r="S235" i="2"/>
  <c r="R235" i="2"/>
  <c r="Q235" i="2"/>
  <c r="N235" i="2"/>
  <c r="T234" i="2"/>
  <c r="S234" i="2"/>
  <c r="R234" i="2"/>
  <c r="Q234" i="2"/>
  <c r="N234" i="2"/>
  <c r="T233" i="2"/>
  <c r="S233" i="2"/>
  <c r="R233" i="2"/>
  <c r="Q233" i="2"/>
  <c r="N233" i="2"/>
  <c r="T232" i="2"/>
  <c r="S232" i="2"/>
  <c r="R232" i="2"/>
  <c r="Q232" i="2"/>
  <c r="N232" i="2"/>
  <c r="T231" i="2"/>
  <c r="S231" i="2"/>
  <c r="R231" i="2"/>
  <c r="Q231" i="2"/>
  <c r="N231" i="2"/>
  <c r="T230" i="2"/>
  <c r="S230" i="2"/>
  <c r="R230" i="2"/>
  <c r="Q230" i="2"/>
  <c r="N230" i="2"/>
  <c r="T229" i="2"/>
  <c r="S229" i="2"/>
  <c r="R229" i="2"/>
  <c r="Q229" i="2"/>
  <c r="N229" i="2"/>
  <c r="T228" i="2"/>
  <c r="S228" i="2"/>
  <c r="R228" i="2"/>
  <c r="Q228" i="2"/>
  <c r="N228" i="2"/>
  <c r="T227" i="2"/>
  <c r="S227" i="2"/>
  <c r="R227" i="2"/>
  <c r="Q227" i="2"/>
  <c r="N227" i="2"/>
  <c r="T226" i="2"/>
  <c r="S226" i="2"/>
  <c r="R226" i="2"/>
  <c r="Q226" i="2"/>
  <c r="N226" i="2"/>
  <c r="T225" i="2"/>
  <c r="S225" i="2"/>
  <c r="R225" i="2"/>
  <c r="Q225" i="2"/>
  <c r="N225" i="2"/>
  <c r="T224" i="2"/>
  <c r="S224" i="2"/>
  <c r="R224" i="2"/>
  <c r="Q224" i="2"/>
  <c r="N224" i="2"/>
  <c r="T223" i="2"/>
  <c r="S223" i="2"/>
  <c r="R223" i="2"/>
  <c r="Q223" i="2"/>
  <c r="N223" i="2"/>
  <c r="T222" i="2"/>
  <c r="S222" i="2"/>
  <c r="R222" i="2"/>
  <c r="Q222" i="2"/>
  <c r="N222" i="2"/>
  <c r="T221" i="2"/>
  <c r="S221" i="2"/>
  <c r="R221" i="2"/>
  <c r="Q221" i="2"/>
  <c r="N221" i="2"/>
  <c r="T220" i="2"/>
  <c r="S220" i="2"/>
  <c r="R220" i="2"/>
  <c r="Q220" i="2"/>
  <c r="N220" i="2"/>
  <c r="T219" i="2"/>
  <c r="S219" i="2"/>
  <c r="R219" i="2"/>
  <c r="Q219" i="2"/>
  <c r="N219" i="2"/>
  <c r="T218" i="2"/>
  <c r="S218" i="2"/>
  <c r="R218" i="2"/>
  <c r="Q218" i="2"/>
  <c r="N218" i="2"/>
  <c r="T217" i="2"/>
  <c r="S217" i="2"/>
  <c r="R217" i="2"/>
  <c r="Q217" i="2"/>
  <c r="N217" i="2"/>
  <c r="T216" i="2"/>
  <c r="S216" i="2"/>
  <c r="R216" i="2"/>
  <c r="Q216" i="2"/>
  <c r="N216" i="2"/>
  <c r="T215" i="2"/>
  <c r="S215" i="2"/>
  <c r="R215" i="2"/>
  <c r="Q215" i="2"/>
  <c r="N215" i="2"/>
  <c r="T214" i="2"/>
  <c r="S214" i="2"/>
  <c r="R214" i="2"/>
  <c r="Q214" i="2"/>
  <c r="N214" i="2"/>
  <c r="T213" i="2"/>
  <c r="S213" i="2"/>
  <c r="R213" i="2"/>
  <c r="Q213" i="2"/>
  <c r="N213" i="2"/>
  <c r="T212" i="2"/>
  <c r="S212" i="2"/>
  <c r="R212" i="2"/>
  <c r="Q212" i="2"/>
  <c r="N212" i="2"/>
  <c r="T211" i="2"/>
  <c r="S211" i="2"/>
  <c r="R211" i="2"/>
  <c r="Q211" i="2"/>
  <c r="N211" i="2"/>
  <c r="T210" i="2"/>
  <c r="S210" i="2"/>
  <c r="R210" i="2"/>
  <c r="Q210" i="2"/>
  <c r="N210" i="2"/>
  <c r="T209" i="2"/>
  <c r="S209" i="2"/>
  <c r="R209" i="2"/>
  <c r="Q209" i="2"/>
  <c r="N209" i="2"/>
  <c r="T208" i="2"/>
  <c r="S208" i="2"/>
  <c r="R208" i="2"/>
  <c r="Q208" i="2"/>
  <c r="N208" i="2"/>
  <c r="T207" i="2"/>
  <c r="S207" i="2"/>
  <c r="R207" i="2"/>
  <c r="Q207" i="2"/>
  <c r="N207" i="2"/>
  <c r="T206" i="2"/>
  <c r="S206" i="2"/>
  <c r="R206" i="2"/>
  <c r="Q206" i="2"/>
  <c r="N206" i="2"/>
  <c r="T205" i="2"/>
  <c r="S205" i="2"/>
  <c r="R205" i="2"/>
  <c r="Q205" i="2"/>
  <c r="N205" i="2"/>
  <c r="T204" i="2"/>
  <c r="S204" i="2"/>
  <c r="R204" i="2"/>
  <c r="Q204" i="2"/>
  <c r="N204" i="2"/>
  <c r="T203" i="2"/>
  <c r="S203" i="2"/>
  <c r="R203" i="2"/>
  <c r="Q203" i="2"/>
  <c r="N203" i="2"/>
  <c r="T202" i="2"/>
  <c r="S202" i="2"/>
  <c r="R202" i="2"/>
  <c r="Q202" i="2"/>
  <c r="N202" i="2"/>
  <c r="T201" i="2"/>
  <c r="S201" i="2"/>
  <c r="R201" i="2"/>
  <c r="Q201" i="2"/>
  <c r="N201" i="2"/>
  <c r="T200" i="2"/>
  <c r="S200" i="2"/>
  <c r="R200" i="2"/>
  <c r="Q200" i="2"/>
  <c r="N200" i="2"/>
  <c r="T199" i="2"/>
  <c r="S199" i="2"/>
  <c r="R199" i="2"/>
  <c r="Q199" i="2"/>
  <c r="N199" i="2"/>
  <c r="T198" i="2"/>
  <c r="S198" i="2"/>
  <c r="R198" i="2"/>
  <c r="Q198" i="2"/>
  <c r="N198" i="2"/>
  <c r="T197" i="2"/>
  <c r="S197" i="2"/>
  <c r="R197" i="2"/>
  <c r="Q197" i="2"/>
  <c r="N197" i="2"/>
  <c r="T196" i="2"/>
  <c r="S196" i="2"/>
  <c r="R196" i="2"/>
  <c r="Q196" i="2"/>
  <c r="N196" i="2"/>
  <c r="T195" i="2"/>
  <c r="S195" i="2"/>
  <c r="R195" i="2"/>
  <c r="Q195" i="2"/>
  <c r="N195" i="2"/>
  <c r="T194" i="2"/>
  <c r="S194" i="2"/>
  <c r="R194" i="2"/>
  <c r="Q194" i="2"/>
  <c r="N194" i="2"/>
  <c r="T193" i="2"/>
  <c r="S193" i="2"/>
  <c r="R193" i="2"/>
  <c r="Q193" i="2"/>
  <c r="N193" i="2"/>
  <c r="T192" i="2"/>
  <c r="S192" i="2"/>
  <c r="R192" i="2"/>
  <c r="Q192" i="2"/>
  <c r="N192" i="2"/>
  <c r="T191" i="2"/>
  <c r="S191" i="2"/>
  <c r="R191" i="2"/>
  <c r="Q191" i="2"/>
  <c r="N191" i="2"/>
  <c r="T190" i="2"/>
  <c r="S190" i="2"/>
  <c r="R190" i="2"/>
  <c r="Q190" i="2"/>
  <c r="N190" i="2"/>
  <c r="T189" i="2"/>
  <c r="S189" i="2"/>
  <c r="R189" i="2"/>
  <c r="Q189" i="2"/>
  <c r="N189" i="2"/>
  <c r="T188" i="2"/>
  <c r="S188" i="2"/>
  <c r="R188" i="2"/>
  <c r="Q188" i="2"/>
  <c r="N188" i="2"/>
  <c r="T187" i="2"/>
  <c r="S187" i="2"/>
  <c r="R187" i="2"/>
  <c r="Q187" i="2"/>
  <c r="N187" i="2"/>
  <c r="T186" i="2"/>
  <c r="S186" i="2"/>
  <c r="R186" i="2"/>
  <c r="Q186" i="2"/>
  <c r="N186" i="2"/>
  <c r="T185" i="2"/>
  <c r="S185" i="2"/>
  <c r="R185" i="2"/>
  <c r="Q185" i="2"/>
  <c r="N185" i="2"/>
  <c r="T184" i="2"/>
  <c r="S184" i="2"/>
  <c r="R184" i="2"/>
  <c r="Q184" i="2"/>
  <c r="N184" i="2"/>
  <c r="T183" i="2"/>
  <c r="S183" i="2"/>
  <c r="R183" i="2"/>
  <c r="Q183" i="2"/>
  <c r="N183" i="2"/>
  <c r="T182" i="2"/>
  <c r="S182" i="2"/>
  <c r="R182" i="2"/>
  <c r="Q182" i="2"/>
  <c r="N182" i="2"/>
  <c r="T181" i="2"/>
  <c r="S181" i="2"/>
  <c r="R181" i="2"/>
  <c r="Q181" i="2"/>
  <c r="N181" i="2"/>
  <c r="T180" i="2"/>
  <c r="S180" i="2"/>
  <c r="R180" i="2"/>
  <c r="Q180" i="2"/>
  <c r="N180" i="2"/>
  <c r="T179" i="2"/>
  <c r="S179" i="2"/>
  <c r="R179" i="2"/>
  <c r="Q179" i="2"/>
  <c r="N179" i="2"/>
  <c r="T178" i="2"/>
  <c r="S178" i="2"/>
  <c r="R178" i="2"/>
  <c r="Q178" i="2"/>
  <c r="N178" i="2"/>
  <c r="T177" i="2"/>
  <c r="S177" i="2"/>
  <c r="R177" i="2"/>
  <c r="Q177" i="2"/>
  <c r="N177" i="2"/>
  <c r="T176" i="2"/>
  <c r="S176" i="2"/>
  <c r="R176" i="2"/>
  <c r="Q176" i="2"/>
  <c r="N176" i="2"/>
  <c r="T175" i="2"/>
  <c r="S175" i="2"/>
  <c r="R175" i="2"/>
  <c r="Q175" i="2"/>
  <c r="N175" i="2"/>
  <c r="T174" i="2"/>
  <c r="S174" i="2"/>
  <c r="R174" i="2"/>
  <c r="Q174" i="2"/>
  <c r="N174" i="2"/>
  <c r="T173" i="2"/>
  <c r="S173" i="2"/>
  <c r="R173" i="2"/>
  <c r="Q173" i="2"/>
  <c r="N173" i="2"/>
  <c r="T172" i="2"/>
  <c r="S172" i="2"/>
  <c r="R172" i="2"/>
  <c r="Q172" i="2"/>
  <c r="N172" i="2"/>
  <c r="T171" i="2"/>
  <c r="S171" i="2"/>
  <c r="R171" i="2"/>
  <c r="Q171" i="2"/>
  <c r="N171" i="2"/>
  <c r="T170" i="2"/>
  <c r="S170" i="2"/>
  <c r="R170" i="2"/>
  <c r="Q170" i="2"/>
  <c r="N170" i="2"/>
  <c r="T169" i="2"/>
  <c r="S169" i="2"/>
  <c r="R169" i="2"/>
  <c r="Q169" i="2"/>
  <c r="N169" i="2"/>
  <c r="T168" i="2"/>
  <c r="S168" i="2"/>
  <c r="R168" i="2"/>
  <c r="Q168" i="2"/>
  <c r="N168" i="2"/>
  <c r="T167" i="2"/>
  <c r="S167" i="2"/>
  <c r="R167" i="2"/>
  <c r="Q167" i="2"/>
  <c r="N167" i="2"/>
  <c r="T166" i="2"/>
  <c r="S166" i="2"/>
  <c r="R166" i="2"/>
  <c r="Q166" i="2"/>
  <c r="N166" i="2"/>
  <c r="T165" i="2"/>
  <c r="S165" i="2"/>
  <c r="R165" i="2"/>
  <c r="Q165" i="2"/>
  <c r="N165" i="2"/>
  <c r="T164" i="2"/>
  <c r="S164" i="2"/>
  <c r="R164" i="2"/>
  <c r="Q164" i="2"/>
  <c r="N164" i="2"/>
  <c r="T163" i="2"/>
  <c r="S163" i="2"/>
  <c r="R163" i="2"/>
  <c r="Q163" i="2"/>
  <c r="N163" i="2"/>
  <c r="T162" i="2"/>
  <c r="S162" i="2"/>
  <c r="R162" i="2"/>
  <c r="Q162" i="2"/>
  <c r="N162" i="2"/>
  <c r="T161" i="2"/>
  <c r="S161" i="2"/>
  <c r="R161" i="2"/>
  <c r="Q161" i="2"/>
  <c r="N161" i="2"/>
  <c r="T160" i="2"/>
  <c r="S160" i="2"/>
  <c r="R160" i="2"/>
  <c r="Q160" i="2"/>
  <c r="N160" i="2"/>
  <c r="T159" i="2"/>
  <c r="S159" i="2"/>
  <c r="R159" i="2"/>
  <c r="Q159" i="2"/>
  <c r="N159" i="2"/>
  <c r="T158" i="2"/>
  <c r="S158" i="2"/>
  <c r="R158" i="2"/>
  <c r="Q158" i="2"/>
  <c r="N158" i="2"/>
  <c r="T157" i="2"/>
  <c r="S157" i="2"/>
  <c r="R157" i="2"/>
  <c r="Q157" i="2"/>
  <c r="N157" i="2"/>
  <c r="T156" i="2"/>
  <c r="S156" i="2"/>
  <c r="R156" i="2"/>
  <c r="Q156" i="2"/>
  <c r="N156" i="2"/>
  <c r="T155" i="2"/>
  <c r="S155" i="2"/>
  <c r="R155" i="2"/>
  <c r="Q155" i="2"/>
  <c r="N155" i="2"/>
  <c r="T154" i="2"/>
  <c r="S154" i="2"/>
  <c r="R154" i="2"/>
  <c r="Q154" i="2"/>
  <c r="N154" i="2"/>
  <c r="T153" i="2"/>
  <c r="S153" i="2"/>
  <c r="R153" i="2"/>
  <c r="Q153" i="2"/>
  <c r="N153" i="2"/>
  <c r="T152" i="2"/>
  <c r="S152" i="2"/>
  <c r="R152" i="2"/>
  <c r="Q152" i="2"/>
  <c r="N152" i="2"/>
  <c r="T151" i="2"/>
  <c r="S151" i="2"/>
  <c r="R151" i="2"/>
  <c r="Q151" i="2"/>
  <c r="N151" i="2"/>
  <c r="T150" i="2"/>
  <c r="S150" i="2"/>
  <c r="R150" i="2"/>
  <c r="Q150" i="2"/>
  <c r="N150" i="2"/>
  <c r="T149" i="2"/>
  <c r="S149" i="2"/>
  <c r="R149" i="2"/>
  <c r="Q149" i="2"/>
  <c r="N149" i="2"/>
  <c r="T148" i="2"/>
  <c r="S148" i="2"/>
  <c r="R148" i="2"/>
  <c r="Q148" i="2"/>
  <c r="N148" i="2"/>
  <c r="T147" i="2"/>
  <c r="S147" i="2"/>
  <c r="R147" i="2"/>
  <c r="Q147" i="2"/>
  <c r="N147" i="2"/>
  <c r="T146" i="2"/>
  <c r="S146" i="2"/>
  <c r="R146" i="2"/>
  <c r="Q146" i="2"/>
  <c r="N146" i="2"/>
  <c r="T145" i="2"/>
  <c r="S145" i="2"/>
  <c r="R145" i="2"/>
  <c r="Q145" i="2"/>
  <c r="N145" i="2"/>
  <c r="T144" i="2"/>
  <c r="S144" i="2"/>
  <c r="R144" i="2"/>
  <c r="Q144" i="2"/>
  <c r="N144" i="2"/>
  <c r="T143" i="2"/>
  <c r="S143" i="2"/>
  <c r="R143" i="2"/>
  <c r="Q143" i="2"/>
  <c r="N143" i="2"/>
  <c r="T142" i="2"/>
  <c r="S142" i="2"/>
  <c r="R142" i="2"/>
  <c r="Q142" i="2"/>
  <c r="N142" i="2"/>
  <c r="T141" i="2"/>
  <c r="S141" i="2"/>
  <c r="R141" i="2"/>
  <c r="Q141" i="2"/>
  <c r="N141" i="2"/>
  <c r="T140" i="2"/>
  <c r="S140" i="2"/>
  <c r="R140" i="2"/>
  <c r="Q140" i="2"/>
  <c r="N140" i="2"/>
  <c r="T139" i="2"/>
  <c r="S139" i="2"/>
  <c r="R139" i="2"/>
  <c r="Q139" i="2"/>
  <c r="N139" i="2"/>
  <c r="T138" i="2"/>
  <c r="S138" i="2"/>
  <c r="R138" i="2"/>
  <c r="Q138" i="2"/>
  <c r="N138" i="2"/>
  <c r="T137" i="2"/>
  <c r="S137" i="2"/>
  <c r="R137" i="2"/>
  <c r="Q137" i="2"/>
  <c r="N137" i="2"/>
  <c r="T136" i="2"/>
  <c r="S136" i="2"/>
  <c r="R136" i="2"/>
  <c r="Q136" i="2"/>
  <c r="N136" i="2"/>
  <c r="T135" i="2"/>
  <c r="S135" i="2"/>
  <c r="R135" i="2"/>
  <c r="Q135" i="2"/>
  <c r="N135" i="2"/>
  <c r="T134" i="2"/>
  <c r="S134" i="2"/>
  <c r="R134" i="2"/>
  <c r="Q134" i="2"/>
  <c r="N134" i="2"/>
  <c r="T133" i="2"/>
  <c r="S133" i="2"/>
  <c r="R133" i="2"/>
  <c r="Q133" i="2"/>
  <c r="N133" i="2"/>
  <c r="T132" i="2"/>
  <c r="S132" i="2"/>
  <c r="R132" i="2"/>
  <c r="Q132" i="2"/>
  <c r="N132" i="2"/>
  <c r="T131" i="2"/>
  <c r="S131" i="2"/>
  <c r="R131" i="2"/>
  <c r="Q131" i="2"/>
  <c r="N131" i="2"/>
  <c r="T130" i="2"/>
  <c r="S130" i="2"/>
  <c r="R130" i="2"/>
  <c r="Q130" i="2"/>
  <c r="N130" i="2"/>
  <c r="T129" i="2"/>
  <c r="S129" i="2"/>
  <c r="R129" i="2"/>
  <c r="Q129" i="2"/>
  <c r="N129" i="2"/>
  <c r="T128" i="2"/>
  <c r="S128" i="2"/>
  <c r="R128" i="2"/>
  <c r="Q128" i="2"/>
  <c r="N128" i="2"/>
  <c r="T127" i="2"/>
  <c r="S127" i="2"/>
  <c r="R127" i="2"/>
  <c r="Q127" i="2"/>
  <c r="N127" i="2"/>
  <c r="T126" i="2"/>
  <c r="S126" i="2"/>
  <c r="R126" i="2"/>
  <c r="Q126" i="2"/>
  <c r="N126" i="2"/>
  <c r="T125" i="2"/>
  <c r="S125" i="2"/>
  <c r="R125" i="2"/>
  <c r="Q125" i="2"/>
  <c r="N125" i="2"/>
  <c r="T124" i="2"/>
  <c r="S124" i="2"/>
  <c r="R124" i="2"/>
  <c r="Q124" i="2"/>
  <c r="N124" i="2"/>
  <c r="T123" i="2"/>
  <c r="S123" i="2"/>
  <c r="R123" i="2"/>
  <c r="Q123" i="2"/>
  <c r="N123" i="2"/>
  <c r="T122" i="2"/>
  <c r="S122" i="2"/>
  <c r="R122" i="2"/>
  <c r="Q122" i="2"/>
  <c r="N122" i="2"/>
  <c r="T121" i="2"/>
  <c r="S121" i="2"/>
  <c r="R121" i="2"/>
  <c r="Q121" i="2"/>
  <c r="N121" i="2"/>
  <c r="T120" i="2"/>
  <c r="S120" i="2"/>
  <c r="R120" i="2"/>
  <c r="Q120" i="2"/>
  <c r="N120" i="2"/>
  <c r="T119" i="2"/>
  <c r="S119" i="2"/>
  <c r="R119" i="2"/>
  <c r="Q119" i="2"/>
  <c r="N119" i="2"/>
  <c r="T118" i="2"/>
  <c r="S118" i="2"/>
  <c r="R118" i="2"/>
  <c r="Q118" i="2"/>
  <c r="N118" i="2"/>
  <c r="T117" i="2"/>
  <c r="S117" i="2"/>
  <c r="R117" i="2"/>
  <c r="Q117" i="2"/>
  <c r="N117" i="2"/>
  <c r="T116" i="2"/>
  <c r="S116" i="2"/>
  <c r="R116" i="2"/>
  <c r="Q116" i="2"/>
  <c r="N116" i="2"/>
  <c r="T115" i="2"/>
  <c r="S115" i="2"/>
  <c r="R115" i="2"/>
  <c r="Q115" i="2"/>
  <c r="N115" i="2"/>
  <c r="T114" i="2"/>
  <c r="S114" i="2"/>
  <c r="R114" i="2"/>
  <c r="Q114" i="2"/>
  <c r="N114" i="2"/>
  <c r="T113" i="2"/>
  <c r="S113" i="2"/>
  <c r="R113" i="2"/>
  <c r="Q113" i="2"/>
  <c r="N113" i="2"/>
  <c r="T112" i="2"/>
  <c r="S112" i="2"/>
  <c r="R112" i="2"/>
  <c r="Q112" i="2"/>
  <c r="N112" i="2"/>
  <c r="T111" i="2"/>
  <c r="S111" i="2"/>
  <c r="R111" i="2"/>
  <c r="Q111" i="2"/>
  <c r="N111" i="2"/>
  <c r="T110" i="2"/>
  <c r="S110" i="2"/>
  <c r="R110" i="2"/>
  <c r="Q110" i="2"/>
  <c r="N110" i="2"/>
  <c r="T109" i="2"/>
  <c r="S109" i="2"/>
  <c r="R109" i="2"/>
  <c r="Q109" i="2"/>
  <c r="N109" i="2"/>
  <c r="T108" i="2"/>
  <c r="S108" i="2"/>
  <c r="R108" i="2"/>
  <c r="Q108" i="2"/>
  <c r="N108" i="2"/>
  <c r="T107" i="2"/>
  <c r="S107" i="2"/>
  <c r="R107" i="2"/>
  <c r="Q107" i="2"/>
  <c r="N107" i="2"/>
  <c r="T106" i="2"/>
  <c r="S106" i="2"/>
  <c r="R106" i="2"/>
  <c r="Q106" i="2"/>
  <c r="N106" i="2"/>
  <c r="T105" i="2"/>
  <c r="S105" i="2"/>
  <c r="R105" i="2"/>
  <c r="Q105" i="2"/>
  <c r="N105" i="2"/>
  <c r="T104" i="2"/>
  <c r="S104" i="2"/>
  <c r="R104" i="2"/>
  <c r="Q104" i="2"/>
  <c r="N104" i="2"/>
  <c r="T103" i="2"/>
  <c r="S103" i="2"/>
  <c r="R103" i="2"/>
  <c r="Q103" i="2"/>
  <c r="N103" i="2"/>
  <c r="T102" i="2"/>
  <c r="S102" i="2"/>
  <c r="R102" i="2"/>
  <c r="Q102" i="2"/>
  <c r="N102" i="2"/>
  <c r="T101" i="2"/>
  <c r="S101" i="2"/>
  <c r="R101" i="2"/>
  <c r="Q101" i="2"/>
  <c r="N101" i="2"/>
  <c r="T100" i="2"/>
  <c r="S100" i="2"/>
  <c r="R100" i="2"/>
  <c r="Q100" i="2"/>
  <c r="N100" i="2"/>
  <c r="T99" i="2"/>
  <c r="S99" i="2"/>
  <c r="R99" i="2"/>
  <c r="Q99" i="2"/>
  <c r="N99" i="2"/>
  <c r="T98" i="2"/>
  <c r="S98" i="2"/>
  <c r="R98" i="2"/>
  <c r="Q98" i="2"/>
  <c r="N98" i="2"/>
  <c r="T97" i="2"/>
  <c r="S97" i="2"/>
  <c r="R97" i="2"/>
  <c r="Q97" i="2"/>
  <c r="N97" i="2"/>
  <c r="T96" i="2"/>
  <c r="S96" i="2"/>
  <c r="R96" i="2"/>
  <c r="Q96" i="2"/>
  <c r="N96" i="2"/>
  <c r="T95" i="2"/>
  <c r="S95" i="2"/>
  <c r="R95" i="2"/>
  <c r="Q95" i="2"/>
  <c r="N95" i="2"/>
  <c r="T94" i="2"/>
  <c r="S94" i="2"/>
  <c r="R94" i="2"/>
  <c r="Q94" i="2"/>
  <c r="N94" i="2"/>
  <c r="T93" i="2"/>
  <c r="S93" i="2"/>
  <c r="R93" i="2"/>
  <c r="Q93" i="2"/>
  <c r="N93" i="2"/>
  <c r="T92" i="2"/>
  <c r="S92" i="2"/>
  <c r="R92" i="2"/>
  <c r="Q92" i="2"/>
  <c r="N92" i="2"/>
  <c r="T91" i="2"/>
  <c r="S91" i="2"/>
  <c r="R91" i="2"/>
  <c r="Q91" i="2"/>
  <c r="N91" i="2"/>
  <c r="T90" i="2"/>
  <c r="S90" i="2"/>
  <c r="R90" i="2"/>
  <c r="Q90" i="2"/>
  <c r="N90" i="2"/>
  <c r="T89" i="2"/>
  <c r="S89" i="2"/>
  <c r="R89" i="2"/>
  <c r="Q89" i="2"/>
  <c r="N89" i="2"/>
  <c r="T88" i="2"/>
  <c r="S88" i="2"/>
  <c r="R88" i="2"/>
  <c r="Q88" i="2"/>
  <c r="N88" i="2"/>
  <c r="T87" i="2"/>
  <c r="S87" i="2"/>
  <c r="R87" i="2"/>
  <c r="Q87" i="2"/>
  <c r="N87" i="2"/>
  <c r="T86" i="2"/>
  <c r="S86" i="2"/>
  <c r="R86" i="2"/>
  <c r="Q86" i="2"/>
  <c r="N86" i="2"/>
  <c r="T85" i="2"/>
  <c r="S85" i="2"/>
  <c r="R85" i="2"/>
  <c r="Q85" i="2"/>
  <c r="N85" i="2"/>
  <c r="T84" i="2"/>
  <c r="S84" i="2"/>
  <c r="R84" i="2"/>
  <c r="Q84" i="2"/>
  <c r="N84" i="2"/>
  <c r="T83" i="2"/>
  <c r="S83" i="2"/>
  <c r="R83" i="2"/>
  <c r="Q83" i="2"/>
  <c r="N83" i="2"/>
  <c r="T82" i="2"/>
  <c r="S82" i="2"/>
  <c r="R82" i="2"/>
  <c r="Q82" i="2"/>
  <c r="N82" i="2"/>
  <c r="T81" i="2"/>
  <c r="S81" i="2"/>
  <c r="R81" i="2"/>
  <c r="Q81" i="2"/>
  <c r="N81" i="2"/>
  <c r="T80" i="2"/>
  <c r="S80" i="2"/>
  <c r="R80" i="2"/>
  <c r="Q80" i="2"/>
  <c r="N80" i="2"/>
  <c r="T79" i="2"/>
  <c r="S79" i="2"/>
  <c r="R79" i="2"/>
  <c r="Q79" i="2"/>
  <c r="N79" i="2"/>
  <c r="T78" i="2"/>
  <c r="S78" i="2"/>
  <c r="R78" i="2"/>
  <c r="Q78" i="2"/>
  <c r="N78" i="2"/>
  <c r="T77" i="2"/>
  <c r="S77" i="2"/>
  <c r="R77" i="2"/>
  <c r="Q77" i="2"/>
  <c r="N77" i="2"/>
  <c r="T76" i="2"/>
  <c r="S76" i="2"/>
  <c r="R76" i="2"/>
  <c r="Q76" i="2"/>
  <c r="N76" i="2"/>
  <c r="T75" i="2"/>
  <c r="S75" i="2"/>
  <c r="R75" i="2"/>
  <c r="Q75" i="2"/>
  <c r="N75" i="2"/>
  <c r="T74" i="2"/>
  <c r="S74" i="2"/>
  <c r="R74" i="2"/>
  <c r="Q74" i="2"/>
  <c r="N74" i="2"/>
  <c r="T73" i="2"/>
  <c r="S73" i="2"/>
  <c r="R73" i="2"/>
  <c r="Q73" i="2"/>
  <c r="N73" i="2"/>
  <c r="T72" i="2"/>
  <c r="S72" i="2"/>
  <c r="R72" i="2"/>
  <c r="Q72" i="2"/>
  <c r="N72" i="2"/>
  <c r="T71" i="2"/>
  <c r="S71" i="2"/>
  <c r="R71" i="2"/>
  <c r="Q71" i="2"/>
  <c r="N71" i="2"/>
  <c r="T70" i="2"/>
  <c r="S70" i="2"/>
  <c r="R70" i="2"/>
  <c r="Q70" i="2"/>
  <c r="N70" i="2"/>
  <c r="T69" i="2"/>
  <c r="S69" i="2"/>
  <c r="R69" i="2"/>
  <c r="Q69" i="2"/>
  <c r="N69" i="2"/>
  <c r="T68" i="2"/>
  <c r="S68" i="2"/>
  <c r="R68" i="2"/>
  <c r="Q68" i="2"/>
  <c r="N68" i="2"/>
  <c r="T67" i="2"/>
  <c r="S67" i="2"/>
  <c r="R67" i="2"/>
  <c r="Q67" i="2"/>
  <c r="N67" i="2"/>
  <c r="T66" i="2"/>
  <c r="S66" i="2"/>
  <c r="R66" i="2"/>
  <c r="Q66" i="2"/>
  <c r="N66" i="2"/>
  <c r="T65" i="2"/>
  <c r="S65" i="2"/>
  <c r="R65" i="2"/>
  <c r="Q65" i="2"/>
  <c r="N65" i="2"/>
  <c r="T64" i="2"/>
  <c r="S64" i="2"/>
  <c r="R64" i="2"/>
  <c r="Q64" i="2"/>
  <c r="N64" i="2"/>
  <c r="T63" i="2"/>
  <c r="S63" i="2"/>
  <c r="R63" i="2"/>
  <c r="Q63" i="2"/>
  <c r="N63" i="2"/>
  <c r="T62" i="2"/>
  <c r="S62" i="2"/>
  <c r="R62" i="2"/>
  <c r="Q62" i="2"/>
  <c r="N62" i="2"/>
  <c r="T61" i="2"/>
  <c r="S61" i="2"/>
  <c r="R61" i="2"/>
  <c r="Q61" i="2"/>
  <c r="N61" i="2"/>
  <c r="T60" i="2"/>
  <c r="S60" i="2"/>
  <c r="R60" i="2"/>
  <c r="Q60" i="2"/>
  <c r="N60" i="2"/>
  <c r="T59" i="2"/>
  <c r="S59" i="2"/>
  <c r="R59" i="2"/>
  <c r="Q59" i="2"/>
  <c r="N59" i="2"/>
  <c r="T58" i="2"/>
  <c r="S58" i="2"/>
  <c r="R58" i="2"/>
  <c r="Q58" i="2"/>
  <c r="N58" i="2"/>
  <c r="T57" i="2"/>
  <c r="S57" i="2"/>
  <c r="R57" i="2"/>
  <c r="Q57" i="2"/>
  <c r="N57" i="2"/>
  <c r="T56" i="2"/>
  <c r="S56" i="2"/>
  <c r="R56" i="2"/>
  <c r="Q56" i="2"/>
  <c r="N56" i="2"/>
  <c r="T55" i="2"/>
  <c r="S55" i="2"/>
  <c r="R55" i="2"/>
  <c r="Q55" i="2"/>
  <c r="N55" i="2"/>
  <c r="T54" i="2"/>
  <c r="S54" i="2"/>
  <c r="R54" i="2"/>
  <c r="Q54" i="2"/>
  <c r="N54" i="2"/>
  <c r="T53" i="2"/>
  <c r="S53" i="2"/>
  <c r="R53" i="2"/>
  <c r="Q53" i="2"/>
  <c r="N53" i="2"/>
  <c r="T52" i="2"/>
  <c r="S52" i="2"/>
  <c r="R52" i="2"/>
  <c r="Q52" i="2"/>
  <c r="N52" i="2"/>
  <c r="T51" i="2"/>
  <c r="S51" i="2"/>
  <c r="R51" i="2"/>
  <c r="Q51" i="2"/>
  <c r="N51" i="2"/>
  <c r="T50" i="2"/>
  <c r="S50" i="2"/>
  <c r="R50" i="2"/>
  <c r="Q50" i="2"/>
  <c r="N50" i="2"/>
  <c r="T49" i="2"/>
  <c r="S49" i="2"/>
  <c r="R49" i="2"/>
  <c r="Q49" i="2"/>
  <c r="N49" i="2"/>
  <c r="T48" i="2"/>
  <c r="S48" i="2"/>
  <c r="R48" i="2"/>
  <c r="Q48" i="2"/>
  <c r="N48" i="2"/>
  <c r="T47" i="2"/>
  <c r="S47" i="2"/>
  <c r="R47" i="2"/>
  <c r="Q47" i="2"/>
  <c r="N47" i="2"/>
  <c r="T46" i="2"/>
  <c r="S46" i="2"/>
  <c r="R46" i="2"/>
  <c r="Q46" i="2"/>
  <c r="N46" i="2"/>
  <c r="T45" i="2"/>
  <c r="S45" i="2"/>
  <c r="R45" i="2"/>
  <c r="Q45" i="2"/>
  <c r="N45" i="2"/>
  <c r="AT7" i="2"/>
  <c r="AT6" i="2"/>
  <c r="AT5" i="2"/>
  <c r="BT19" i="1"/>
  <c r="BT18" i="1"/>
  <c r="BT17" i="1"/>
  <c r="BT16" i="1"/>
  <c r="BT15" i="1"/>
  <c r="BT14" i="1"/>
  <c r="BT13" i="1"/>
  <c r="BT12" i="1"/>
  <c r="BT11" i="1"/>
  <c r="BT10" i="1"/>
  <c r="BT9" i="1"/>
  <c r="A9" i="1"/>
  <c r="A7" i="1" s="1"/>
  <c r="BT8" i="1"/>
  <c r="BT7" i="1"/>
  <c r="BT6" i="1"/>
  <c r="BT5" i="1"/>
  <c r="W3" i="10" l="1" a="1"/>
  <c r="B384" i="1"/>
  <c r="N384" i="1" s="1"/>
  <c r="B4" i="1"/>
  <c r="B5" i="1"/>
  <c r="N5" i="1" s="1"/>
  <c r="B6" i="1"/>
  <c r="N6" i="1" s="1"/>
  <c r="B7" i="1"/>
  <c r="N7" i="1" s="1"/>
  <c r="B8" i="1"/>
  <c r="N8" i="1" s="1"/>
  <c r="B9" i="1"/>
  <c r="N9" i="1" s="1"/>
  <c r="B10" i="1"/>
  <c r="N10" i="1" s="1"/>
  <c r="B11" i="1"/>
  <c r="N11" i="1" s="1"/>
  <c r="B12" i="1"/>
  <c r="N12" i="1" s="1"/>
  <c r="B13" i="1"/>
  <c r="N13" i="1" s="1"/>
  <c r="B14" i="1"/>
  <c r="N14" i="1" s="1"/>
  <c r="B15" i="1"/>
  <c r="B16" i="1"/>
  <c r="N16" i="1" s="1"/>
  <c r="B17" i="1"/>
  <c r="N17" i="1" s="1"/>
  <c r="B18" i="1"/>
  <c r="N18" i="1" s="1"/>
  <c r="B19" i="1"/>
  <c r="N19" i="1" s="1"/>
  <c r="B20" i="1"/>
  <c r="N20" i="1" s="1"/>
  <c r="B21" i="1"/>
  <c r="N21" i="1" s="1"/>
  <c r="B22" i="1"/>
  <c r="N22" i="1" s="1"/>
  <c r="B23" i="1"/>
  <c r="N23" i="1" s="1"/>
  <c r="B24" i="1"/>
  <c r="B25" i="1"/>
  <c r="N25" i="1" s="1"/>
  <c r="B26" i="1"/>
  <c r="N26" i="1" s="1"/>
  <c r="B27" i="1"/>
  <c r="N27" i="1" s="1"/>
  <c r="B28" i="1"/>
  <c r="N28" i="1" s="1"/>
  <c r="B29" i="1"/>
  <c r="N29" i="1" s="1"/>
  <c r="B30" i="1"/>
  <c r="N30" i="1" s="1"/>
  <c r="B31" i="1"/>
  <c r="N31" i="1" s="1"/>
  <c r="B32" i="1"/>
  <c r="N32" i="1" s="1"/>
  <c r="B33" i="1"/>
  <c r="N33" i="1" s="1"/>
  <c r="B34" i="1"/>
  <c r="N34" i="1" s="1"/>
  <c r="B35" i="1"/>
  <c r="N35" i="1" s="1"/>
  <c r="B36" i="1"/>
  <c r="N36" i="1" s="1"/>
  <c r="B37" i="1"/>
  <c r="N37" i="1" s="1"/>
  <c r="B38" i="1"/>
  <c r="N38" i="1" s="1"/>
  <c r="B39" i="1"/>
  <c r="N39" i="1" s="1"/>
  <c r="B40" i="1"/>
  <c r="N40" i="1" s="1"/>
  <c r="B41" i="1"/>
  <c r="N41" i="1" s="1"/>
  <c r="B42" i="1"/>
  <c r="N42" i="1" s="1"/>
  <c r="B43" i="1"/>
  <c r="N43" i="1" s="1"/>
  <c r="B44" i="1"/>
  <c r="N44" i="1" s="1"/>
  <c r="B45" i="1"/>
  <c r="N45" i="1" s="1"/>
  <c r="B46" i="1"/>
  <c r="N46" i="1" s="1"/>
  <c r="B47" i="1"/>
  <c r="N47" i="1" s="1"/>
  <c r="B48" i="1"/>
  <c r="N48" i="1" s="1"/>
  <c r="B49" i="1"/>
  <c r="N49" i="1" s="1"/>
  <c r="B50" i="1"/>
  <c r="N50" i="1" s="1"/>
  <c r="B51" i="1"/>
  <c r="N51" i="1" s="1"/>
  <c r="B52" i="1"/>
  <c r="N52" i="1" s="1"/>
  <c r="B53" i="1"/>
  <c r="N53" i="1" s="1"/>
  <c r="B54" i="1"/>
  <c r="N54" i="1" s="1"/>
  <c r="B55" i="1"/>
  <c r="N55" i="1" s="1"/>
  <c r="B56" i="1"/>
  <c r="N56" i="1" s="1"/>
  <c r="B57" i="1"/>
  <c r="N57" i="1" s="1"/>
  <c r="B58" i="1"/>
  <c r="N58" i="1" s="1"/>
  <c r="B59" i="1"/>
  <c r="N59" i="1" s="1"/>
  <c r="B60" i="1"/>
  <c r="N60" i="1" s="1"/>
  <c r="B61" i="1"/>
  <c r="N61" i="1" s="1"/>
  <c r="B62" i="1"/>
  <c r="N62" i="1" s="1"/>
  <c r="B63" i="1"/>
  <c r="N63" i="1" s="1"/>
  <c r="B64" i="1"/>
  <c r="N64" i="1" s="1"/>
  <c r="B65" i="1"/>
  <c r="N65" i="1" s="1"/>
  <c r="B66" i="1"/>
  <c r="N66" i="1" s="1"/>
  <c r="B67" i="1"/>
  <c r="N67" i="1" s="1"/>
  <c r="B68" i="1"/>
  <c r="N68" i="1" s="1"/>
  <c r="B69" i="1"/>
  <c r="N69" i="1" s="1"/>
  <c r="B70" i="1"/>
  <c r="N70" i="1" s="1"/>
  <c r="B71" i="1"/>
  <c r="N71" i="1" s="1"/>
  <c r="B72" i="1"/>
  <c r="N72" i="1" s="1"/>
  <c r="B73" i="1"/>
  <c r="N73" i="1" s="1"/>
  <c r="B74" i="1"/>
  <c r="N74" i="1" s="1"/>
  <c r="B75" i="1"/>
  <c r="N75" i="1" s="1"/>
  <c r="B76" i="1"/>
  <c r="N76" i="1" s="1"/>
  <c r="B77" i="1"/>
  <c r="N77" i="1" s="1"/>
  <c r="B78" i="1"/>
  <c r="N78" i="1" s="1"/>
  <c r="B79" i="1"/>
  <c r="N79" i="1" s="1"/>
  <c r="B80" i="1"/>
  <c r="N80" i="1" s="1"/>
  <c r="B81" i="1"/>
  <c r="N81" i="1" s="1"/>
  <c r="B82" i="1"/>
  <c r="N82" i="1" s="1"/>
  <c r="B83" i="1"/>
  <c r="N83" i="1" s="1"/>
  <c r="B84" i="1"/>
  <c r="N84" i="1" s="1"/>
  <c r="B85" i="1"/>
  <c r="N85" i="1" s="1"/>
  <c r="B86" i="1"/>
  <c r="N86" i="1" s="1"/>
  <c r="B87" i="1"/>
  <c r="N87" i="1" s="1"/>
  <c r="B88" i="1"/>
  <c r="N88" i="1" s="1"/>
  <c r="B89" i="1"/>
  <c r="N89" i="1" s="1"/>
  <c r="B90" i="1"/>
  <c r="N90" i="1" s="1"/>
  <c r="B91" i="1"/>
  <c r="N91" i="1" s="1"/>
  <c r="B92" i="1"/>
  <c r="N92" i="1" s="1"/>
  <c r="B93" i="1"/>
  <c r="N93" i="1" s="1"/>
  <c r="B94" i="1"/>
  <c r="N94" i="1" s="1"/>
  <c r="B95" i="1"/>
  <c r="N95" i="1" s="1"/>
  <c r="B96" i="1"/>
  <c r="N96" i="1" s="1"/>
  <c r="B97" i="1"/>
  <c r="N97" i="1" s="1"/>
  <c r="B98" i="1"/>
  <c r="N98" i="1" s="1"/>
  <c r="B99" i="1"/>
  <c r="N99" i="1" s="1"/>
  <c r="B100" i="1"/>
  <c r="N100" i="1" s="1"/>
  <c r="B101" i="1"/>
  <c r="N101" i="1" s="1"/>
  <c r="B102" i="1"/>
  <c r="N102" i="1" s="1"/>
  <c r="B103" i="1"/>
  <c r="N103" i="1" s="1"/>
  <c r="B104" i="1"/>
  <c r="N104" i="1" s="1"/>
  <c r="B105" i="1"/>
  <c r="N105" i="1" s="1"/>
  <c r="B106" i="1"/>
  <c r="N106" i="1" s="1"/>
  <c r="B107" i="1"/>
  <c r="N107" i="1" s="1"/>
  <c r="B108" i="1"/>
  <c r="N108" i="1" s="1"/>
  <c r="B109" i="1"/>
  <c r="N109" i="1" s="1"/>
  <c r="B110" i="1"/>
  <c r="N110" i="1" s="1"/>
  <c r="B111" i="1"/>
  <c r="N111" i="1" s="1"/>
  <c r="B112" i="1"/>
  <c r="N112" i="1" s="1"/>
  <c r="B113" i="1"/>
  <c r="N113" i="1" s="1"/>
  <c r="B114" i="1"/>
  <c r="N114" i="1" s="1"/>
  <c r="B115" i="1"/>
  <c r="N115" i="1" s="1"/>
  <c r="B116" i="1"/>
  <c r="N116" i="1" s="1"/>
  <c r="B117" i="1"/>
  <c r="N117" i="1" s="1"/>
  <c r="B118" i="1"/>
  <c r="N118" i="1" s="1"/>
  <c r="B119" i="1"/>
  <c r="N119" i="1" s="1"/>
  <c r="B120" i="1"/>
  <c r="N120" i="1" s="1"/>
  <c r="B121" i="1"/>
  <c r="N121" i="1" s="1"/>
  <c r="B122" i="1"/>
  <c r="N122" i="1" s="1"/>
  <c r="B123" i="1"/>
  <c r="N123" i="1" s="1"/>
  <c r="B124" i="1"/>
  <c r="N124" i="1" s="1"/>
  <c r="B125" i="1"/>
  <c r="N125" i="1" s="1"/>
  <c r="B126" i="1"/>
  <c r="N126" i="1" s="1"/>
  <c r="B127" i="1"/>
  <c r="N127" i="1" s="1"/>
  <c r="B128" i="1"/>
  <c r="N128" i="1" s="1"/>
  <c r="B129" i="1"/>
  <c r="N129" i="1" s="1"/>
  <c r="B130" i="1"/>
  <c r="N130" i="1" s="1"/>
  <c r="B131" i="1"/>
  <c r="N131" i="1" s="1"/>
  <c r="B132" i="1"/>
  <c r="N132" i="1" s="1"/>
  <c r="B133" i="1"/>
  <c r="N133" i="1" s="1"/>
  <c r="B134" i="1"/>
  <c r="N134" i="1" s="1"/>
  <c r="B135" i="1"/>
  <c r="N135" i="1" s="1"/>
  <c r="B136" i="1"/>
  <c r="N136" i="1" s="1"/>
  <c r="B137" i="1"/>
  <c r="N137" i="1" s="1"/>
  <c r="B138" i="1"/>
  <c r="N138" i="1" s="1"/>
  <c r="B139" i="1"/>
  <c r="N139" i="1" s="1"/>
  <c r="B140" i="1"/>
  <c r="N140" i="1" s="1"/>
  <c r="B141" i="1"/>
  <c r="N141" i="1" s="1"/>
  <c r="B142" i="1"/>
  <c r="N142" i="1" s="1"/>
  <c r="B143" i="1"/>
  <c r="N143" i="1" s="1"/>
  <c r="B144" i="1"/>
  <c r="N144" i="1" s="1"/>
  <c r="B145" i="1"/>
  <c r="N145" i="1" s="1"/>
  <c r="B146" i="1"/>
  <c r="N146" i="1" s="1"/>
  <c r="B147" i="1"/>
  <c r="N147" i="1" s="1"/>
  <c r="B148" i="1"/>
  <c r="N148" i="1" s="1"/>
  <c r="B149" i="1"/>
  <c r="N149" i="1" s="1"/>
  <c r="B150" i="1"/>
  <c r="N150" i="1" s="1"/>
  <c r="B151" i="1"/>
  <c r="N151" i="1" s="1"/>
  <c r="B152" i="1"/>
  <c r="N152" i="1" s="1"/>
  <c r="B153" i="1"/>
  <c r="N153" i="1" s="1"/>
  <c r="B154" i="1"/>
  <c r="N154" i="1" s="1"/>
  <c r="B155" i="1"/>
  <c r="N155" i="1" s="1"/>
  <c r="B156" i="1"/>
  <c r="N156" i="1" s="1"/>
  <c r="B157" i="1"/>
  <c r="N157" i="1" s="1"/>
  <c r="B158" i="1"/>
  <c r="N158" i="1" s="1"/>
  <c r="B159" i="1"/>
  <c r="N159" i="1" s="1"/>
  <c r="B160" i="1"/>
  <c r="N160" i="1" s="1"/>
  <c r="B161" i="1"/>
  <c r="N161" i="1" s="1"/>
  <c r="B162" i="1"/>
  <c r="N162" i="1" s="1"/>
  <c r="B163" i="1"/>
  <c r="N163" i="1" s="1"/>
  <c r="B164" i="1"/>
  <c r="N164" i="1" s="1"/>
  <c r="B165" i="1"/>
  <c r="N165" i="1" s="1"/>
  <c r="B166" i="1"/>
  <c r="N166" i="1" s="1"/>
  <c r="B167" i="1"/>
  <c r="N167" i="1" s="1"/>
  <c r="B168" i="1"/>
  <c r="N168" i="1" s="1"/>
  <c r="B169" i="1"/>
  <c r="N169" i="1" s="1"/>
  <c r="B170" i="1"/>
  <c r="N170" i="1" s="1"/>
  <c r="B171" i="1"/>
  <c r="N171" i="1" s="1"/>
  <c r="B172" i="1"/>
  <c r="N172" i="1" s="1"/>
  <c r="B173" i="1"/>
  <c r="N173" i="1" s="1"/>
  <c r="B174" i="1"/>
  <c r="N174" i="1" s="1"/>
  <c r="B175" i="1"/>
  <c r="N175" i="1" s="1"/>
  <c r="B176" i="1"/>
  <c r="N176" i="1" s="1"/>
  <c r="B177" i="1"/>
  <c r="N177" i="1" s="1"/>
  <c r="B178" i="1"/>
  <c r="N178" i="1" s="1"/>
  <c r="B179" i="1"/>
  <c r="N179" i="1" s="1"/>
  <c r="B180" i="1"/>
  <c r="N180" i="1" s="1"/>
  <c r="B181" i="1"/>
  <c r="N181" i="1" s="1"/>
  <c r="B182" i="1"/>
  <c r="N182" i="1" s="1"/>
  <c r="B183" i="1"/>
  <c r="N183" i="1" s="1"/>
  <c r="B184" i="1"/>
  <c r="N184" i="1" s="1"/>
  <c r="B185" i="1"/>
  <c r="N185" i="1" s="1"/>
  <c r="B186" i="1"/>
  <c r="N186" i="1" s="1"/>
  <c r="B187" i="1"/>
  <c r="N187" i="1" s="1"/>
  <c r="B188" i="1"/>
  <c r="N188" i="1" s="1"/>
  <c r="B189" i="1"/>
  <c r="N189" i="1" s="1"/>
  <c r="B190" i="1"/>
  <c r="N190" i="1" s="1"/>
  <c r="B191" i="1"/>
  <c r="N191" i="1" s="1"/>
  <c r="B192" i="1"/>
  <c r="N192" i="1" s="1"/>
  <c r="B193" i="1"/>
  <c r="N193" i="1" s="1"/>
  <c r="B194" i="1"/>
  <c r="N194" i="1" s="1"/>
  <c r="B195" i="1"/>
  <c r="N195" i="1" s="1"/>
  <c r="B196" i="1"/>
  <c r="N196" i="1" s="1"/>
  <c r="B197" i="1"/>
  <c r="N197" i="1" s="1"/>
  <c r="B198" i="1"/>
  <c r="N198" i="1" s="1"/>
  <c r="B199" i="1"/>
  <c r="N199" i="1" s="1"/>
  <c r="B200" i="1"/>
  <c r="N200" i="1" s="1"/>
  <c r="B201" i="1"/>
  <c r="N201" i="1" s="1"/>
  <c r="B202" i="1"/>
  <c r="N202" i="1" s="1"/>
  <c r="B203" i="1"/>
  <c r="N203" i="1" s="1"/>
  <c r="B204" i="1"/>
  <c r="N204" i="1" s="1"/>
  <c r="B205" i="1"/>
  <c r="N205" i="1" s="1"/>
  <c r="B206" i="1"/>
  <c r="N206" i="1" s="1"/>
  <c r="B207" i="1"/>
  <c r="N207" i="1" s="1"/>
  <c r="B208" i="1"/>
  <c r="N208" i="1" s="1"/>
  <c r="B209" i="1"/>
  <c r="N209" i="1" s="1"/>
  <c r="B210" i="1"/>
  <c r="N210" i="1" s="1"/>
  <c r="B211" i="1"/>
  <c r="N211" i="1" s="1"/>
  <c r="B212" i="1"/>
  <c r="N212" i="1" s="1"/>
  <c r="B213" i="1"/>
  <c r="N213" i="1" s="1"/>
  <c r="B214" i="1"/>
  <c r="N214" i="1" s="1"/>
  <c r="B215" i="1"/>
  <c r="N215" i="1" s="1"/>
  <c r="B216" i="1"/>
  <c r="N216" i="1" s="1"/>
  <c r="B217" i="1"/>
  <c r="N217" i="1" s="1"/>
  <c r="B218" i="1"/>
  <c r="N218" i="1" s="1"/>
  <c r="B219" i="1"/>
  <c r="N219" i="1" s="1"/>
  <c r="B220" i="1"/>
  <c r="N220" i="1" s="1"/>
  <c r="B221" i="1"/>
  <c r="N221" i="1" s="1"/>
  <c r="B222" i="1"/>
  <c r="N222" i="1" s="1"/>
  <c r="B223" i="1"/>
  <c r="N223" i="1" s="1"/>
  <c r="B224" i="1"/>
  <c r="N224" i="1" s="1"/>
  <c r="B225" i="1"/>
  <c r="N225" i="1" s="1"/>
  <c r="B226" i="1"/>
  <c r="N226" i="1" s="1"/>
  <c r="B227" i="1"/>
  <c r="B228" i="1"/>
  <c r="N228" i="1" s="1"/>
  <c r="B229" i="1"/>
  <c r="N229" i="1" s="1"/>
  <c r="B230" i="1"/>
  <c r="N230" i="1" s="1"/>
  <c r="B231" i="1"/>
  <c r="N231" i="1" s="1"/>
  <c r="B232" i="1"/>
  <c r="N232" i="1" s="1"/>
  <c r="B233" i="1"/>
  <c r="N233" i="1" s="1"/>
  <c r="B234" i="1"/>
  <c r="N234" i="1" s="1"/>
  <c r="B235" i="1"/>
  <c r="N235" i="1" s="1"/>
  <c r="B236" i="1"/>
  <c r="N236" i="1" s="1"/>
  <c r="B237" i="1"/>
  <c r="N237" i="1" s="1"/>
  <c r="B238" i="1"/>
  <c r="N238" i="1" s="1"/>
  <c r="B239" i="1"/>
  <c r="N239" i="1" s="1"/>
  <c r="B240" i="1"/>
  <c r="N240" i="1" s="1"/>
  <c r="B241" i="1"/>
  <c r="N241" i="1" s="1"/>
  <c r="B242" i="1"/>
  <c r="N242" i="1" s="1"/>
  <c r="B243" i="1"/>
  <c r="N243" i="1" s="1"/>
  <c r="B244" i="1"/>
  <c r="N244" i="1" s="1"/>
  <c r="B245" i="1"/>
  <c r="N245" i="1" s="1"/>
  <c r="B246" i="1"/>
  <c r="N246" i="1" s="1"/>
  <c r="B247" i="1"/>
  <c r="N247" i="1" s="1"/>
  <c r="B248" i="1"/>
  <c r="N248" i="1" s="1"/>
  <c r="B249" i="1"/>
  <c r="N249" i="1" s="1"/>
  <c r="B250" i="1"/>
  <c r="N250" i="1" s="1"/>
  <c r="B251" i="1"/>
  <c r="N251" i="1" s="1"/>
  <c r="B252" i="1"/>
  <c r="N252" i="1" s="1"/>
  <c r="B253" i="1"/>
  <c r="N253" i="1" s="1"/>
  <c r="B254" i="1"/>
  <c r="N254" i="1" s="1"/>
  <c r="B255" i="1"/>
  <c r="N255" i="1" s="1"/>
  <c r="B256" i="1"/>
  <c r="N256" i="1" s="1"/>
  <c r="B257" i="1"/>
  <c r="N257" i="1" s="1"/>
  <c r="B258" i="1"/>
  <c r="N258" i="1" s="1"/>
  <c r="B259" i="1"/>
  <c r="N259" i="1" s="1"/>
  <c r="B260" i="1"/>
  <c r="N260" i="1" s="1"/>
  <c r="B261" i="1"/>
  <c r="N261" i="1" s="1"/>
  <c r="B262" i="1"/>
  <c r="N262" i="1" s="1"/>
  <c r="B263" i="1"/>
  <c r="N263" i="1" s="1"/>
  <c r="B264" i="1"/>
  <c r="N264" i="1" s="1"/>
  <c r="B265" i="1"/>
  <c r="N265" i="1" s="1"/>
  <c r="B266" i="1"/>
  <c r="N266" i="1" s="1"/>
  <c r="B267" i="1"/>
  <c r="N267" i="1" s="1"/>
  <c r="B268" i="1"/>
  <c r="N268" i="1" s="1"/>
  <c r="B269" i="1"/>
  <c r="N269" i="1" s="1"/>
  <c r="B270" i="1"/>
  <c r="N270" i="1" s="1"/>
  <c r="B271" i="1"/>
  <c r="N271" i="1" s="1"/>
  <c r="B272" i="1"/>
  <c r="N272" i="1" s="1"/>
  <c r="B273" i="1"/>
  <c r="N273" i="1" s="1"/>
  <c r="B275" i="1"/>
  <c r="N275" i="1" s="1"/>
  <c r="B276" i="1"/>
  <c r="N276" i="1" s="1"/>
  <c r="B277" i="1"/>
  <c r="N277" i="1" s="1"/>
  <c r="B278" i="1"/>
  <c r="N278" i="1" s="1"/>
  <c r="B279" i="1"/>
  <c r="N279" i="1" s="1"/>
  <c r="B280" i="1"/>
  <c r="N280" i="1" s="1"/>
  <c r="B281" i="1"/>
  <c r="N281" i="1" s="1"/>
  <c r="B282" i="1"/>
  <c r="N282" i="1" s="1"/>
  <c r="B283" i="1"/>
  <c r="N283" i="1" s="1"/>
  <c r="B285" i="1"/>
  <c r="N285" i="1" s="1"/>
  <c r="B287" i="1"/>
  <c r="N287" i="1" s="1"/>
  <c r="B289" i="1"/>
  <c r="N289" i="1" s="1"/>
  <c r="B291" i="1"/>
  <c r="N291" i="1" s="1"/>
  <c r="B293" i="1"/>
  <c r="N293" i="1" s="1"/>
  <c r="B295" i="1"/>
  <c r="N295" i="1" s="1"/>
  <c r="B297" i="1"/>
  <c r="N297" i="1" s="1"/>
  <c r="B298" i="1"/>
  <c r="N298" i="1" s="1"/>
  <c r="B301" i="1"/>
  <c r="N301" i="1" s="1"/>
  <c r="B303" i="1"/>
  <c r="N303" i="1" s="1"/>
  <c r="B305" i="1"/>
  <c r="N305" i="1" s="1"/>
  <c r="B307" i="1"/>
  <c r="N307" i="1" s="1"/>
  <c r="B308" i="1"/>
  <c r="N308" i="1" s="1"/>
  <c r="B310" i="1"/>
  <c r="N310" i="1" s="1"/>
  <c r="B312" i="1"/>
  <c r="N312" i="1" s="1"/>
  <c r="B369" i="1"/>
  <c r="N369" i="1" s="1"/>
  <c r="B370" i="1"/>
  <c r="N370" i="1" s="1"/>
  <c r="B372" i="1"/>
  <c r="N372" i="1" s="1"/>
  <c r="B375" i="1"/>
  <c r="N375" i="1" s="1"/>
  <c r="B377" i="1"/>
  <c r="N377" i="1" s="1"/>
  <c r="B379" i="1"/>
  <c r="N379" i="1" s="1"/>
  <c r="B382" i="1"/>
  <c r="N382" i="1" s="1"/>
  <c r="B274" i="1"/>
  <c r="N274" i="1" s="1"/>
  <c r="B284" i="1"/>
  <c r="N284" i="1" s="1"/>
  <c r="B286" i="1"/>
  <c r="N286" i="1" s="1"/>
  <c r="B288" i="1"/>
  <c r="N288" i="1" s="1"/>
  <c r="B290" i="1"/>
  <c r="N290" i="1" s="1"/>
  <c r="B292" i="1"/>
  <c r="N292" i="1" s="1"/>
  <c r="B294" i="1"/>
  <c r="N294" i="1" s="1"/>
  <c r="B296" i="1"/>
  <c r="N296" i="1" s="1"/>
  <c r="B299" i="1"/>
  <c r="N299" i="1" s="1"/>
  <c r="B300" i="1"/>
  <c r="N300" i="1" s="1"/>
  <c r="B302" i="1"/>
  <c r="N302" i="1" s="1"/>
  <c r="B304" i="1"/>
  <c r="N304" i="1" s="1"/>
  <c r="B306" i="1"/>
  <c r="N306" i="1" s="1"/>
  <c r="B309" i="1"/>
  <c r="N309" i="1" s="1"/>
  <c r="B311" i="1"/>
  <c r="N311" i="1" s="1"/>
  <c r="B313" i="1"/>
  <c r="N313" i="1" s="1"/>
  <c r="B314" i="1"/>
  <c r="N314" i="1" s="1"/>
  <c r="B315" i="1"/>
  <c r="N315" i="1" s="1"/>
  <c r="B316" i="1"/>
  <c r="N316" i="1" s="1"/>
  <c r="B317" i="1"/>
  <c r="N317" i="1" s="1"/>
  <c r="B318" i="1"/>
  <c r="N318" i="1" s="1"/>
  <c r="B319" i="1"/>
  <c r="N319" i="1" s="1"/>
  <c r="B320" i="1"/>
  <c r="N320" i="1" s="1"/>
  <c r="B321" i="1"/>
  <c r="N321" i="1" s="1"/>
  <c r="B322" i="1"/>
  <c r="N322" i="1" s="1"/>
  <c r="B323" i="1"/>
  <c r="N323" i="1" s="1"/>
  <c r="B324" i="1"/>
  <c r="N324" i="1" s="1"/>
  <c r="B325" i="1"/>
  <c r="N325" i="1" s="1"/>
  <c r="B326" i="1"/>
  <c r="N326" i="1" s="1"/>
  <c r="B327" i="1"/>
  <c r="N327" i="1" s="1"/>
  <c r="B328" i="1"/>
  <c r="N328" i="1" s="1"/>
  <c r="B329" i="1"/>
  <c r="N329" i="1" s="1"/>
  <c r="B330" i="1"/>
  <c r="N330" i="1" s="1"/>
  <c r="B331" i="1"/>
  <c r="N331" i="1" s="1"/>
  <c r="B332" i="1"/>
  <c r="N332" i="1" s="1"/>
  <c r="B333" i="1"/>
  <c r="N333" i="1" s="1"/>
  <c r="B334" i="1"/>
  <c r="N334" i="1" s="1"/>
  <c r="B335" i="1"/>
  <c r="N335" i="1" s="1"/>
  <c r="B336" i="1"/>
  <c r="N336" i="1" s="1"/>
  <c r="B337" i="1"/>
  <c r="N337" i="1" s="1"/>
  <c r="B338" i="1"/>
  <c r="N338" i="1" s="1"/>
  <c r="B339" i="1"/>
  <c r="N339" i="1" s="1"/>
  <c r="B340" i="1"/>
  <c r="N340" i="1" s="1"/>
  <c r="B341" i="1"/>
  <c r="N341" i="1" s="1"/>
  <c r="B342" i="1"/>
  <c r="N342" i="1" s="1"/>
  <c r="B343" i="1"/>
  <c r="N343" i="1" s="1"/>
  <c r="B344" i="1"/>
  <c r="N344" i="1" s="1"/>
  <c r="B345" i="1"/>
  <c r="N345" i="1" s="1"/>
  <c r="B346" i="1"/>
  <c r="N346" i="1" s="1"/>
  <c r="B347" i="1"/>
  <c r="N347" i="1" s="1"/>
  <c r="B348" i="1"/>
  <c r="N348" i="1" s="1"/>
  <c r="B349" i="1"/>
  <c r="N349" i="1" s="1"/>
  <c r="B350" i="1"/>
  <c r="N350" i="1" s="1"/>
  <c r="B351" i="1"/>
  <c r="N351" i="1" s="1"/>
  <c r="B352" i="1"/>
  <c r="N352" i="1" s="1"/>
  <c r="B353" i="1"/>
  <c r="N353" i="1" s="1"/>
  <c r="B354" i="1"/>
  <c r="N354" i="1" s="1"/>
  <c r="B355" i="1"/>
  <c r="N355" i="1" s="1"/>
  <c r="B356" i="1"/>
  <c r="N356" i="1" s="1"/>
  <c r="B357" i="1"/>
  <c r="N357" i="1" s="1"/>
  <c r="B358" i="1"/>
  <c r="N358" i="1" s="1"/>
  <c r="B359" i="1"/>
  <c r="N359" i="1" s="1"/>
  <c r="B360" i="1"/>
  <c r="N360" i="1" s="1"/>
  <c r="B361" i="1"/>
  <c r="N361" i="1" s="1"/>
  <c r="B362" i="1"/>
  <c r="N362" i="1" s="1"/>
  <c r="B363" i="1"/>
  <c r="N363" i="1" s="1"/>
  <c r="B364" i="1"/>
  <c r="N364" i="1" s="1"/>
  <c r="B365" i="1"/>
  <c r="N365" i="1" s="1"/>
  <c r="B366" i="1"/>
  <c r="N366" i="1" s="1"/>
  <c r="B367" i="1"/>
  <c r="N367" i="1" s="1"/>
  <c r="B368" i="1"/>
  <c r="N368" i="1" s="1"/>
  <c r="B371" i="1"/>
  <c r="N371" i="1" s="1"/>
  <c r="B373" i="1"/>
  <c r="N373" i="1" s="1"/>
  <c r="B374" i="1"/>
  <c r="N374" i="1" s="1"/>
  <c r="B376" i="1"/>
  <c r="N376" i="1" s="1"/>
  <c r="B378" i="1"/>
  <c r="N378" i="1" s="1"/>
  <c r="B380" i="1"/>
  <c r="N380" i="1" s="1"/>
  <c r="B381" i="1"/>
  <c r="N381" i="1" s="1"/>
  <c r="B383" i="1"/>
  <c r="N383" i="1" s="1"/>
  <c r="C384" i="1"/>
  <c r="H384" i="1"/>
  <c r="AA384" i="1" s="1"/>
  <c r="L384" i="1"/>
  <c r="M384" i="1" s="1"/>
  <c r="D384" i="1"/>
  <c r="E384" i="1"/>
  <c r="F384" i="1" s="1"/>
  <c r="C385" i="1"/>
  <c r="H385" i="1"/>
  <c r="L385" i="1"/>
  <c r="M385" i="1" s="1"/>
  <c r="E385" i="1"/>
  <c r="F385" i="1" s="1"/>
  <c r="D385" i="1"/>
  <c r="C387" i="1"/>
  <c r="D387" i="1"/>
  <c r="E387" i="1"/>
  <c r="F387" i="1" s="1"/>
  <c r="H387" i="1"/>
  <c r="L387" i="1"/>
  <c r="M387" i="1" s="1"/>
  <c r="E388" i="1"/>
  <c r="F388" i="1" s="1"/>
  <c r="H388" i="1"/>
  <c r="L388" i="1"/>
  <c r="M388" i="1" s="1"/>
  <c r="L390" i="1"/>
  <c r="M390" i="1" s="1"/>
  <c r="H390" i="1"/>
  <c r="E390" i="1"/>
  <c r="F390" i="1" s="1"/>
  <c r="H391" i="1"/>
  <c r="L391" i="1"/>
  <c r="M391" i="1" s="1"/>
  <c r="C392" i="1"/>
  <c r="D392" i="1"/>
  <c r="E392" i="1"/>
  <c r="F392" i="1" s="1"/>
  <c r="H392" i="1"/>
  <c r="J392" i="1" s="1"/>
  <c r="L392" i="1"/>
  <c r="M392" i="1" s="1"/>
  <c r="L393" i="1"/>
  <c r="M393" i="1" s="1"/>
  <c r="H393" i="1"/>
  <c r="C394" i="1"/>
  <c r="L394" i="1"/>
  <c r="M394" i="1" s="1"/>
  <c r="H394" i="1"/>
  <c r="E394" i="1"/>
  <c r="F394" i="1" s="1"/>
  <c r="D394" i="1"/>
  <c r="H395" i="1"/>
  <c r="L395" i="1"/>
  <c r="M395" i="1" s="1"/>
  <c r="L396" i="1"/>
  <c r="M396" i="1" s="1"/>
  <c r="H396" i="1"/>
  <c r="E397" i="1"/>
  <c r="F397" i="1" s="1"/>
  <c r="L397" i="1"/>
  <c r="M397" i="1" s="1"/>
  <c r="H397" i="1"/>
  <c r="C398" i="1"/>
  <c r="E398" i="1"/>
  <c r="F398" i="1" s="1"/>
  <c r="D398" i="1"/>
  <c r="H398" i="1"/>
  <c r="L398" i="1"/>
  <c r="M398" i="1" s="1"/>
  <c r="L399" i="1"/>
  <c r="M399" i="1" s="1"/>
  <c r="H399" i="1"/>
  <c r="D399" i="1"/>
  <c r="C399" i="1"/>
  <c r="E399" i="1"/>
  <c r="F399" i="1" s="1"/>
  <c r="L400" i="1"/>
  <c r="M400" i="1" s="1"/>
  <c r="H400" i="1"/>
  <c r="L408" i="1"/>
  <c r="M408" i="1" s="1"/>
  <c r="H408" i="1"/>
  <c r="L412" i="1"/>
  <c r="M412" i="1" s="1"/>
  <c r="H412" i="1"/>
  <c r="H413" i="1"/>
  <c r="L413" i="1"/>
  <c r="M413" i="1" s="1"/>
  <c r="H414" i="1"/>
  <c r="L414" i="1"/>
  <c r="M414" i="1" s="1"/>
  <c r="H416" i="1"/>
  <c r="L416" i="1"/>
  <c r="M416" i="1" s="1"/>
  <c r="H439" i="1"/>
  <c r="L439" i="1"/>
  <c r="M439" i="1" s="1"/>
  <c r="L440" i="1"/>
  <c r="M440" i="1" s="1"/>
  <c r="H440" i="1"/>
  <c r="D486" i="1"/>
  <c r="H486" i="1"/>
  <c r="J486" i="1" s="1"/>
  <c r="E486" i="1"/>
  <c r="F486" i="1" s="1"/>
  <c r="L486" i="1"/>
  <c r="M486" i="1" s="1"/>
  <c r="C486" i="1"/>
  <c r="C487" i="1"/>
  <c r="E487" i="1"/>
  <c r="F487" i="1" s="1"/>
  <c r="D487" i="1"/>
  <c r="H487" i="1"/>
  <c r="J487" i="1" s="1"/>
  <c r="E488" i="1"/>
  <c r="F488" i="1" s="1"/>
  <c r="D488" i="1"/>
  <c r="C488" i="1"/>
  <c r="D489" i="1"/>
  <c r="E489" i="1"/>
  <c r="F489" i="1" s="1"/>
  <c r="C489" i="1"/>
  <c r="C490" i="1"/>
  <c r="E490" i="1"/>
  <c r="F490" i="1" s="1"/>
  <c r="D490" i="1"/>
  <c r="C491" i="1"/>
  <c r="H491" i="1"/>
  <c r="J491" i="1" s="1"/>
  <c r="E491" i="1"/>
  <c r="F491" i="1" s="1"/>
  <c r="D491" i="1"/>
  <c r="L492" i="1"/>
  <c r="M492" i="1" s="1"/>
  <c r="C492" i="1"/>
  <c r="E492" i="1"/>
  <c r="F492" i="1" s="1"/>
  <c r="H492" i="1"/>
  <c r="J492" i="1" s="1"/>
  <c r="D492" i="1"/>
  <c r="H493" i="1"/>
  <c r="J493" i="1" s="1"/>
  <c r="D493" i="1"/>
  <c r="E493" i="1"/>
  <c r="F493" i="1" s="1"/>
  <c r="C493" i="1"/>
  <c r="H494" i="1"/>
  <c r="J494" i="1" s="1"/>
  <c r="D494" i="1"/>
  <c r="E494" i="1"/>
  <c r="F494" i="1" s="1"/>
  <c r="C494" i="1"/>
  <c r="C495" i="1"/>
  <c r="H495" i="1"/>
  <c r="J495" i="1" s="1"/>
  <c r="D495" i="1"/>
  <c r="L495" i="1"/>
  <c r="M495" i="1" s="1"/>
  <c r="E495" i="1"/>
  <c r="F495" i="1" s="1"/>
  <c r="E496" i="1"/>
  <c r="F496" i="1" s="1"/>
  <c r="H496" i="1"/>
  <c r="J496" i="1" s="1"/>
  <c r="D496" i="1"/>
  <c r="C496" i="1"/>
  <c r="D497" i="1"/>
  <c r="C497" i="1"/>
  <c r="E497" i="1"/>
  <c r="F497" i="1" s="1"/>
  <c r="C498" i="1"/>
  <c r="H498" i="1"/>
  <c r="J498" i="1" s="1"/>
  <c r="D498" i="1"/>
  <c r="E498" i="1"/>
  <c r="F498" i="1" s="1"/>
  <c r="D499" i="1"/>
  <c r="E499" i="1"/>
  <c r="F499" i="1" s="1"/>
  <c r="C499" i="1"/>
  <c r="D500" i="1"/>
  <c r="C500" i="1"/>
  <c r="H500" i="1"/>
  <c r="J500" i="1" s="1"/>
  <c r="E500" i="1"/>
  <c r="F500" i="1" s="1"/>
  <c r="C501" i="1"/>
  <c r="D501" i="1"/>
  <c r="E501" i="1"/>
  <c r="F501" i="1" s="1"/>
  <c r="H533" i="1"/>
  <c r="L533" i="1"/>
  <c r="M533" i="1" s="1"/>
  <c r="E534" i="1"/>
  <c r="F534" i="1" s="1"/>
  <c r="H534" i="1"/>
  <c r="L534" i="1"/>
  <c r="M534" i="1" s="1"/>
  <c r="H537" i="1"/>
  <c r="L537" i="1"/>
  <c r="M537" i="1" s="1"/>
  <c r="H538" i="1"/>
  <c r="L538" i="1"/>
  <c r="M538" i="1" s="1"/>
  <c r="L539" i="1"/>
  <c r="M539" i="1" s="1"/>
  <c r="H539" i="1"/>
  <c r="L541" i="1"/>
  <c r="M541" i="1" s="1"/>
  <c r="H541" i="1"/>
  <c r="L558" i="1"/>
  <c r="M558" i="1" s="1"/>
  <c r="H558" i="1"/>
  <c r="L582" i="1"/>
  <c r="M582" i="1" s="1"/>
  <c r="H582" i="1"/>
  <c r="E588" i="1"/>
  <c r="F588" i="1" s="1"/>
  <c r="H588" i="1"/>
  <c r="D588" i="1"/>
  <c r="C588" i="1"/>
  <c r="H589" i="1"/>
  <c r="C589" i="1"/>
  <c r="D589" i="1"/>
  <c r="E589" i="1"/>
  <c r="F589" i="1" s="1"/>
  <c r="C590" i="1"/>
  <c r="D590" i="1"/>
  <c r="E590" i="1"/>
  <c r="F590" i="1" s="1"/>
  <c r="G590" i="1"/>
  <c r="J590" i="1"/>
  <c r="C591" i="1"/>
  <c r="E591" i="1"/>
  <c r="F591" i="1" s="1"/>
  <c r="D591" i="1"/>
  <c r="G591" i="1"/>
  <c r="J591" i="1"/>
  <c r="L593" i="1"/>
  <c r="M593" i="1" s="1"/>
  <c r="C593" i="1"/>
  <c r="E593" i="1"/>
  <c r="F593" i="1" s="1"/>
  <c r="D593" i="1"/>
  <c r="D594" i="1"/>
  <c r="E594" i="1"/>
  <c r="F594" i="1" s="1"/>
  <c r="C594" i="1"/>
  <c r="L595" i="1"/>
  <c r="M595" i="1" s="1"/>
  <c r="D595" i="1"/>
  <c r="E595" i="1"/>
  <c r="F595" i="1" s="1"/>
  <c r="C595" i="1"/>
  <c r="H595" i="1"/>
  <c r="J595" i="1" s="1"/>
  <c r="D596" i="1"/>
  <c r="L596" i="1"/>
  <c r="M596" i="1" s="1"/>
  <c r="H596" i="1"/>
  <c r="J596" i="1" s="1"/>
  <c r="C596" i="1"/>
  <c r="E596" i="1"/>
  <c r="F596" i="1" s="1"/>
  <c r="E597" i="1"/>
  <c r="F597" i="1" s="1"/>
  <c r="C597" i="1"/>
  <c r="D597" i="1"/>
  <c r="L597" i="1"/>
  <c r="M597" i="1" s="1"/>
  <c r="H597" i="1"/>
  <c r="J597" i="1" s="1"/>
  <c r="E598" i="1"/>
  <c r="F598" i="1" s="1"/>
  <c r="C598" i="1"/>
  <c r="D598" i="1"/>
  <c r="H598" i="1"/>
  <c r="J598" i="1" s="1"/>
  <c r="L598" i="1"/>
  <c r="M598" i="1" s="1"/>
  <c r="H599" i="1"/>
  <c r="J599" i="1" s="1"/>
  <c r="C599" i="1"/>
  <c r="E599" i="1"/>
  <c r="F599" i="1" s="1"/>
  <c r="L599" i="1"/>
  <c r="M599" i="1" s="1"/>
  <c r="D599" i="1"/>
  <c r="C600" i="1"/>
  <c r="D600" i="1"/>
  <c r="C386" i="1"/>
  <c r="E386" i="1"/>
  <c r="F386" i="1" s="1"/>
  <c r="L386" i="1"/>
  <c r="M386" i="1" s="1"/>
  <c r="D386" i="1"/>
  <c r="H386" i="1"/>
  <c r="AA386" i="1" s="1"/>
  <c r="G387" i="1"/>
  <c r="J387" i="1"/>
  <c r="AA387" i="1"/>
  <c r="C388" i="1"/>
  <c r="D388" i="1"/>
  <c r="G388" i="1"/>
  <c r="J388" i="1"/>
  <c r="AA388" i="1"/>
  <c r="C389" i="1"/>
  <c r="D389" i="1"/>
  <c r="E389" i="1"/>
  <c r="F389" i="1" s="1"/>
  <c r="H389" i="1"/>
  <c r="L389" i="1"/>
  <c r="M389" i="1" s="1"/>
  <c r="C390" i="1"/>
  <c r="D390" i="1"/>
  <c r="J390" i="1"/>
  <c r="AA390" i="1"/>
  <c r="G390" i="1"/>
  <c r="E391" i="1"/>
  <c r="F391" i="1" s="1"/>
  <c r="D391" i="1"/>
  <c r="C391" i="1"/>
  <c r="AA391" i="1"/>
  <c r="J391" i="1"/>
  <c r="G391" i="1"/>
  <c r="AA392" i="1"/>
  <c r="G392" i="1"/>
  <c r="D393" i="1"/>
  <c r="E393" i="1"/>
  <c r="F393" i="1" s="1"/>
  <c r="C393" i="1"/>
  <c r="J393" i="1"/>
  <c r="G393" i="1"/>
  <c r="AA393" i="1"/>
  <c r="G394" i="1"/>
  <c r="AA394" i="1"/>
  <c r="J394" i="1"/>
  <c r="C395" i="1"/>
  <c r="D395" i="1"/>
  <c r="E395" i="1"/>
  <c r="F395" i="1" s="1"/>
  <c r="J395" i="1"/>
  <c r="AA395" i="1"/>
  <c r="G395" i="1"/>
  <c r="C396" i="1"/>
  <c r="D396" i="1"/>
  <c r="E396" i="1"/>
  <c r="F396" i="1" s="1"/>
  <c r="G396" i="1"/>
  <c r="J396" i="1"/>
  <c r="AA396" i="1"/>
  <c r="C397" i="1"/>
  <c r="D397" i="1"/>
  <c r="G397" i="1"/>
  <c r="J397" i="1"/>
  <c r="AA397" i="1"/>
  <c r="G398" i="1"/>
  <c r="J398" i="1"/>
  <c r="AA398" i="1"/>
  <c r="J399" i="1"/>
  <c r="G399" i="1"/>
  <c r="AA399" i="1"/>
  <c r="C400" i="1"/>
  <c r="E400" i="1"/>
  <c r="F400" i="1" s="1"/>
  <c r="D400" i="1"/>
  <c r="J400" i="1"/>
  <c r="G400" i="1"/>
  <c r="AA400" i="1"/>
  <c r="C401" i="1"/>
  <c r="D401" i="1"/>
  <c r="E401" i="1"/>
  <c r="F401" i="1" s="1"/>
  <c r="G401" i="1"/>
  <c r="J401" i="1"/>
  <c r="AA401" i="1"/>
  <c r="D402" i="1"/>
  <c r="H402" i="1"/>
  <c r="E402" i="1"/>
  <c r="F402" i="1" s="1"/>
  <c r="C402" i="1"/>
  <c r="D403" i="1"/>
  <c r="C403" i="1"/>
  <c r="E403" i="1"/>
  <c r="F403" i="1" s="1"/>
  <c r="G403" i="1"/>
  <c r="J403" i="1"/>
  <c r="AA403" i="1"/>
  <c r="D404" i="1"/>
  <c r="E404" i="1"/>
  <c r="F404" i="1" s="1"/>
  <c r="C404" i="1"/>
  <c r="G404" i="1"/>
  <c r="J404" i="1"/>
  <c r="AA404" i="1"/>
  <c r="D405" i="1"/>
  <c r="E405" i="1"/>
  <c r="F405" i="1" s="1"/>
  <c r="C405" i="1"/>
  <c r="G405" i="1"/>
  <c r="J405" i="1"/>
  <c r="AA405" i="1"/>
  <c r="C406" i="1"/>
  <c r="E406" i="1"/>
  <c r="F406" i="1" s="1"/>
  <c r="D406" i="1"/>
  <c r="J406" i="1"/>
  <c r="G406" i="1"/>
  <c r="AA406" i="1"/>
  <c r="H407" i="1"/>
  <c r="D407" i="1"/>
  <c r="E407" i="1"/>
  <c r="F407" i="1" s="1"/>
  <c r="C407" i="1"/>
  <c r="D408" i="1"/>
  <c r="E408" i="1"/>
  <c r="F408" i="1" s="1"/>
  <c r="C408" i="1"/>
  <c r="G408" i="1"/>
  <c r="J408" i="1"/>
  <c r="AA408" i="1"/>
  <c r="C409" i="1"/>
  <c r="E409" i="1"/>
  <c r="F409" i="1" s="1"/>
  <c r="D409" i="1"/>
  <c r="AA409" i="1"/>
  <c r="J409" i="1"/>
  <c r="G409" i="1"/>
  <c r="C410" i="1"/>
  <c r="E410" i="1"/>
  <c r="F410" i="1" s="1"/>
  <c r="D410" i="1"/>
  <c r="G410" i="1"/>
  <c r="J410" i="1"/>
  <c r="AA410" i="1"/>
  <c r="D411" i="1"/>
  <c r="E411" i="1"/>
  <c r="F411" i="1" s="1"/>
  <c r="C411" i="1"/>
  <c r="AA411" i="1"/>
  <c r="G411" i="1"/>
  <c r="J411" i="1"/>
  <c r="D412" i="1"/>
  <c r="E412" i="1"/>
  <c r="F412" i="1" s="1"/>
  <c r="C412" i="1"/>
  <c r="AA412" i="1"/>
  <c r="J412" i="1"/>
  <c r="G412" i="1"/>
  <c r="C413" i="1"/>
  <c r="D413" i="1"/>
  <c r="E413" i="1"/>
  <c r="F413" i="1" s="1"/>
  <c r="J413" i="1"/>
  <c r="AA413" i="1"/>
  <c r="G413" i="1"/>
  <c r="E414" i="1"/>
  <c r="F414" i="1" s="1"/>
  <c r="C414" i="1"/>
  <c r="D414" i="1"/>
  <c r="AA414" i="1"/>
  <c r="J414" i="1"/>
  <c r="G414" i="1"/>
  <c r="E415" i="1"/>
  <c r="F415" i="1" s="1"/>
  <c r="C415" i="1"/>
  <c r="D415" i="1"/>
  <c r="H415" i="1"/>
  <c r="D416" i="1"/>
  <c r="E416" i="1"/>
  <c r="F416" i="1" s="1"/>
  <c r="C416" i="1"/>
  <c r="AA416" i="1"/>
  <c r="J416" i="1"/>
  <c r="G416" i="1"/>
  <c r="AA417" i="1"/>
  <c r="G417" i="1"/>
  <c r="J417" i="1"/>
  <c r="L418" i="1"/>
  <c r="M418" i="1" s="1"/>
  <c r="H418" i="1"/>
  <c r="D418" i="1"/>
  <c r="E418" i="1"/>
  <c r="F418" i="1" s="1"/>
  <c r="C418" i="1"/>
  <c r="D419" i="1"/>
  <c r="C419" i="1"/>
  <c r="E419" i="1"/>
  <c r="F419" i="1" s="1"/>
  <c r="H419" i="1"/>
  <c r="D420" i="1"/>
  <c r="L420" i="1"/>
  <c r="M420" i="1" s="1"/>
  <c r="E420" i="1"/>
  <c r="F420" i="1" s="1"/>
  <c r="C420" i="1"/>
  <c r="H420" i="1"/>
  <c r="E421" i="1"/>
  <c r="F421" i="1" s="1"/>
  <c r="H421" i="1"/>
  <c r="D421" i="1"/>
  <c r="C421" i="1"/>
  <c r="L421" i="1"/>
  <c r="M421" i="1" s="1"/>
  <c r="H422" i="1"/>
  <c r="D422" i="1"/>
  <c r="E422" i="1"/>
  <c r="F422" i="1" s="1"/>
  <c r="C422" i="1"/>
  <c r="L422" i="1"/>
  <c r="M422" i="1" s="1"/>
  <c r="E423" i="1"/>
  <c r="F423" i="1" s="1"/>
  <c r="H423" i="1"/>
  <c r="L423" i="1"/>
  <c r="M423" i="1" s="1"/>
  <c r="D423" i="1"/>
  <c r="C423" i="1"/>
  <c r="C424" i="1"/>
  <c r="D424" i="1"/>
  <c r="H424" i="1"/>
  <c r="E424" i="1"/>
  <c r="F424" i="1" s="1"/>
  <c r="C425" i="1"/>
  <c r="E425" i="1"/>
  <c r="F425" i="1" s="1"/>
  <c r="H425" i="1"/>
  <c r="L425" i="1"/>
  <c r="M425" i="1" s="1"/>
  <c r="D425" i="1"/>
  <c r="D426" i="1"/>
  <c r="C426" i="1"/>
  <c r="E426" i="1"/>
  <c r="F426" i="1" s="1"/>
  <c r="AA426" i="1"/>
  <c r="G426" i="1"/>
  <c r="J426" i="1"/>
  <c r="C427" i="1"/>
  <c r="E427" i="1"/>
  <c r="F427" i="1" s="1"/>
  <c r="D427" i="1"/>
  <c r="H427" i="1"/>
  <c r="H428" i="1"/>
  <c r="D428" i="1"/>
  <c r="L428" i="1"/>
  <c r="M428" i="1" s="1"/>
  <c r="E428" i="1"/>
  <c r="F428" i="1" s="1"/>
  <c r="C428" i="1"/>
  <c r="C429" i="1"/>
  <c r="H429" i="1"/>
  <c r="E429" i="1"/>
  <c r="F429" i="1" s="1"/>
  <c r="D429" i="1"/>
  <c r="L429" i="1"/>
  <c r="M429" i="1" s="1"/>
  <c r="C430" i="1"/>
  <c r="H430" i="1"/>
  <c r="D430" i="1"/>
  <c r="L430" i="1"/>
  <c r="M430" i="1" s="1"/>
  <c r="E430" i="1"/>
  <c r="F430" i="1" s="1"/>
  <c r="D431" i="1"/>
  <c r="L431" i="1"/>
  <c r="M431" i="1" s="1"/>
  <c r="C431" i="1"/>
  <c r="H431" i="1"/>
  <c r="E431" i="1"/>
  <c r="F431" i="1" s="1"/>
  <c r="C432" i="1"/>
  <c r="L432" i="1"/>
  <c r="M432" i="1" s="1"/>
  <c r="E432" i="1"/>
  <c r="F432" i="1" s="1"/>
  <c r="D432" i="1"/>
  <c r="H432" i="1"/>
  <c r="D433" i="1"/>
  <c r="H433" i="1"/>
  <c r="C433" i="1"/>
  <c r="L433" i="1"/>
  <c r="M433" i="1" s="1"/>
  <c r="E433" i="1"/>
  <c r="F433" i="1" s="1"/>
  <c r="L434" i="1"/>
  <c r="M434" i="1" s="1"/>
  <c r="E434" i="1"/>
  <c r="F434" i="1" s="1"/>
  <c r="H434" i="1"/>
  <c r="D434" i="1"/>
  <c r="C434" i="1"/>
  <c r="C435" i="1"/>
  <c r="H435" i="1"/>
  <c r="E435" i="1"/>
  <c r="F435" i="1" s="1"/>
  <c r="L435" i="1"/>
  <c r="M435" i="1" s="1"/>
  <c r="D435" i="1"/>
  <c r="H436" i="1"/>
  <c r="D436" i="1"/>
  <c r="L436" i="1"/>
  <c r="M436" i="1" s="1"/>
  <c r="E436" i="1"/>
  <c r="F436" i="1" s="1"/>
  <c r="C436" i="1"/>
  <c r="H437" i="1"/>
  <c r="C437" i="1"/>
  <c r="E437" i="1"/>
  <c r="F437" i="1" s="1"/>
  <c r="D437" i="1"/>
  <c r="C438" i="1"/>
  <c r="D438" i="1"/>
  <c r="E438" i="1"/>
  <c r="F438" i="1" s="1"/>
  <c r="H438" i="1"/>
  <c r="C439" i="1"/>
  <c r="D439" i="1"/>
  <c r="E439" i="1"/>
  <c r="F439" i="1" s="1"/>
  <c r="AA439" i="1"/>
  <c r="G439" i="1"/>
  <c r="J439" i="1"/>
  <c r="C440" i="1"/>
  <c r="E440" i="1"/>
  <c r="F440" i="1" s="1"/>
  <c r="D440" i="1"/>
  <c r="J440" i="1"/>
  <c r="AA440" i="1"/>
  <c r="G440" i="1"/>
  <c r="E441" i="1"/>
  <c r="F441" i="1" s="1"/>
  <c r="C441" i="1"/>
  <c r="H441" i="1"/>
  <c r="D441" i="1"/>
  <c r="L441" i="1"/>
  <c r="M441" i="1" s="1"/>
  <c r="E442" i="1"/>
  <c r="F442" i="1" s="1"/>
  <c r="C442" i="1"/>
  <c r="L442" i="1"/>
  <c r="M442" i="1" s="1"/>
  <c r="D442" i="1"/>
  <c r="H442" i="1"/>
  <c r="L443" i="1"/>
  <c r="M443" i="1" s="1"/>
  <c r="E443" i="1"/>
  <c r="F443" i="1" s="1"/>
  <c r="D443" i="1"/>
  <c r="C443" i="1"/>
  <c r="H443" i="1"/>
  <c r="E444" i="1"/>
  <c r="F444" i="1" s="1"/>
  <c r="H444" i="1"/>
  <c r="D444" i="1"/>
  <c r="C444" i="1"/>
  <c r="C445" i="1"/>
  <c r="E445" i="1"/>
  <c r="F445" i="1" s="1"/>
  <c r="D445" i="1"/>
  <c r="H445" i="1"/>
  <c r="D446" i="1"/>
  <c r="E446" i="1"/>
  <c r="F446" i="1" s="1"/>
  <c r="C446" i="1"/>
  <c r="J446" i="1"/>
  <c r="G446" i="1"/>
  <c r="AA446" i="1"/>
  <c r="H447" i="1"/>
  <c r="D447" i="1"/>
  <c r="C447" i="1"/>
  <c r="E447" i="1"/>
  <c r="F447" i="1" s="1"/>
  <c r="E448" i="1"/>
  <c r="F448" i="1" s="1"/>
  <c r="C448" i="1"/>
  <c r="H448" i="1"/>
  <c r="D448" i="1"/>
  <c r="L448" i="1"/>
  <c r="M448" i="1" s="1"/>
  <c r="L449" i="1"/>
  <c r="M449" i="1" s="1"/>
  <c r="C449" i="1"/>
  <c r="H449" i="1"/>
  <c r="E449" i="1"/>
  <c r="F449" i="1" s="1"/>
  <c r="D449" i="1"/>
  <c r="E450" i="1"/>
  <c r="F450" i="1" s="1"/>
  <c r="C450" i="1"/>
  <c r="D450" i="1"/>
  <c r="H450" i="1"/>
  <c r="L450" i="1"/>
  <c r="M450" i="1" s="1"/>
  <c r="C451" i="1"/>
  <c r="L451" i="1"/>
  <c r="M451" i="1" s="1"/>
  <c r="D451" i="1"/>
  <c r="E451" i="1"/>
  <c r="F451" i="1" s="1"/>
  <c r="H451" i="1"/>
  <c r="D452" i="1"/>
  <c r="H452" i="1"/>
  <c r="C452" i="1"/>
  <c r="L452" i="1"/>
  <c r="M452" i="1" s="1"/>
  <c r="E452" i="1"/>
  <c r="F452" i="1" s="1"/>
  <c r="D453" i="1"/>
  <c r="E453" i="1"/>
  <c r="F453" i="1" s="1"/>
  <c r="H453" i="1"/>
  <c r="C453" i="1"/>
  <c r="E454" i="1"/>
  <c r="F454" i="1" s="1"/>
  <c r="C454" i="1"/>
  <c r="L454" i="1"/>
  <c r="M454" i="1" s="1"/>
  <c r="D454" i="1"/>
  <c r="H454" i="1"/>
  <c r="D455" i="1"/>
  <c r="L455" i="1"/>
  <c r="M455" i="1" s="1"/>
  <c r="C455" i="1"/>
  <c r="H455" i="1"/>
  <c r="E455" i="1"/>
  <c r="F455" i="1" s="1"/>
  <c r="D456" i="1"/>
  <c r="L456" i="1"/>
  <c r="M456" i="1" s="1"/>
  <c r="C456" i="1"/>
  <c r="E456" i="1"/>
  <c r="F456" i="1" s="1"/>
  <c r="H456" i="1"/>
  <c r="D457" i="1"/>
  <c r="C457" i="1"/>
  <c r="L457" i="1"/>
  <c r="M457" i="1" s="1"/>
  <c r="E457" i="1"/>
  <c r="F457" i="1" s="1"/>
  <c r="H457" i="1"/>
  <c r="L458" i="1"/>
  <c r="M458" i="1" s="1"/>
  <c r="E458" i="1"/>
  <c r="F458" i="1" s="1"/>
  <c r="C458" i="1"/>
  <c r="H458" i="1"/>
  <c r="D458" i="1"/>
  <c r="D459" i="1"/>
  <c r="E459" i="1"/>
  <c r="F459" i="1" s="1"/>
  <c r="H459" i="1"/>
  <c r="C459" i="1"/>
  <c r="L460" i="1"/>
  <c r="M460" i="1" s="1"/>
  <c r="E460" i="1"/>
  <c r="F460" i="1" s="1"/>
  <c r="C460" i="1"/>
  <c r="D460" i="1"/>
  <c r="H460" i="1"/>
  <c r="E461" i="1"/>
  <c r="F461" i="1" s="1"/>
  <c r="C461" i="1"/>
  <c r="H461" i="1"/>
  <c r="L461" i="1"/>
  <c r="M461" i="1" s="1"/>
  <c r="D461" i="1"/>
  <c r="C462" i="1"/>
  <c r="D462" i="1"/>
  <c r="E462" i="1"/>
  <c r="F462" i="1" s="1"/>
  <c r="AA462" i="1"/>
  <c r="G462" i="1"/>
  <c r="J462" i="1"/>
  <c r="H463" i="1"/>
  <c r="D463" i="1"/>
  <c r="C463" i="1"/>
  <c r="E463" i="1"/>
  <c r="F463" i="1" s="1"/>
  <c r="D464" i="1"/>
  <c r="C464" i="1"/>
  <c r="E464" i="1"/>
  <c r="F464" i="1" s="1"/>
  <c r="AA464" i="1"/>
  <c r="G464" i="1"/>
  <c r="J464" i="1"/>
  <c r="D465" i="1"/>
  <c r="C465" i="1"/>
  <c r="H465" i="1"/>
  <c r="E465" i="1"/>
  <c r="F465" i="1" s="1"/>
  <c r="C466" i="1"/>
  <c r="E466" i="1"/>
  <c r="F466" i="1" s="1"/>
  <c r="L466" i="1"/>
  <c r="M466" i="1" s="1"/>
  <c r="D466" i="1"/>
  <c r="H466" i="1"/>
  <c r="H467" i="1"/>
  <c r="C467" i="1"/>
  <c r="D467" i="1"/>
  <c r="E467" i="1"/>
  <c r="F467" i="1" s="1"/>
  <c r="L467" i="1"/>
  <c r="M467" i="1" s="1"/>
  <c r="C468" i="1"/>
  <c r="H468" i="1"/>
  <c r="D468" i="1"/>
  <c r="L468" i="1"/>
  <c r="M468" i="1" s="1"/>
  <c r="E468" i="1"/>
  <c r="F468" i="1" s="1"/>
  <c r="D469" i="1"/>
  <c r="H469" i="1"/>
  <c r="C469" i="1"/>
  <c r="E469" i="1"/>
  <c r="F469" i="1" s="1"/>
  <c r="L469" i="1"/>
  <c r="M469" i="1" s="1"/>
  <c r="D470" i="1"/>
  <c r="E470" i="1"/>
  <c r="F470" i="1" s="1"/>
  <c r="C470" i="1"/>
  <c r="H470" i="1"/>
  <c r="L470" i="1"/>
  <c r="M470" i="1" s="1"/>
  <c r="C471" i="1"/>
  <c r="L471" i="1"/>
  <c r="M471" i="1" s="1"/>
  <c r="D471" i="1"/>
  <c r="E471" i="1"/>
  <c r="F471" i="1" s="1"/>
  <c r="H471" i="1"/>
  <c r="E472" i="1"/>
  <c r="F472" i="1" s="1"/>
  <c r="H472" i="1"/>
  <c r="C472" i="1"/>
  <c r="D472" i="1"/>
  <c r="L472" i="1"/>
  <c r="M472" i="1" s="1"/>
  <c r="E473" i="1"/>
  <c r="F473" i="1" s="1"/>
  <c r="D473" i="1"/>
  <c r="C473" i="1"/>
  <c r="H473" i="1"/>
  <c r="H474" i="1"/>
  <c r="C474" i="1"/>
  <c r="D474" i="1"/>
  <c r="E474" i="1"/>
  <c r="F474" i="1" s="1"/>
  <c r="L474" i="1"/>
  <c r="M474" i="1" s="1"/>
  <c r="H475" i="1"/>
  <c r="C475" i="1"/>
  <c r="E475" i="1"/>
  <c r="F475" i="1" s="1"/>
  <c r="D475" i="1"/>
  <c r="D476" i="1"/>
  <c r="E476" i="1"/>
  <c r="F476" i="1" s="1"/>
  <c r="C476" i="1"/>
  <c r="AA476" i="1"/>
  <c r="J476" i="1"/>
  <c r="D477" i="1"/>
  <c r="H477" i="1"/>
  <c r="C477" i="1"/>
  <c r="E477" i="1"/>
  <c r="F477" i="1" s="1"/>
  <c r="D478" i="1"/>
  <c r="L478" i="1"/>
  <c r="M478" i="1" s="1"/>
  <c r="H478" i="1"/>
  <c r="C478" i="1"/>
  <c r="E478" i="1"/>
  <c r="F478" i="1" s="1"/>
  <c r="H479" i="1"/>
  <c r="D479" i="1"/>
  <c r="C479" i="1"/>
  <c r="E479" i="1"/>
  <c r="F479" i="1" s="1"/>
  <c r="C480" i="1"/>
  <c r="D480" i="1"/>
  <c r="E480" i="1"/>
  <c r="F480" i="1" s="1"/>
  <c r="L480" i="1"/>
  <c r="M480" i="1" s="1"/>
  <c r="H480" i="1"/>
  <c r="C481" i="1"/>
  <c r="H481" i="1"/>
  <c r="E481" i="1"/>
  <c r="F481" i="1" s="1"/>
  <c r="L481" i="1"/>
  <c r="M481" i="1" s="1"/>
  <c r="D481" i="1"/>
  <c r="C482" i="1"/>
  <c r="D482" i="1"/>
  <c r="E482" i="1"/>
  <c r="F482" i="1" s="1"/>
  <c r="L482" i="1"/>
  <c r="M482" i="1" s="1"/>
  <c r="H482" i="1"/>
  <c r="C483" i="1"/>
  <c r="E483" i="1"/>
  <c r="F483" i="1" s="1"/>
  <c r="D483" i="1"/>
  <c r="AA483" i="1"/>
  <c r="J483" i="1"/>
  <c r="G483" i="1"/>
  <c r="E484" i="1"/>
  <c r="F484" i="1" s="1"/>
  <c r="L484" i="1"/>
  <c r="M484" i="1" s="1"/>
  <c r="C484" i="1"/>
  <c r="H484" i="1"/>
  <c r="D484" i="1"/>
  <c r="E485" i="1"/>
  <c r="F485" i="1" s="1"/>
  <c r="C485" i="1"/>
  <c r="L485" i="1"/>
  <c r="M485" i="1" s="1"/>
  <c r="D485" i="1"/>
  <c r="H485" i="1"/>
  <c r="G486" i="1"/>
  <c r="AA486" i="1"/>
  <c r="AA487" i="1"/>
  <c r="G487" i="1"/>
  <c r="G488" i="1"/>
  <c r="AA488" i="1"/>
  <c r="G489" i="1"/>
  <c r="AA489" i="1"/>
  <c r="AA490" i="1"/>
  <c r="G490" i="1"/>
  <c r="G491" i="1"/>
  <c r="AA491" i="1"/>
  <c r="AA492" i="1"/>
  <c r="G492" i="1"/>
  <c r="AA493" i="1"/>
  <c r="G493" i="1"/>
  <c r="G494" i="1"/>
  <c r="AA494" i="1"/>
  <c r="G495" i="1"/>
  <c r="AA495" i="1"/>
  <c r="AA496" i="1"/>
  <c r="G496" i="1"/>
  <c r="AA497" i="1"/>
  <c r="G497" i="1"/>
  <c r="G498" i="1"/>
  <c r="AA498" i="1"/>
  <c r="G499" i="1"/>
  <c r="AA499" i="1"/>
  <c r="G500" i="1"/>
  <c r="AA500" i="1"/>
  <c r="G501" i="1"/>
  <c r="AA501" i="1"/>
  <c r="H502" i="1"/>
  <c r="L502" i="1"/>
  <c r="M502" i="1" s="1"/>
  <c r="C502" i="1"/>
  <c r="E502" i="1"/>
  <c r="F502" i="1" s="1"/>
  <c r="D502" i="1"/>
  <c r="D503" i="1"/>
  <c r="E503" i="1"/>
  <c r="F503" i="1" s="1"/>
  <c r="C503" i="1"/>
  <c r="L503" i="1"/>
  <c r="M503" i="1" s="1"/>
  <c r="H503" i="1"/>
  <c r="D504" i="1"/>
  <c r="H504" i="1"/>
  <c r="L504" i="1"/>
  <c r="M504" i="1" s="1"/>
  <c r="E504" i="1"/>
  <c r="F504" i="1" s="1"/>
  <c r="C504" i="1"/>
  <c r="H505" i="1"/>
  <c r="D505" i="1"/>
  <c r="E505" i="1"/>
  <c r="F505" i="1" s="1"/>
  <c r="L505" i="1"/>
  <c r="M505" i="1" s="1"/>
  <c r="C505" i="1"/>
  <c r="H506" i="1"/>
  <c r="C506" i="1"/>
  <c r="D506" i="1"/>
  <c r="E506" i="1"/>
  <c r="F506" i="1" s="1"/>
  <c r="L506" i="1"/>
  <c r="M506" i="1" s="1"/>
  <c r="L507" i="1"/>
  <c r="M507" i="1" s="1"/>
  <c r="C507" i="1"/>
  <c r="D507" i="1"/>
  <c r="E507" i="1"/>
  <c r="F507" i="1" s="1"/>
  <c r="H507" i="1"/>
  <c r="L508" i="1"/>
  <c r="M508" i="1" s="1"/>
  <c r="H508" i="1"/>
  <c r="D508" i="1"/>
  <c r="C508" i="1"/>
  <c r="E508" i="1"/>
  <c r="F508" i="1" s="1"/>
  <c r="C509" i="1"/>
  <c r="D509" i="1"/>
  <c r="H509" i="1"/>
  <c r="E509" i="1"/>
  <c r="F509" i="1" s="1"/>
  <c r="E510" i="1"/>
  <c r="F510" i="1" s="1"/>
  <c r="D510" i="1"/>
  <c r="H510" i="1"/>
  <c r="C510" i="1"/>
  <c r="L510" i="1"/>
  <c r="M510" i="1" s="1"/>
  <c r="D511" i="1"/>
  <c r="H511" i="1"/>
  <c r="C511" i="1"/>
  <c r="E511" i="1"/>
  <c r="F511" i="1" s="1"/>
  <c r="C512" i="1"/>
  <c r="L512" i="1"/>
  <c r="M512" i="1" s="1"/>
  <c r="D512" i="1"/>
  <c r="H512" i="1"/>
  <c r="E512" i="1"/>
  <c r="F512" i="1" s="1"/>
  <c r="D513" i="1"/>
  <c r="H513" i="1"/>
  <c r="E513" i="1"/>
  <c r="F513" i="1" s="1"/>
  <c r="C513" i="1"/>
  <c r="L514" i="1"/>
  <c r="M514" i="1" s="1"/>
  <c r="E514" i="1"/>
  <c r="F514" i="1" s="1"/>
  <c r="C514" i="1"/>
  <c r="D514" i="1"/>
  <c r="H514" i="1"/>
  <c r="D515" i="1"/>
  <c r="C515" i="1"/>
  <c r="E515" i="1"/>
  <c r="F515" i="1" s="1"/>
  <c r="L515" i="1"/>
  <c r="M515" i="1" s="1"/>
  <c r="H515" i="1"/>
  <c r="L516" i="1"/>
  <c r="M516" i="1" s="1"/>
  <c r="H516" i="1"/>
  <c r="C516" i="1"/>
  <c r="E516" i="1"/>
  <c r="F516" i="1" s="1"/>
  <c r="D516" i="1"/>
  <c r="D517" i="1"/>
  <c r="C517" i="1"/>
  <c r="H517" i="1"/>
  <c r="L517" i="1"/>
  <c r="M517" i="1" s="1"/>
  <c r="E517" i="1"/>
  <c r="F517" i="1" s="1"/>
  <c r="C518" i="1"/>
  <c r="H518" i="1"/>
  <c r="E518" i="1"/>
  <c r="F518" i="1" s="1"/>
  <c r="D518" i="1"/>
  <c r="C519" i="1"/>
  <c r="E519" i="1"/>
  <c r="F519" i="1" s="1"/>
  <c r="H519" i="1"/>
  <c r="D519" i="1"/>
  <c r="D520" i="1"/>
  <c r="H520" i="1"/>
  <c r="C520" i="1"/>
  <c r="E520" i="1"/>
  <c r="F520" i="1" s="1"/>
  <c r="D521" i="1"/>
  <c r="C521" i="1"/>
  <c r="H521" i="1"/>
  <c r="E521" i="1"/>
  <c r="F521" i="1" s="1"/>
  <c r="E522" i="1"/>
  <c r="F522" i="1" s="1"/>
  <c r="C522" i="1"/>
  <c r="D522" i="1"/>
  <c r="H522" i="1"/>
  <c r="D523" i="1"/>
  <c r="E523" i="1"/>
  <c r="F523" i="1" s="1"/>
  <c r="H523" i="1"/>
  <c r="C523" i="1"/>
  <c r="C524" i="1"/>
  <c r="D524" i="1"/>
  <c r="E524" i="1"/>
  <c r="F524" i="1" s="1"/>
  <c r="H524" i="1"/>
  <c r="E525" i="1"/>
  <c r="F525" i="1" s="1"/>
  <c r="C525" i="1"/>
  <c r="D525" i="1"/>
  <c r="H525" i="1"/>
  <c r="C526" i="1"/>
  <c r="E526" i="1"/>
  <c r="F526" i="1" s="1"/>
  <c r="D526" i="1"/>
  <c r="AA526" i="1"/>
  <c r="J526" i="1"/>
  <c r="G526" i="1"/>
  <c r="E527" i="1"/>
  <c r="F527" i="1" s="1"/>
  <c r="H527" i="1"/>
  <c r="D527" i="1"/>
  <c r="L527" i="1"/>
  <c r="M527" i="1" s="1"/>
  <c r="C527" i="1"/>
  <c r="D528" i="1"/>
  <c r="H528" i="1"/>
  <c r="C528" i="1"/>
  <c r="E528" i="1"/>
  <c r="F528" i="1" s="1"/>
  <c r="H529" i="1"/>
  <c r="E529" i="1"/>
  <c r="F529" i="1" s="1"/>
  <c r="D529" i="1"/>
  <c r="C529" i="1"/>
  <c r="D530" i="1"/>
  <c r="L530" i="1"/>
  <c r="M530" i="1" s="1"/>
  <c r="C530" i="1"/>
  <c r="E530" i="1"/>
  <c r="F530" i="1" s="1"/>
  <c r="H530" i="1"/>
  <c r="D531" i="1"/>
  <c r="H531" i="1"/>
  <c r="E531" i="1"/>
  <c r="F531" i="1" s="1"/>
  <c r="C531" i="1"/>
  <c r="L531" i="1"/>
  <c r="M531" i="1" s="1"/>
  <c r="D532" i="1"/>
  <c r="E532" i="1"/>
  <c r="F532" i="1" s="1"/>
  <c r="C532" i="1"/>
  <c r="J532" i="1"/>
  <c r="AA532" i="1"/>
  <c r="G532" i="1"/>
  <c r="D533" i="1"/>
  <c r="E533" i="1"/>
  <c r="F533" i="1" s="1"/>
  <c r="C533" i="1"/>
  <c r="G533" i="1"/>
  <c r="AA533" i="1"/>
  <c r="J533" i="1"/>
  <c r="C534" i="1"/>
  <c r="D534" i="1"/>
  <c r="AA534" i="1"/>
  <c r="J534" i="1"/>
  <c r="G534" i="1"/>
  <c r="E535" i="1"/>
  <c r="F535" i="1" s="1"/>
  <c r="H535" i="1"/>
  <c r="C535" i="1"/>
  <c r="D535" i="1"/>
  <c r="D536" i="1"/>
  <c r="C536" i="1"/>
  <c r="E536" i="1"/>
  <c r="F536" i="1" s="1"/>
  <c r="H536" i="1"/>
  <c r="C537" i="1"/>
  <c r="E537" i="1"/>
  <c r="F537" i="1" s="1"/>
  <c r="D537" i="1"/>
  <c r="AA537" i="1"/>
  <c r="G537" i="1"/>
  <c r="J537" i="1"/>
  <c r="E538" i="1"/>
  <c r="F538" i="1" s="1"/>
  <c r="D538" i="1"/>
  <c r="C538" i="1"/>
  <c r="AA538" i="1"/>
  <c r="J538" i="1"/>
  <c r="G538" i="1"/>
  <c r="D539" i="1"/>
  <c r="C539" i="1"/>
  <c r="E539" i="1"/>
  <c r="F539" i="1" s="1"/>
  <c r="AA539" i="1"/>
  <c r="G539" i="1"/>
  <c r="J539" i="1"/>
  <c r="C540" i="1"/>
  <c r="E540" i="1"/>
  <c r="F540" i="1" s="1"/>
  <c r="H540" i="1"/>
  <c r="D540" i="1"/>
  <c r="D541" i="1"/>
  <c r="E541" i="1"/>
  <c r="F541" i="1" s="1"/>
  <c r="C541" i="1"/>
  <c r="AA541" i="1"/>
  <c r="G541" i="1"/>
  <c r="J541" i="1"/>
  <c r="C542" i="1"/>
  <c r="D542" i="1"/>
  <c r="H542" i="1"/>
  <c r="E542" i="1"/>
  <c r="F542" i="1" s="1"/>
  <c r="E543" i="1"/>
  <c r="F543" i="1" s="1"/>
  <c r="D543" i="1"/>
  <c r="C543" i="1"/>
  <c r="J543" i="1"/>
  <c r="AA543" i="1"/>
  <c r="G543" i="1"/>
  <c r="H544" i="1"/>
  <c r="D544" i="1"/>
  <c r="C544" i="1"/>
  <c r="E544" i="1"/>
  <c r="F544" i="1" s="1"/>
  <c r="C545" i="1"/>
  <c r="H545" i="1"/>
  <c r="D545" i="1"/>
  <c r="E545" i="1"/>
  <c r="F545" i="1" s="1"/>
  <c r="L546" i="1"/>
  <c r="M546" i="1" s="1"/>
  <c r="D546" i="1"/>
  <c r="E546" i="1"/>
  <c r="F546" i="1" s="1"/>
  <c r="C546" i="1"/>
  <c r="H546" i="1"/>
  <c r="D547" i="1"/>
  <c r="C547" i="1"/>
  <c r="E547" i="1"/>
  <c r="F547" i="1" s="1"/>
  <c r="L547" i="1"/>
  <c r="M547" i="1" s="1"/>
  <c r="J547" i="1"/>
  <c r="G547" i="1"/>
  <c r="AA547" i="1"/>
  <c r="E548" i="1"/>
  <c r="F548" i="1" s="1"/>
  <c r="C548" i="1"/>
  <c r="H548" i="1"/>
  <c r="D548" i="1"/>
  <c r="L548" i="1"/>
  <c r="M548" i="1" s="1"/>
  <c r="E549" i="1"/>
  <c r="F549" i="1" s="1"/>
  <c r="C549" i="1"/>
  <c r="D549" i="1"/>
  <c r="H549" i="1"/>
  <c r="E550" i="1"/>
  <c r="F550" i="1" s="1"/>
  <c r="D550" i="1"/>
  <c r="C550" i="1"/>
  <c r="L550" i="1"/>
  <c r="M550" i="1" s="1"/>
  <c r="H550" i="1"/>
  <c r="C551" i="1"/>
  <c r="H551" i="1"/>
  <c r="L551" i="1"/>
  <c r="M551" i="1" s="1"/>
  <c r="E551" i="1"/>
  <c r="F551" i="1" s="1"/>
  <c r="D551" i="1"/>
  <c r="D552" i="1"/>
  <c r="H552" i="1"/>
  <c r="L552" i="1"/>
  <c r="M552" i="1" s="1"/>
  <c r="E552" i="1"/>
  <c r="F552" i="1" s="1"/>
  <c r="C552" i="1"/>
  <c r="H553" i="1"/>
  <c r="C553" i="1"/>
  <c r="L553" i="1"/>
  <c r="M553" i="1" s="1"/>
  <c r="E553" i="1"/>
  <c r="F553" i="1" s="1"/>
  <c r="D553" i="1"/>
  <c r="D554" i="1"/>
  <c r="H554" i="1"/>
  <c r="E554" i="1"/>
  <c r="F554" i="1" s="1"/>
  <c r="C554" i="1"/>
  <c r="L554" i="1"/>
  <c r="M554" i="1" s="1"/>
  <c r="D555" i="1"/>
  <c r="H555" i="1"/>
  <c r="E555" i="1"/>
  <c r="F555" i="1" s="1"/>
  <c r="L555" i="1"/>
  <c r="M555" i="1" s="1"/>
  <c r="C555" i="1"/>
  <c r="C556" i="1"/>
  <c r="E556" i="1"/>
  <c r="F556" i="1" s="1"/>
  <c r="H556" i="1"/>
  <c r="D556" i="1"/>
  <c r="C557" i="1"/>
  <c r="H557" i="1"/>
  <c r="E557" i="1"/>
  <c r="F557" i="1" s="1"/>
  <c r="D557" i="1"/>
  <c r="L557" i="1"/>
  <c r="M557" i="1" s="1"/>
  <c r="C558" i="1"/>
  <c r="E558" i="1"/>
  <c r="F558" i="1" s="1"/>
  <c r="D558" i="1"/>
  <c r="AA558" i="1"/>
  <c r="J558" i="1"/>
  <c r="G558" i="1"/>
  <c r="C559" i="1"/>
  <c r="H559" i="1"/>
  <c r="D559" i="1"/>
  <c r="E559" i="1"/>
  <c r="F559" i="1" s="1"/>
  <c r="E560" i="1"/>
  <c r="F560" i="1" s="1"/>
  <c r="L560" i="1"/>
  <c r="M560" i="1" s="1"/>
  <c r="C560" i="1"/>
  <c r="D560" i="1"/>
  <c r="H560" i="1"/>
  <c r="L561" i="1"/>
  <c r="M561" i="1" s="1"/>
  <c r="D561" i="1"/>
  <c r="H561" i="1"/>
  <c r="E561" i="1"/>
  <c r="F561" i="1" s="1"/>
  <c r="C561" i="1"/>
  <c r="E562" i="1"/>
  <c r="F562" i="1" s="1"/>
  <c r="L562" i="1"/>
  <c r="M562" i="1" s="1"/>
  <c r="C562" i="1"/>
  <c r="D562" i="1"/>
  <c r="H562" i="1"/>
  <c r="C563" i="1"/>
  <c r="E563" i="1"/>
  <c r="F563" i="1" s="1"/>
  <c r="D563" i="1"/>
  <c r="H563" i="1"/>
  <c r="C564" i="1"/>
  <c r="E564" i="1"/>
  <c r="F564" i="1" s="1"/>
  <c r="H564" i="1"/>
  <c r="D564" i="1"/>
  <c r="H565" i="1"/>
  <c r="C565" i="1"/>
  <c r="E565" i="1"/>
  <c r="F565" i="1" s="1"/>
  <c r="D565" i="1"/>
  <c r="L566" i="1"/>
  <c r="M566" i="1" s="1"/>
  <c r="D566" i="1"/>
  <c r="C566" i="1"/>
  <c r="E566" i="1"/>
  <c r="F566" i="1" s="1"/>
  <c r="H566" i="1"/>
  <c r="C567" i="1"/>
  <c r="H567" i="1"/>
  <c r="E567" i="1"/>
  <c r="F567" i="1" s="1"/>
  <c r="D567" i="1"/>
  <c r="C568" i="1"/>
  <c r="D568" i="1"/>
  <c r="L568" i="1"/>
  <c r="M568" i="1" s="1"/>
  <c r="E568" i="1"/>
  <c r="F568" i="1" s="1"/>
  <c r="H568" i="1"/>
  <c r="H569" i="1"/>
  <c r="E569" i="1"/>
  <c r="F569" i="1" s="1"/>
  <c r="L569" i="1"/>
  <c r="M569" i="1" s="1"/>
  <c r="D569" i="1"/>
  <c r="C569" i="1"/>
  <c r="D570" i="1"/>
  <c r="H570" i="1"/>
  <c r="L570" i="1"/>
  <c r="M570" i="1" s="1"/>
  <c r="E570" i="1"/>
  <c r="F570" i="1" s="1"/>
  <c r="C570" i="1"/>
  <c r="H571" i="1"/>
  <c r="C571" i="1"/>
  <c r="E571" i="1"/>
  <c r="F571" i="1" s="1"/>
  <c r="D571" i="1"/>
  <c r="D572" i="1"/>
  <c r="H572" i="1"/>
  <c r="E572" i="1"/>
  <c r="F572" i="1" s="1"/>
  <c r="L572" i="1"/>
  <c r="M572" i="1" s="1"/>
  <c r="C572" i="1"/>
  <c r="D573" i="1"/>
  <c r="C573" i="1"/>
  <c r="H573" i="1"/>
  <c r="E573" i="1"/>
  <c r="F573" i="1" s="1"/>
  <c r="L573" i="1"/>
  <c r="M573" i="1" s="1"/>
  <c r="C574" i="1"/>
  <c r="L574" i="1"/>
  <c r="M574" i="1" s="1"/>
  <c r="E574" i="1"/>
  <c r="F574" i="1" s="1"/>
  <c r="D574" i="1"/>
  <c r="H574" i="1"/>
  <c r="D575" i="1"/>
  <c r="E575" i="1"/>
  <c r="F575" i="1" s="1"/>
  <c r="C575" i="1"/>
  <c r="L575" i="1"/>
  <c r="M575" i="1" s="1"/>
  <c r="H575" i="1"/>
  <c r="H576" i="1"/>
  <c r="C576" i="1"/>
  <c r="D576" i="1"/>
  <c r="L576" i="1"/>
  <c r="M576" i="1" s="1"/>
  <c r="E576" i="1"/>
  <c r="F576" i="1" s="1"/>
  <c r="H577" i="1"/>
  <c r="E577" i="1"/>
  <c r="F577" i="1" s="1"/>
  <c r="L577" i="1"/>
  <c r="M577" i="1" s="1"/>
  <c r="C577" i="1"/>
  <c r="D577" i="1"/>
  <c r="D578" i="1"/>
  <c r="H578" i="1"/>
  <c r="E578" i="1"/>
  <c r="F578" i="1" s="1"/>
  <c r="C578" i="1"/>
  <c r="L579" i="1"/>
  <c r="M579" i="1" s="1"/>
  <c r="E579" i="1"/>
  <c r="F579" i="1" s="1"/>
  <c r="H579" i="1"/>
  <c r="C579" i="1"/>
  <c r="D579" i="1"/>
  <c r="D580" i="1"/>
  <c r="E580" i="1"/>
  <c r="F580" i="1" s="1"/>
  <c r="L580" i="1"/>
  <c r="M580" i="1" s="1"/>
  <c r="H580" i="1"/>
  <c r="C580" i="1"/>
  <c r="C581" i="1"/>
  <c r="E581" i="1"/>
  <c r="F581" i="1" s="1"/>
  <c r="D581" i="1"/>
  <c r="H581" i="1"/>
  <c r="C582" i="1"/>
  <c r="E582" i="1"/>
  <c r="F582" i="1" s="1"/>
  <c r="D582" i="1"/>
  <c r="AA582" i="1"/>
  <c r="G582" i="1"/>
  <c r="J582" i="1"/>
  <c r="H583" i="1"/>
  <c r="C583" i="1"/>
  <c r="L583" i="1"/>
  <c r="M583" i="1" s="1"/>
  <c r="D583" i="1"/>
  <c r="E583" i="1"/>
  <c r="F583" i="1" s="1"/>
  <c r="H584" i="1"/>
  <c r="D584" i="1"/>
  <c r="E584" i="1"/>
  <c r="F584" i="1" s="1"/>
  <c r="C584" i="1"/>
  <c r="C585" i="1"/>
  <c r="H585" i="1"/>
  <c r="D585" i="1"/>
  <c r="E585" i="1"/>
  <c r="F585" i="1" s="1"/>
  <c r="L585" i="1"/>
  <c r="M585" i="1" s="1"/>
  <c r="E586" i="1"/>
  <c r="F586" i="1" s="1"/>
  <c r="C586" i="1"/>
  <c r="D586" i="1"/>
  <c r="AA586" i="1"/>
  <c r="J586" i="1"/>
  <c r="G586" i="1"/>
  <c r="L587" i="1"/>
  <c r="M587" i="1" s="1"/>
  <c r="H587" i="1"/>
  <c r="E587" i="1"/>
  <c r="F587" i="1" s="1"/>
  <c r="C587" i="1"/>
  <c r="D587" i="1"/>
  <c r="AA592" i="1"/>
  <c r="G592" i="1"/>
  <c r="AA593" i="1"/>
  <c r="G593" i="1"/>
  <c r="AA594" i="1"/>
  <c r="G594" i="1"/>
  <c r="AA595" i="1"/>
  <c r="G595" i="1"/>
  <c r="AA596" i="1"/>
  <c r="G596" i="1"/>
  <c r="AA597" i="1"/>
  <c r="G597" i="1"/>
  <c r="AA598" i="1"/>
  <c r="G598" i="1"/>
  <c r="G599" i="1"/>
  <c r="AA599" i="1"/>
  <c r="G600" i="1"/>
  <c r="AA600" i="1"/>
  <c r="AA385" i="1"/>
  <c r="A21" i="7"/>
  <c r="B21" i="7" s="1"/>
  <c r="A20" i="7"/>
  <c r="B20" i="7" s="1"/>
  <c r="A19" i="7"/>
  <c r="B19" i="7" s="1"/>
  <c r="A18" i="7"/>
  <c r="B18" i="7" s="1"/>
  <c r="A17" i="7"/>
  <c r="B17" i="7" s="1"/>
  <c r="A16" i="7"/>
  <c r="B16" i="7" s="1"/>
  <c r="A15" i="7"/>
  <c r="B15" i="7" s="1"/>
  <c r="A14" i="7"/>
  <c r="B14" i="7" s="1"/>
  <c r="A13" i="7"/>
  <c r="B13" i="7" s="1"/>
  <c r="A12" i="7"/>
  <c r="B12" i="7" s="1"/>
  <c r="A11" i="7"/>
  <c r="B11" i="7" s="1"/>
  <c r="A10" i="7"/>
  <c r="B10" i="7" s="1"/>
  <c r="A9" i="7"/>
  <c r="B9" i="7" s="1"/>
  <c r="A8" i="7"/>
  <c r="B8" i="7" s="1"/>
  <c r="A7" i="7"/>
  <c r="B7" i="7" s="1"/>
  <c r="A6" i="7"/>
  <c r="B6" i="7" s="1"/>
  <c r="A5" i="7"/>
  <c r="B5" i="7" s="1"/>
  <c r="A4" i="7"/>
  <c r="B4" i="7" s="1"/>
  <c r="A3" i="7"/>
  <c r="B3" i="7" s="1"/>
  <c r="V279" i="2"/>
  <c r="U279" i="2"/>
  <c r="V131" i="2"/>
  <c r="U131" i="2"/>
  <c r="V371" i="2"/>
  <c r="U371" i="2"/>
  <c r="P371" i="2"/>
  <c r="O371" i="2"/>
  <c r="V370" i="2"/>
  <c r="U370" i="2"/>
  <c r="P370" i="2"/>
  <c r="O370" i="2"/>
  <c r="V369" i="2"/>
  <c r="U369" i="2"/>
  <c r="P369" i="2"/>
  <c r="O369" i="2"/>
  <c r="V368" i="2"/>
  <c r="U368" i="2"/>
  <c r="P368" i="2"/>
  <c r="O368" i="2"/>
  <c r="V367" i="2"/>
  <c r="U367" i="2"/>
  <c r="P367" i="2"/>
  <c r="O367" i="2"/>
  <c r="V366" i="2"/>
  <c r="U366" i="2"/>
  <c r="P366" i="2"/>
  <c r="O366" i="2"/>
  <c r="V365" i="2"/>
  <c r="U365" i="2"/>
  <c r="P365" i="2"/>
  <c r="O365" i="2"/>
  <c r="V364" i="2"/>
  <c r="U364" i="2"/>
  <c r="P364" i="2"/>
  <c r="O364" i="2"/>
  <c r="V363" i="2"/>
  <c r="U363" i="2"/>
  <c r="P363" i="2"/>
  <c r="O363" i="2"/>
  <c r="V362" i="2"/>
  <c r="U362" i="2"/>
  <c r="P362" i="2"/>
  <c r="O362" i="2"/>
  <c r="V361" i="2"/>
  <c r="U361" i="2"/>
  <c r="P361" i="2"/>
  <c r="O361" i="2"/>
  <c r="V360" i="2"/>
  <c r="U360" i="2"/>
  <c r="P360" i="2"/>
  <c r="O360" i="2"/>
  <c r="V359" i="2"/>
  <c r="U359" i="2"/>
  <c r="P359" i="2"/>
  <c r="O359" i="2"/>
  <c r="V358" i="2"/>
  <c r="U358" i="2"/>
  <c r="P358" i="2"/>
  <c r="O358" i="2"/>
  <c r="V357" i="2"/>
  <c r="U357" i="2"/>
  <c r="P357" i="2"/>
  <c r="O357" i="2"/>
  <c r="V356" i="2"/>
  <c r="U356" i="2"/>
  <c r="P356" i="2"/>
  <c r="O356" i="2"/>
  <c r="V355" i="2"/>
  <c r="U355" i="2"/>
  <c r="P355" i="2"/>
  <c r="O355" i="2"/>
  <c r="V354" i="2"/>
  <c r="U354" i="2"/>
  <c r="P354" i="2"/>
  <c r="O354" i="2"/>
  <c r="V353" i="2"/>
  <c r="U353" i="2"/>
  <c r="P353" i="2"/>
  <c r="O353" i="2"/>
  <c r="V352" i="2"/>
  <c r="U352" i="2"/>
  <c r="P352" i="2"/>
  <c r="O352" i="2"/>
  <c r="V351" i="2"/>
  <c r="U351" i="2"/>
  <c r="P351" i="2"/>
  <c r="O351" i="2"/>
  <c r="V350" i="2"/>
  <c r="U350" i="2"/>
  <c r="P350" i="2"/>
  <c r="O350" i="2"/>
  <c r="V349" i="2"/>
  <c r="U349" i="2"/>
  <c r="P349" i="2"/>
  <c r="O349" i="2"/>
  <c r="V348" i="2"/>
  <c r="U348" i="2"/>
  <c r="P348" i="2"/>
  <c r="O348" i="2"/>
  <c r="V347" i="2"/>
  <c r="U347" i="2"/>
  <c r="P347" i="2"/>
  <c r="O347" i="2"/>
  <c r="V346" i="2"/>
  <c r="U346" i="2"/>
  <c r="P346" i="2"/>
  <c r="O346" i="2"/>
  <c r="V345" i="2"/>
  <c r="U345" i="2"/>
  <c r="P345" i="2"/>
  <c r="O345" i="2"/>
  <c r="V344" i="2"/>
  <c r="U344" i="2"/>
  <c r="P344" i="2"/>
  <c r="O344" i="2"/>
  <c r="V343" i="2"/>
  <c r="U343" i="2"/>
  <c r="P343" i="2"/>
  <c r="O343" i="2"/>
  <c r="V342" i="2"/>
  <c r="U342" i="2"/>
  <c r="P342" i="2"/>
  <c r="O342" i="2"/>
  <c r="V341" i="2"/>
  <c r="U341" i="2"/>
  <c r="P341" i="2"/>
  <c r="O341" i="2"/>
  <c r="V340" i="2"/>
  <c r="U340" i="2"/>
  <c r="P340" i="2"/>
  <c r="O340" i="2"/>
  <c r="V339" i="2"/>
  <c r="U339" i="2"/>
  <c r="P339" i="2"/>
  <c r="O339" i="2"/>
  <c r="V338" i="2"/>
  <c r="U338" i="2"/>
  <c r="P338" i="2"/>
  <c r="O338" i="2"/>
  <c r="V337" i="2"/>
  <c r="U337" i="2"/>
  <c r="P337" i="2"/>
  <c r="O337" i="2"/>
  <c r="V336" i="2"/>
  <c r="U336" i="2"/>
  <c r="P336" i="2"/>
  <c r="O336" i="2"/>
  <c r="V335" i="2"/>
  <c r="U335" i="2"/>
  <c r="P335" i="2"/>
  <c r="O335" i="2"/>
  <c r="V334" i="2"/>
  <c r="U334" i="2"/>
  <c r="P334" i="2"/>
  <c r="O334" i="2"/>
  <c r="V333" i="2"/>
  <c r="U333" i="2"/>
  <c r="P333" i="2"/>
  <c r="O333" i="2"/>
  <c r="V332" i="2"/>
  <c r="U332" i="2"/>
  <c r="P332" i="2"/>
  <c r="O332" i="2"/>
  <c r="V331" i="2"/>
  <c r="U331" i="2"/>
  <c r="P331" i="2"/>
  <c r="O331" i="2"/>
  <c r="V330" i="2"/>
  <c r="U330" i="2"/>
  <c r="P330" i="2"/>
  <c r="O330" i="2"/>
  <c r="V329" i="2"/>
  <c r="U329" i="2"/>
  <c r="P329" i="2"/>
  <c r="O329" i="2"/>
  <c r="V328" i="2"/>
  <c r="U328" i="2"/>
  <c r="P328" i="2"/>
  <c r="O328" i="2"/>
  <c r="V327" i="2"/>
  <c r="U327" i="2"/>
  <c r="P327" i="2"/>
  <c r="O327" i="2"/>
  <c r="V326" i="2"/>
  <c r="U326" i="2"/>
  <c r="P326" i="2"/>
  <c r="O326" i="2"/>
  <c r="V325" i="2"/>
  <c r="U325" i="2"/>
  <c r="P325" i="2"/>
  <c r="O325" i="2"/>
  <c r="V324" i="2"/>
  <c r="U324" i="2"/>
  <c r="P324" i="2"/>
  <c r="O324" i="2"/>
  <c r="V323" i="2"/>
  <c r="U323" i="2"/>
  <c r="P323" i="2"/>
  <c r="O323" i="2"/>
  <c r="V322" i="2"/>
  <c r="U322" i="2"/>
  <c r="P322" i="2"/>
  <c r="O322" i="2"/>
  <c r="V321" i="2"/>
  <c r="U321" i="2"/>
  <c r="P321" i="2"/>
  <c r="O321" i="2"/>
  <c r="V320" i="2"/>
  <c r="U320" i="2"/>
  <c r="P320" i="2"/>
  <c r="O320" i="2"/>
  <c r="V319" i="2"/>
  <c r="U319" i="2"/>
  <c r="P319" i="2"/>
  <c r="O319" i="2"/>
  <c r="V318" i="2"/>
  <c r="U318" i="2"/>
  <c r="P318" i="2"/>
  <c r="O318" i="2"/>
  <c r="V317" i="2"/>
  <c r="U317" i="2"/>
  <c r="P317" i="2"/>
  <c r="O317" i="2"/>
  <c r="V316" i="2"/>
  <c r="U316" i="2"/>
  <c r="P316" i="2"/>
  <c r="O316" i="2"/>
  <c r="V315" i="2"/>
  <c r="U315" i="2"/>
  <c r="P315" i="2"/>
  <c r="O315" i="2"/>
  <c r="V314" i="2"/>
  <c r="U314" i="2"/>
  <c r="P314" i="2"/>
  <c r="O314" i="2"/>
  <c r="V313" i="2"/>
  <c r="U313" i="2"/>
  <c r="P313" i="2"/>
  <c r="O313" i="2"/>
  <c r="V312" i="2"/>
  <c r="U312" i="2"/>
  <c r="P312" i="2"/>
  <c r="O312" i="2"/>
  <c r="V311" i="2"/>
  <c r="U311" i="2"/>
  <c r="P311" i="2"/>
  <c r="O311" i="2"/>
  <c r="V310" i="2"/>
  <c r="U310" i="2"/>
  <c r="P310" i="2"/>
  <c r="O310" i="2"/>
  <c r="V309" i="2"/>
  <c r="U309" i="2"/>
  <c r="P309" i="2"/>
  <c r="O309" i="2"/>
  <c r="V308" i="2"/>
  <c r="U308" i="2"/>
  <c r="P308" i="2"/>
  <c r="O308" i="2"/>
  <c r="V307" i="2"/>
  <c r="U307" i="2"/>
  <c r="P307" i="2"/>
  <c r="O307" i="2"/>
  <c r="V306" i="2"/>
  <c r="U306" i="2"/>
  <c r="P306" i="2"/>
  <c r="O306" i="2"/>
  <c r="V305" i="2"/>
  <c r="U305" i="2"/>
  <c r="P305" i="2"/>
  <c r="O305" i="2"/>
  <c r="V304" i="2"/>
  <c r="U304" i="2"/>
  <c r="P304" i="2"/>
  <c r="O304" i="2"/>
  <c r="V303" i="2"/>
  <c r="U303" i="2"/>
  <c r="P303" i="2"/>
  <c r="O303" i="2"/>
  <c r="V302" i="2"/>
  <c r="U302" i="2"/>
  <c r="P302" i="2"/>
  <c r="O302" i="2"/>
  <c r="V301" i="2"/>
  <c r="U301" i="2"/>
  <c r="P301" i="2"/>
  <c r="O301" i="2"/>
  <c r="V300" i="2"/>
  <c r="U300" i="2"/>
  <c r="P300" i="2"/>
  <c r="O300" i="2"/>
  <c r="V299" i="2"/>
  <c r="U299" i="2"/>
  <c r="P299" i="2"/>
  <c r="O299" i="2"/>
  <c r="V298" i="2"/>
  <c r="U298" i="2"/>
  <c r="P298" i="2"/>
  <c r="O298" i="2"/>
  <c r="V297" i="2"/>
  <c r="U297" i="2"/>
  <c r="P297" i="2"/>
  <c r="O297" i="2"/>
  <c r="V296" i="2"/>
  <c r="U296" i="2"/>
  <c r="P296" i="2"/>
  <c r="O296" i="2"/>
  <c r="V295" i="2"/>
  <c r="U295" i="2"/>
  <c r="P295" i="2"/>
  <c r="O295" i="2"/>
  <c r="V294" i="2"/>
  <c r="U294" i="2"/>
  <c r="P294" i="2"/>
  <c r="O294" i="2"/>
  <c r="V293" i="2"/>
  <c r="U293" i="2"/>
  <c r="P293" i="2"/>
  <c r="O293" i="2"/>
  <c r="V292" i="2"/>
  <c r="U292" i="2"/>
  <c r="P292" i="2"/>
  <c r="O292" i="2"/>
  <c r="V291" i="2"/>
  <c r="U291" i="2"/>
  <c r="P291" i="2"/>
  <c r="O291" i="2"/>
  <c r="V290" i="2"/>
  <c r="U290" i="2"/>
  <c r="P290" i="2"/>
  <c r="O290" i="2"/>
  <c r="V289" i="2"/>
  <c r="U289" i="2"/>
  <c r="P289" i="2"/>
  <c r="O289" i="2"/>
  <c r="V288" i="2"/>
  <c r="U288" i="2"/>
  <c r="P288" i="2"/>
  <c r="O288" i="2"/>
  <c r="V287" i="2"/>
  <c r="U287" i="2"/>
  <c r="P287" i="2"/>
  <c r="O287" i="2"/>
  <c r="V286" i="2"/>
  <c r="U286" i="2"/>
  <c r="P286" i="2"/>
  <c r="O286" i="2"/>
  <c r="V285" i="2"/>
  <c r="U285" i="2"/>
  <c r="P285" i="2"/>
  <c r="O285" i="2"/>
  <c r="V284" i="2"/>
  <c r="U284" i="2"/>
  <c r="P284" i="2"/>
  <c r="O284" i="2"/>
  <c r="V283" i="2"/>
  <c r="U283" i="2"/>
  <c r="P283" i="2"/>
  <c r="O283" i="2"/>
  <c r="V282" i="2"/>
  <c r="U282" i="2"/>
  <c r="P282" i="2"/>
  <c r="O282" i="2"/>
  <c r="V281" i="2"/>
  <c r="U281" i="2"/>
  <c r="P281" i="2"/>
  <c r="O281" i="2"/>
  <c r="V280" i="2"/>
  <c r="U280" i="2"/>
  <c r="P280" i="2"/>
  <c r="O280" i="2"/>
  <c r="O279" i="2"/>
  <c r="P279" i="2"/>
  <c r="V278" i="2"/>
  <c r="U278" i="2"/>
  <c r="P278" i="2"/>
  <c r="O278" i="2"/>
  <c r="P277" i="2"/>
  <c r="V277" i="2"/>
  <c r="U277" i="2"/>
  <c r="O277" i="2"/>
  <c r="V276" i="2"/>
  <c r="U276" i="2"/>
  <c r="P276" i="2"/>
  <c r="O276" i="2"/>
  <c r="V275" i="2"/>
  <c r="U275" i="2"/>
  <c r="P275" i="2"/>
  <c r="O275" i="2"/>
  <c r="V274" i="2"/>
  <c r="U274" i="2"/>
  <c r="P274" i="2"/>
  <c r="O274" i="2"/>
  <c r="V273" i="2"/>
  <c r="U273" i="2"/>
  <c r="P273" i="2"/>
  <c r="O273" i="2"/>
  <c r="V272" i="2"/>
  <c r="P272" i="2"/>
  <c r="O272" i="2"/>
  <c r="U272" i="2"/>
  <c r="O271" i="2"/>
  <c r="P271" i="2"/>
  <c r="U271" i="2"/>
  <c r="V271" i="2"/>
  <c r="O270" i="2"/>
  <c r="P270" i="2"/>
  <c r="U270" i="2"/>
  <c r="V270" i="2"/>
  <c r="U269" i="2"/>
  <c r="V269" i="2"/>
  <c r="P269" i="2"/>
  <c r="O269" i="2"/>
  <c r="O268" i="2"/>
  <c r="P268" i="2"/>
  <c r="U268" i="2"/>
  <c r="V268" i="2"/>
  <c r="O267" i="2"/>
  <c r="V267" i="2"/>
  <c r="P267" i="2"/>
  <c r="U267" i="2"/>
  <c r="O266" i="2"/>
  <c r="P266" i="2"/>
  <c r="U266" i="2"/>
  <c r="V266" i="2"/>
  <c r="V265" i="2"/>
  <c r="U265" i="2"/>
  <c r="P265" i="2"/>
  <c r="O265" i="2"/>
  <c r="O264" i="2"/>
  <c r="V264" i="2"/>
  <c r="U264" i="2"/>
  <c r="P264" i="2"/>
  <c r="V263" i="2"/>
  <c r="U263" i="2"/>
  <c r="P263" i="2"/>
  <c r="O263" i="2"/>
  <c r="P262" i="2"/>
  <c r="U262" i="2"/>
  <c r="V262" i="2"/>
  <c r="O262" i="2"/>
  <c r="V261" i="2"/>
  <c r="U261" i="2"/>
  <c r="P261" i="2"/>
  <c r="O261" i="2"/>
  <c r="V260" i="2"/>
  <c r="U260" i="2"/>
  <c r="P260" i="2"/>
  <c r="O260" i="2"/>
  <c r="U259" i="2"/>
  <c r="P259" i="2"/>
  <c r="O259" i="2"/>
  <c r="V259" i="2"/>
  <c r="U258" i="2"/>
  <c r="V258" i="2"/>
  <c r="P258" i="2"/>
  <c r="O258" i="2"/>
  <c r="V257" i="2"/>
  <c r="U257" i="2"/>
  <c r="P257" i="2"/>
  <c r="O257" i="2"/>
  <c r="U256" i="2"/>
  <c r="V256" i="2"/>
  <c r="P256" i="2"/>
  <c r="O256" i="2"/>
  <c r="P255" i="2"/>
  <c r="V255" i="2"/>
  <c r="U255" i="2"/>
  <c r="O255" i="2"/>
  <c r="U254" i="2"/>
  <c r="P254" i="2"/>
  <c r="O254" i="2"/>
  <c r="V254" i="2"/>
  <c r="V253" i="2"/>
  <c r="U253" i="2"/>
  <c r="P253" i="2"/>
  <c r="O253" i="2"/>
  <c r="U252" i="2"/>
  <c r="P252" i="2"/>
  <c r="O252" i="2"/>
  <c r="V252" i="2"/>
  <c r="V251" i="2"/>
  <c r="U251" i="2"/>
  <c r="P251" i="2"/>
  <c r="O251" i="2"/>
  <c r="V250" i="2"/>
  <c r="U250" i="2"/>
  <c r="O250" i="2"/>
  <c r="P250" i="2"/>
  <c r="O249" i="2"/>
  <c r="V249" i="2"/>
  <c r="U249" i="2"/>
  <c r="P249" i="2"/>
  <c r="U248" i="2"/>
  <c r="O248" i="2"/>
  <c r="P248" i="2"/>
  <c r="V248" i="2"/>
  <c r="U247" i="2"/>
  <c r="V247" i="2"/>
  <c r="P247" i="2"/>
  <c r="O247" i="2"/>
  <c r="V246" i="2"/>
  <c r="U246" i="2"/>
  <c r="O246" i="2"/>
  <c r="P246" i="2"/>
  <c r="V245" i="2"/>
  <c r="U245" i="2"/>
  <c r="P245" i="2"/>
  <c r="O245" i="2"/>
  <c r="V244" i="2"/>
  <c r="U244" i="2"/>
  <c r="P244" i="2"/>
  <c r="O244" i="2"/>
  <c r="P243" i="2"/>
  <c r="O243" i="2"/>
  <c r="U243" i="2"/>
  <c r="V243" i="2"/>
  <c r="V242" i="2"/>
  <c r="O242" i="2"/>
  <c r="P242" i="2"/>
  <c r="U242" i="2"/>
  <c r="P241" i="2"/>
  <c r="U241" i="2"/>
  <c r="V241" i="2"/>
  <c r="O241" i="2"/>
  <c r="V240" i="2"/>
  <c r="U240" i="2"/>
  <c r="P240" i="2"/>
  <c r="O240" i="2"/>
  <c r="O239" i="2"/>
  <c r="V239" i="2"/>
  <c r="U239" i="2"/>
  <c r="P239" i="2"/>
  <c r="V238" i="2"/>
  <c r="U238" i="2"/>
  <c r="P238" i="2"/>
  <c r="O238" i="2"/>
  <c r="V237" i="2"/>
  <c r="U237" i="2"/>
  <c r="O237" i="2"/>
  <c r="P237" i="2"/>
  <c r="O236" i="2"/>
  <c r="P236" i="2"/>
  <c r="U236" i="2"/>
  <c r="V236" i="2"/>
  <c r="U235" i="2"/>
  <c r="P235" i="2"/>
  <c r="O235" i="2"/>
  <c r="V235" i="2"/>
  <c r="V234" i="2"/>
  <c r="U234" i="2"/>
  <c r="O234" i="2"/>
  <c r="P234" i="2"/>
  <c r="U233" i="2"/>
  <c r="V233" i="2"/>
  <c r="P233" i="2"/>
  <c r="O233" i="2"/>
  <c r="P232" i="2"/>
  <c r="U232" i="2"/>
  <c r="V232" i="2"/>
  <c r="O232" i="2"/>
  <c r="V231" i="2"/>
  <c r="U231" i="2"/>
  <c r="O231" i="2"/>
  <c r="P231" i="2"/>
  <c r="O230" i="2"/>
  <c r="V230" i="2"/>
  <c r="U230" i="2"/>
  <c r="P230" i="2"/>
  <c r="V229" i="2"/>
  <c r="U229" i="2"/>
  <c r="O229" i="2"/>
  <c r="P229" i="2"/>
  <c r="V228" i="2"/>
  <c r="O228" i="2"/>
  <c r="P228" i="2"/>
  <c r="U228" i="2"/>
  <c r="V227" i="2"/>
  <c r="U227" i="2"/>
  <c r="P227" i="2"/>
  <c r="O227" i="2"/>
  <c r="V226" i="2"/>
  <c r="U226" i="2"/>
  <c r="O226" i="2"/>
  <c r="P226" i="2"/>
  <c r="O225" i="2"/>
  <c r="V225" i="2"/>
  <c r="U225" i="2"/>
  <c r="P225" i="2"/>
  <c r="U224" i="2"/>
  <c r="V224" i="2"/>
  <c r="P224" i="2"/>
  <c r="O224" i="2"/>
  <c r="U223" i="2"/>
  <c r="P223" i="2"/>
  <c r="O223" i="2"/>
  <c r="V223" i="2"/>
  <c r="V222" i="2"/>
  <c r="U222" i="2"/>
  <c r="P222" i="2"/>
  <c r="O222" i="2"/>
  <c r="P221" i="2"/>
  <c r="V221" i="2"/>
  <c r="U221" i="2"/>
  <c r="O221" i="2"/>
  <c r="U220" i="2"/>
  <c r="P220" i="2"/>
  <c r="O220" i="2"/>
  <c r="V220" i="2"/>
  <c r="O219" i="2"/>
  <c r="P219" i="2"/>
  <c r="V219" i="2"/>
  <c r="U219" i="2"/>
  <c r="U218" i="2"/>
  <c r="O218" i="2"/>
  <c r="P218" i="2"/>
  <c r="V218" i="2"/>
  <c r="U217" i="2"/>
  <c r="O217" i="2"/>
  <c r="P217" i="2"/>
  <c r="V217" i="2"/>
  <c r="O216" i="2"/>
  <c r="U216" i="2"/>
  <c r="V216" i="2"/>
  <c r="P216" i="2"/>
  <c r="O215" i="2"/>
  <c r="P215" i="2"/>
  <c r="U215" i="2"/>
  <c r="V215" i="2"/>
  <c r="P214" i="2"/>
  <c r="U214" i="2"/>
  <c r="V214" i="2"/>
  <c r="O214" i="2"/>
  <c r="U213" i="2"/>
  <c r="P213" i="2"/>
  <c r="V213" i="2"/>
  <c r="O213" i="2"/>
  <c r="V212" i="2"/>
  <c r="U212" i="2"/>
  <c r="P212" i="2"/>
  <c r="O212" i="2"/>
  <c r="U211" i="2"/>
  <c r="P211" i="2"/>
  <c r="O211" i="2"/>
  <c r="V211" i="2"/>
  <c r="U210" i="2"/>
  <c r="V210" i="2"/>
  <c r="P210" i="2"/>
  <c r="O210" i="2"/>
  <c r="U209" i="2"/>
  <c r="V209" i="2"/>
  <c r="P209" i="2"/>
  <c r="O209" i="2"/>
  <c r="V208" i="2"/>
  <c r="O208" i="2"/>
  <c r="P208" i="2"/>
  <c r="U208" i="2"/>
  <c r="P207" i="2"/>
  <c r="U207" i="2"/>
  <c r="V207" i="2"/>
  <c r="O207" i="2"/>
  <c r="O206" i="2"/>
  <c r="P206" i="2"/>
  <c r="U206" i="2"/>
  <c r="V206" i="2"/>
  <c r="P205" i="2"/>
  <c r="U205" i="2"/>
  <c r="V205" i="2"/>
  <c r="O205" i="2"/>
  <c r="V204" i="2"/>
  <c r="U204" i="2"/>
  <c r="P204" i="2"/>
  <c r="O204" i="2"/>
  <c r="U203" i="2"/>
  <c r="P203" i="2"/>
  <c r="O203" i="2"/>
  <c r="V203" i="2"/>
  <c r="V202" i="2"/>
  <c r="U202" i="2"/>
  <c r="P202" i="2"/>
  <c r="O202" i="2"/>
  <c r="V201" i="2"/>
  <c r="U201" i="2"/>
  <c r="P201" i="2"/>
  <c r="O201" i="2"/>
  <c r="P200" i="2"/>
  <c r="U200" i="2"/>
  <c r="O200" i="2"/>
  <c r="V200" i="2"/>
  <c r="V199" i="2"/>
  <c r="U199" i="2"/>
  <c r="P199" i="2"/>
  <c r="O199" i="2"/>
  <c r="V198" i="2"/>
  <c r="U198" i="2"/>
  <c r="P198" i="2"/>
  <c r="O198" i="2"/>
  <c r="V197" i="2"/>
  <c r="U197" i="2"/>
  <c r="O197" i="2"/>
  <c r="P197" i="2"/>
  <c r="V196" i="2"/>
  <c r="U196" i="2"/>
  <c r="P196" i="2"/>
  <c r="O196" i="2"/>
  <c r="O195" i="2"/>
  <c r="V195" i="2"/>
  <c r="U195" i="2"/>
  <c r="P195" i="2"/>
  <c r="U194" i="2"/>
  <c r="O194" i="2"/>
  <c r="P194" i="2"/>
  <c r="V194" i="2"/>
  <c r="O193" i="2"/>
  <c r="P193" i="2"/>
  <c r="U193" i="2"/>
  <c r="V193" i="2"/>
  <c r="O192" i="2"/>
  <c r="P192" i="2"/>
  <c r="U192" i="2"/>
  <c r="V192" i="2"/>
  <c r="P191" i="2"/>
  <c r="U191" i="2"/>
  <c r="V191" i="2"/>
  <c r="O191" i="2"/>
  <c r="U190" i="2"/>
  <c r="V190" i="2"/>
  <c r="P190" i="2"/>
  <c r="O190" i="2"/>
  <c r="O189" i="2"/>
  <c r="U189" i="2"/>
  <c r="P189" i="2"/>
  <c r="V189" i="2"/>
  <c r="V188" i="2"/>
  <c r="O188" i="2"/>
  <c r="P188" i="2"/>
  <c r="U188" i="2"/>
  <c r="U187" i="2"/>
  <c r="O187" i="2"/>
  <c r="P187" i="2"/>
  <c r="V187" i="2"/>
  <c r="V186" i="2"/>
  <c r="U186" i="2"/>
  <c r="P186" i="2"/>
  <c r="O186" i="2"/>
  <c r="V185" i="2"/>
  <c r="U185" i="2"/>
  <c r="P185" i="2"/>
  <c r="O185" i="2"/>
  <c r="O184" i="2"/>
  <c r="P184" i="2"/>
  <c r="U184" i="2"/>
  <c r="V184" i="2"/>
  <c r="U183" i="2"/>
  <c r="V183" i="2"/>
  <c r="O183" i="2"/>
  <c r="P183" i="2"/>
  <c r="O182" i="2"/>
  <c r="V182" i="2"/>
  <c r="P182" i="2"/>
  <c r="U182" i="2"/>
  <c r="V181" i="2"/>
  <c r="O181" i="2"/>
  <c r="P181" i="2"/>
  <c r="U181" i="2"/>
  <c r="U180" i="2"/>
  <c r="V180" i="2"/>
  <c r="P180" i="2"/>
  <c r="O180" i="2"/>
  <c r="V179" i="2"/>
  <c r="U179" i="2"/>
  <c r="P179" i="2"/>
  <c r="O179" i="2"/>
  <c r="V178" i="2"/>
  <c r="U178" i="2"/>
  <c r="P178" i="2"/>
  <c r="O178" i="2"/>
  <c r="O177" i="2"/>
  <c r="P177" i="2"/>
  <c r="U177" i="2"/>
  <c r="V177" i="2"/>
  <c r="U176" i="2"/>
  <c r="V176" i="2"/>
  <c r="P176" i="2"/>
  <c r="O176" i="2"/>
  <c r="P175" i="2"/>
  <c r="O175" i="2"/>
  <c r="V175" i="2"/>
  <c r="U175" i="2"/>
  <c r="P174" i="2"/>
  <c r="U174" i="2"/>
  <c r="V174" i="2"/>
  <c r="O174" i="2"/>
  <c r="O173" i="2"/>
  <c r="P173" i="2"/>
  <c r="V173" i="2"/>
  <c r="U173" i="2"/>
  <c r="V172" i="2"/>
  <c r="U172" i="2"/>
  <c r="P172" i="2"/>
  <c r="O172" i="2"/>
  <c r="V171" i="2"/>
  <c r="U171" i="2"/>
  <c r="O171" i="2"/>
  <c r="P171" i="2"/>
  <c r="V170" i="2"/>
  <c r="U170" i="2"/>
  <c r="P170" i="2"/>
  <c r="O170" i="2"/>
  <c r="P169" i="2"/>
  <c r="O169" i="2"/>
  <c r="V169" i="2"/>
  <c r="U169" i="2"/>
  <c r="V168" i="2"/>
  <c r="U168" i="2"/>
  <c r="P168" i="2"/>
  <c r="O168" i="2"/>
  <c r="V167" i="2"/>
  <c r="U167" i="2"/>
  <c r="P167" i="2"/>
  <c r="O167" i="2"/>
  <c r="V166" i="2"/>
  <c r="U166" i="2"/>
  <c r="P166" i="2"/>
  <c r="O166" i="2"/>
  <c r="V165" i="2"/>
  <c r="U165" i="2"/>
  <c r="P165" i="2"/>
  <c r="O165" i="2"/>
  <c r="V164" i="2"/>
  <c r="P164" i="2"/>
  <c r="O164" i="2"/>
  <c r="U164" i="2"/>
  <c r="P163" i="2"/>
  <c r="O163" i="2"/>
  <c r="V163" i="2"/>
  <c r="U163" i="2"/>
  <c r="V162" i="2"/>
  <c r="U162" i="2"/>
  <c r="P162" i="2"/>
  <c r="O162" i="2"/>
  <c r="P161" i="2"/>
  <c r="O161" i="2"/>
  <c r="U161" i="2"/>
  <c r="V161" i="2"/>
  <c r="P160" i="2"/>
  <c r="V160" i="2"/>
  <c r="U160" i="2"/>
  <c r="O160" i="2"/>
  <c r="V159" i="2"/>
  <c r="U159" i="2"/>
  <c r="P159" i="2"/>
  <c r="O159" i="2"/>
  <c r="P158" i="2"/>
  <c r="O158" i="2"/>
  <c r="U158" i="2"/>
  <c r="V158" i="2"/>
  <c r="V157" i="2"/>
  <c r="U157" i="2"/>
  <c r="P157" i="2"/>
  <c r="O157" i="2"/>
  <c r="U156" i="2"/>
  <c r="P156" i="2"/>
  <c r="O156" i="2"/>
  <c r="V156" i="2"/>
  <c r="V155" i="2"/>
  <c r="U155" i="2"/>
  <c r="P155" i="2"/>
  <c r="O155" i="2"/>
  <c r="V154" i="2"/>
  <c r="U154" i="2"/>
  <c r="P154" i="2"/>
  <c r="O154" i="2"/>
  <c r="V153" i="2"/>
  <c r="U153" i="2"/>
  <c r="P153" i="2"/>
  <c r="O153" i="2"/>
  <c r="V152" i="2"/>
  <c r="U152" i="2"/>
  <c r="P152" i="2"/>
  <c r="O152" i="2"/>
  <c r="V151" i="2"/>
  <c r="U151" i="2"/>
  <c r="P151" i="2"/>
  <c r="O151" i="2"/>
  <c r="V150" i="2"/>
  <c r="U150" i="2"/>
  <c r="P150" i="2"/>
  <c r="O150" i="2"/>
  <c r="V149" i="2"/>
  <c r="U149" i="2"/>
  <c r="P149" i="2"/>
  <c r="O149" i="2"/>
  <c r="V148" i="2"/>
  <c r="U148" i="2"/>
  <c r="P148" i="2"/>
  <c r="O148" i="2"/>
  <c r="V147" i="2"/>
  <c r="U147" i="2"/>
  <c r="P147" i="2"/>
  <c r="O147" i="2"/>
  <c r="P146" i="2"/>
  <c r="V146" i="2"/>
  <c r="U146" i="2"/>
  <c r="O146" i="2"/>
  <c r="O145" i="2"/>
  <c r="P145" i="2"/>
  <c r="V145" i="2"/>
  <c r="U145" i="2"/>
  <c r="O144" i="2"/>
  <c r="P144" i="2"/>
  <c r="U144" i="2"/>
  <c r="V144" i="2"/>
  <c r="O143" i="2"/>
  <c r="P143" i="2"/>
  <c r="U143" i="2"/>
  <c r="V143" i="2"/>
  <c r="U142" i="2"/>
  <c r="V142" i="2"/>
  <c r="O142" i="2"/>
  <c r="P142" i="2"/>
  <c r="O141" i="2"/>
  <c r="U141" i="2"/>
  <c r="V141" i="2"/>
  <c r="P141" i="2"/>
  <c r="U140" i="2"/>
  <c r="V140" i="2"/>
  <c r="O140" i="2"/>
  <c r="P140" i="2"/>
  <c r="P139" i="2"/>
  <c r="O139" i="2"/>
  <c r="V139" i="2"/>
  <c r="U139" i="2"/>
  <c r="V138" i="2"/>
  <c r="U138" i="2"/>
  <c r="P138" i="2"/>
  <c r="O138" i="2"/>
  <c r="U137" i="2"/>
  <c r="V137" i="2"/>
  <c r="O137" i="2"/>
  <c r="P137" i="2"/>
  <c r="V136" i="2"/>
  <c r="O136" i="2"/>
  <c r="P136" i="2"/>
  <c r="U136" i="2"/>
  <c r="U135" i="2"/>
  <c r="O135" i="2"/>
  <c r="P135" i="2"/>
  <c r="V135" i="2"/>
  <c r="V134" i="2"/>
  <c r="P134" i="2"/>
  <c r="O134" i="2"/>
  <c r="U134" i="2"/>
  <c r="U133" i="2"/>
  <c r="P133" i="2"/>
  <c r="O133" i="2"/>
  <c r="V133" i="2"/>
  <c r="P132" i="2"/>
  <c r="V132" i="2"/>
  <c r="U132" i="2"/>
  <c r="O132" i="2"/>
  <c r="P131" i="2"/>
  <c r="O131" i="2"/>
  <c r="V130" i="2"/>
  <c r="U130" i="2"/>
  <c r="P130" i="2"/>
  <c r="O130" i="2"/>
  <c r="V129" i="2"/>
  <c r="P129" i="2"/>
  <c r="U129" i="2"/>
  <c r="O129" i="2"/>
  <c r="O128" i="2"/>
  <c r="P128" i="2"/>
  <c r="U128" i="2"/>
  <c r="V128" i="2"/>
  <c r="U127" i="2"/>
  <c r="V127" i="2"/>
  <c r="O127" i="2"/>
  <c r="P127" i="2"/>
  <c r="U126" i="2"/>
  <c r="P126" i="2"/>
  <c r="O126" i="2"/>
  <c r="V126" i="2"/>
  <c r="V125" i="2"/>
  <c r="O125" i="2"/>
  <c r="P125" i="2"/>
  <c r="U125" i="2"/>
  <c r="O124" i="2"/>
  <c r="P124" i="2"/>
  <c r="U124" i="2"/>
  <c r="V124" i="2"/>
  <c r="O123" i="2"/>
  <c r="P123" i="2"/>
  <c r="U123" i="2"/>
  <c r="V123" i="2"/>
  <c r="V122" i="2"/>
  <c r="P122" i="2"/>
  <c r="O122" i="2"/>
  <c r="U122" i="2"/>
  <c r="V121" i="2"/>
  <c r="U121" i="2"/>
  <c r="P121" i="2"/>
  <c r="O121" i="2"/>
  <c r="P120" i="2"/>
  <c r="U120" i="2"/>
  <c r="V120" i="2"/>
  <c r="O120" i="2"/>
  <c r="O119" i="2"/>
  <c r="P119" i="2"/>
  <c r="V119" i="2"/>
  <c r="U119" i="2"/>
  <c r="U118" i="2"/>
  <c r="V118" i="2"/>
  <c r="O118" i="2"/>
  <c r="P118" i="2"/>
  <c r="U117" i="2"/>
  <c r="P117" i="2"/>
  <c r="V117" i="2"/>
  <c r="O117" i="2"/>
  <c r="V116" i="2"/>
  <c r="P116" i="2"/>
  <c r="O116" i="2"/>
  <c r="U116" i="2"/>
  <c r="U115" i="2"/>
  <c r="V115" i="2"/>
  <c r="O115" i="2"/>
  <c r="P115" i="2"/>
  <c r="O114" i="2"/>
  <c r="V114" i="2"/>
  <c r="U114" i="2"/>
  <c r="P114" i="2"/>
  <c r="V113" i="2"/>
  <c r="U113" i="2"/>
  <c r="P113" i="2"/>
  <c r="O113" i="2"/>
  <c r="V112" i="2"/>
  <c r="U112" i="2"/>
  <c r="P112" i="2"/>
  <c r="O112" i="2"/>
  <c r="O111" i="2"/>
  <c r="P111" i="2"/>
  <c r="U111" i="2"/>
  <c r="V111" i="2"/>
  <c r="U110" i="2"/>
  <c r="O110" i="2"/>
  <c r="V110" i="2"/>
  <c r="P110" i="2"/>
  <c r="O109" i="2"/>
  <c r="P109" i="2"/>
  <c r="U109" i="2"/>
  <c r="V109" i="2"/>
  <c r="O108" i="2"/>
  <c r="P108" i="2"/>
  <c r="U108" i="2"/>
  <c r="V108" i="2"/>
  <c r="V107" i="2"/>
  <c r="U107" i="2"/>
  <c r="P107" i="2"/>
  <c r="O107" i="2"/>
  <c r="V106" i="2"/>
  <c r="P106" i="2"/>
  <c r="U106" i="2"/>
  <c r="O106" i="2"/>
  <c r="O105" i="2"/>
  <c r="P105" i="2"/>
  <c r="U105" i="2"/>
  <c r="V105" i="2"/>
  <c r="O104" i="2"/>
  <c r="P104" i="2"/>
  <c r="U104" i="2"/>
  <c r="V104" i="2"/>
  <c r="V103" i="2"/>
  <c r="P103" i="2"/>
  <c r="U103" i="2"/>
  <c r="O103" i="2"/>
  <c r="P102" i="2"/>
  <c r="U102" i="2"/>
  <c r="V102" i="2"/>
  <c r="O102" i="2"/>
  <c r="V101" i="2"/>
  <c r="U101" i="2"/>
  <c r="P101" i="2"/>
  <c r="O101" i="2"/>
  <c r="V100" i="2"/>
  <c r="U100" i="2"/>
  <c r="P100" i="2"/>
  <c r="O100" i="2"/>
  <c r="V99" i="2"/>
  <c r="U99" i="2"/>
  <c r="P99" i="2"/>
  <c r="O99" i="2"/>
  <c r="V98" i="2"/>
  <c r="U98" i="2"/>
  <c r="P98" i="2"/>
  <c r="O98" i="2"/>
  <c r="V97" i="2"/>
  <c r="U97" i="2"/>
  <c r="P97" i="2"/>
  <c r="O97" i="2"/>
  <c r="V96" i="2"/>
  <c r="U96" i="2"/>
  <c r="P96" i="2"/>
  <c r="O96" i="2"/>
  <c r="V95" i="2"/>
  <c r="U95" i="2"/>
  <c r="P95" i="2"/>
  <c r="O95" i="2"/>
  <c r="V94" i="2"/>
  <c r="U94" i="2"/>
  <c r="P94" i="2"/>
  <c r="O94" i="2"/>
  <c r="V93" i="2"/>
  <c r="U93" i="2"/>
  <c r="P93" i="2"/>
  <c r="O93" i="2"/>
  <c r="V92" i="2"/>
  <c r="U92" i="2"/>
  <c r="P92" i="2"/>
  <c r="O92" i="2"/>
  <c r="V91" i="2"/>
  <c r="U91" i="2"/>
  <c r="P91" i="2"/>
  <c r="O91" i="2"/>
  <c r="P90" i="2"/>
  <c r="V90" i="2"/>
  <c r="U90" i="2"/>
  <c r="O90" i="2"/>
  <c r="U89" i="2"/>
  <c r="V89" i="2"/>
  <c r="P89" i="2"/>
  <c r="O89" i="2"/>
  <c r="U88" i="2"/>
  <c r="P88" i="2"/>
  <c r="O88" i="2"/>
  <c r="V88" i="2"/>
  <c r="P87" i="2"/>
  <c r="O87" i="2"/>
  <c r="U87" i="2"/>
  <c r="V87" i="2"/>
  <c r="V86" i="2"/>
  <c r="O86" i="2"/>
  <c r="P86" i="2"/>
  <c r="U86" i="2"/>
  <c r="P85" i="2"/>
  <c r="V85" i="2"/>
  <c r="U85" i="2"/>
  <c r="O85" i="2"/>
  <c r="P84" i="2"/>
  <c r="V84" i="2"/>
  <c r="U84" i="2"/>
  <c r="O84" i="2"/>
  <c r="P83" i="2"/>
  <c r="U83" i="2"/>
  <c r="V83" i="2"/>
  <c r="O83" i="2"/>
  <c r="O82" i="2"/>
  <c r="P82" i="2"/>
  <c r="U82" i="2"/>
  <c r="V82" i="2"/>
  <c r="U81" i="2"/>
  <c r="P81" i="2"/>
  <c r="O81" i="2"/>
  <c r="V81" i="2"/>
  <c r="V80" i="2"/>
  <c r="P80" i="2"/>
  <c r="O80" i="2"/>
  <c r="U80" i="2"/>
  <c r="V79" i="2"/>
  <c r="P79" i="2"/>
  <c r="O79" i="2"/>
  <c r="U79" i="2"/>
  <c r="P78" i="2"/>
  <c r="O78" i="2"/>
  <c r="U78" i="2"/>
  <c r="V78" i="2"/>
  <c r="P77" i="2"/>
  <c r="O77" i="2"/>
  <c r="V77" i="2"/>
  <c r="U77" i="2"/>
  <c r="O76" i="2"/>
  <c r="U76" i="2"/>
  <c r="P76" i="2"/>
  <c r="V76" i="2"/>
  <c r="U75" i="2"/>
  <c r="V75" i="2"/>
  <c r="O75" i="2"/>
  <c r="P75" i="2"/>
  <c r="P74" i="2"/>
  <c r="U74" i="2"/>
  <c r="V74" i="2"/>
  <c r="O74" i="2"/>
  <c r="P73" i="2"/>
  <c r="V73" i="2"/>
  <c r="O73" i="2"/>
  <c r="U73" i="2"/>
  <c r="V72" i="2"/>
  <c r="P72" i="2"/>
  <c r="O72" i="2"/>
  <c r="U72" i="2"/>
  <c r="P71" i="2"/>
  <c r="U71" i="2"/>
  <c r="V71" i="2"/>
  <c r="O71" i="2"/>
  <c r="P70" i="2"/>
  <c r="U70" i="2"/>
  <c r="O70" i="2"/>
  <c r="V70" i="2"/>
  <c r="P69" i="2"/>
  <c r="O69" i="2"/>
  <c r="V69" i="2"/>
  <c r="U69" i="2"/>
  <c r="O68" i="2"/>
  <c r="V68" i="2"/>
  <c r="U68" i="2"/>
  <c r="P68" i="2"/>
  <c r="P67" i="2"/>
  <c r="U67" i="2"/>
  <c r="V67" i="2"/>
  <c r="O67" i="2"/>
  <c r="O66" i="2"/>
  <c r="P66" i="2"/>
  <c r="V66" i="2"/>
  <c r="U66" i="2"/>
  <c r="O65" i="2"/>
  <c r="P65" i="2"/>
  <c r="U65" i="2"/>
  <c r="V65" i="2"/>
  <c r="O64" i="2"/>
  <c r="P64" i="2"/>
  <c r="V64" i="2"/>
  <c r="U64" i="2"/>
  <c r="U63" i="2"/>
  <c r="V63" i="2"/>
  <c r="P63" i="2"/>
  <c r="O63" i="2"/>
  <c r="P62" i="2"/>
  <c r="O62" i="2"/>
  <c r="V62" i="2"/>
  <c r="U62" i="2"/>
  <c r="V61" i="2"/>
  <c r="O61" i="2"/>
  <c r="P61" i="2"/>
  <c r="U61" i="2"/>
  <c r="O60" i="2"/>
  <c r="P60" i="2"/>
  <c r="U60" i="2"/>
  <c r="V60" i="2"/>
  <c r="U59" i="2"/>
  <c r="V59" i="2"/>
  <c r="P59" i="2"/>
  <c r="O59" i="2"/>
  <c r="P58" i="2"/>
  <c r="O58" i="2"/>
  <c r="V58" i="2"/>
  <c r="U58" i="2"/>
  <c r="V57" i="2"/>
  <c r="U57" i="2"/>
  <c r="O57" i="2"/>
  <c r="P57" i="2"/>
  <c r="V56" i="2"/>
  <c r="U56" i="2"/>
  <c r="P56" i="2"/>
  <c r="O56" i="2"/>
  <c r="P55" i="2"/>
  <c r="U55" i="2"/>
  <c r="V55" i="2"/>
  <c r="O55" i="2"/>
  <c r="V54" i="2"/>
  <c r="U54" i="2"/>
  <c r="P54" i="2"/>
  <c r="O54" i="2"/>
  <c r="P53" i="2"/>
  <c r="O53" i="2"/>
  <c r="U53" i="2"/>
  <c r="V53" i="2"/>
  <c r="P52" i="2"/>
  <c r="O52" i="2"/>
  <c r="U52" i="2"/>
  <c r="V52" i="2"/>
  <c r="U51" i="2"/>
  <c r="V51" i="2"/>
  <c r="O51" i="2"/>
  <c r="P51" i="2"/>
  <c r="O50" i="2"/>
  <c r="P50" i="2"/>
  <c r="U50" i="2"/>
  <c r="V50" i="2"/>
  <c r="V49" i="2"/>
  <c r="O49" i="2"/>
  <c r="P49" i="2"/>
  <c r="U49" i="2"/>
  <c r="P48" i="2"/>
  <c r="O48" i="2"/>
  <c r="U48" i="2"/>
  <c r="V48" i="2"/>
  <c r="O47" i="2"/>
  <c r="U47" i="2"/>
  <c r="V47" i="2"/>
  <c r="P47" i="2"/>
  <c r="O46" i="2"/>
  <c r="P46" i="2"/>
  <c r="U46" i="2"/>
  <c r="V46" i="2"/>
  <c r="O45" i="2"/>
  <c r="P45" i="2"/>
  <c r="U45" i="2"/>
  <c r="V45" i="2"/>
  <c r="E15" i="1" l="1"/>
  <c r="N15" i="1"/>
  <c r="C24" i="1"/>
  <c r="N24" i="1"/>
  <c r="L227" i="1"/>
  <c r="M227" i="1" s="1"/>
  <c r="N227" i="1"/>
  <c r="H5" i="1"/>
  <c r="L5" i="1"/>
  <c r="D5" i="1"/>
  <c r="C5" i="1"/>
  <c r="H6" i="1"/>
  <c r="L6" i="1"/>
  <c r="E6" i="1"/>
  <c r="F6" i="1" s="1"/>
  <c r="D6" i="1"/>
  <c r="C6" i="1"/>
  <c r="E7" i="1"/>
  <c r="F7" i="1" s="1"/>
  <c r="L7" i="1"/>
  <c r="C7" i="1"/>
  <c r="H7" i="1"/>
  <c r="D7" i="1"/>
  <c r="C8" i="1"/>
  <c r="E8" i="1"/>
  <c r="F8" i="1" s="1"/>
  <c r="D8" i="1"/>
  <c r="L8" i="1"/>
  <c r="H8" i="1"/>
  <c r="H9" i="1"/>
  <c r="L9" i="1"/>
  <c r="C9" i="1"/>
  <c r="D9" i="1"/>
  <c r="E9" i="1"/>
  <c r="F9" i="1" s="1"/>
  <c r="D10" i="1"/>
  <c r="E10" i="1"/>
  <c r="F10" i="1" s="1"/>
  <c r="H10" i="1"/>
  <c r="L10" i="1"/>
  <c r="C10" i="1"/>
  <c r="C11" i="1"/>
  <c r="H11" i="1"/>
  <c r="E11" i="1"/>
  <c r="F11" i="1" s="1"/>
  <c r="D11" i="1"/>
  <c r="L11" i="1"/>
  <c r="H12" i="1"/>
  <c r="L12" i="1"/>
  <c r="C12" i="1"/>
  <c r="D12" i="1"/>
  <c r="E12" i="1"/>
  <c r="F12" i="1" s="1"/>
  <c r="D13" i="1"/>
  <c r="C13" i="1"/>
  <c r="E13" i="1"/>
  <c r="F13" i="1" s="1"/>
  <c r="L13" i="1"/>
  <c r="H13" i="1"/>
  <c r="L14" i="1"/>
  <c r="C14" i="1"/>
  <c r="D14" i="1"/>
  <c r="E14" i="1"/>
  <c r="F14" i="1" s="1"/>
  <c r="H14" i="1"/>
  <c r="L16" i="1"/>
  <c r="H16" i="1"/>
  <c r="H23" i="1"/>
  <c r="L23" i="1"/>
  <c r="H26" i="1"/>
  <c r="L26" i="1"/>
  <c r="H29" i="1"/>
  <c r="L29" i="1"/>
  <c r="L32" i="1"/>
  <c r="H32" i="1"/>
  <c r="C39" i="1"/>
  <c r="D39" i="1"/>
  <c r="L40" i="1"/>
  <c r="H40" i="1"/>
  <c r="L41" i="1"/>
  <c r="H41" i="1"/>
  <c r="C79" i="1"/>
  <c r="D79" i="1"/>
  <c r="H79" i="1"/>
  <c r="E79" i="1"/>
  <c r="L79" i="1"/>
  <c r="E93" i="1"/>
  <c r="H93" i="1"/>
  <c r="H95" i="1"/>
  <c r="L95" i="1"/>
  <c r="M95" i="1" s="1"/>
  <c r="D135" i="1"/>
  <c r="H135" i="1"/>
  <c r="C135" i="1"/>
  <c r="E135" i="1"/>
  <c r="F135" i="1" s="1"/>
  <c r="L135" i="1"/>
  <c r="D136" i="1"/>
  <c r="H136" i="1"/>
  <c r="E136" i="1"/>
  <c r="L136" i="1"/>
  <c r="C136" i="1"/>
  <c r="C137" i="1"/>
  <c r="L137" i="1"/>
  <c r="E137" i="1"/>
  <c r="F137" i="1" s="1"/>
  <c r="D137" i="1"/>
  <c r="H137" i="1"/>
  <c r="D138" i="1"/>
  <c r="L138" i="1"/>
  <c r="H138" i="1"/>
  <c r="E138" i="1"/>
  <c r="C138" i="1"/>
  <c r="L139" i="1"/>
  <c r="H139" i="1"/>
  <c r="D139" i="1"/>
  <c r="E139" i="1"/>
  <c r="C139" i="1"/>
  <c r="H141" i="1"/>
  <c r="D141" i="1"/>
  <c r="E141" i="1"/>
  <c r="C141" i="1"/>
  <c r="C142" i="1"/>
  <c r="H142" i="1"/>
  <c r="D142" i="1"/>
  <c r="E142" i="1"/>
  <c r="F142" i="1" s="1"/>
  <c r="D143" i="1"/>
  <c r="H143" i="1"/>
  <c r="E143" i="1"/>
  <c r="L143" i="1"/>
  <c r="C143" i="1"/>
  <c r="C144" i="1"/>
  <c r="H144" i="1"/>
  <c r="D144" i="1"/>
  <c r="E144" i="1"/>
  <c r="F144" i="1" s="1"/>
  <c r="L144" i="1"/>
  <c r="L145" i="1"/>
  <c r="D145" i="1"/>
  <c r="C145" i="1"/>
  <c r="H145" i="1"/>
  <c r="E145" i="1"/>
  <c r="F145" i="1" s="1"/>
  <c r="H146" i="1"/>
  <c r="D146" i="1"/>
  <c r="L146" i="1"/>
  <c r="C146" i="1"/>
  <c r="E146" i="1"/>
  <c r="F146" i="1" s="1"/>
  <c r="E147" i="1"/>
  <c r="D147" i="1"/>
  <c r="C147" i="1"/>
  <c r="L147" i="1"/>
  <c r="H147" i="1"/>
  <c r="D148" i="1"/>
  <c r="E148" i="1"/>
  <c r="H148" i="1"/>
  <c r="L148" i="1"/>
  <c r="C148" i="1"/>
  <c r="D149" i="1"/>
  <c r="H149" i="1"/>
  <c r="C149" i="1"/>
  <c r="E149" i="1"/>
  <c r="F149" i="1" s="1"/>
  <c r="L149" i="1"/>
  <c r="H150" i="1"/>
  <c r="E150" i="1"/>
  <c r="L150" i="1"/>
  <c r="M150" i="1" s="1"/>
  <c r="C150" i="1"/>
  <c r="D150" i="1"/>
  <c r="D151" i="1"/>
  <c r="E151" i="1"/>
  <c r="H151" i="1"/>
  <c r="C151" i="1"/>
  <c r="L151" i="1"/>
  <c r="M151" i="1" s="1"/>
  <c r="L172" i="1"/>
  <c r="H172" i="1"/>
  <c r="L175" i="1"/>
  <c r="H175" i="1"/>
  <c r="L176" i="1"/>
  <c r="H176" i="1"/>
  <c r="H177" i="1"/>
  <c r="L177" i="1"/>
  <c r="E177" i="1"/>
  <c r="H231" i="1"/>
  <c r="L231" i="1"/>
  <c r="E267" i="1"/>
  <c r="L267" i="1"/>
  <c r="C267" i="1"/>
  <c r="H267" i="1"/>
  <c r="D267" i="1"/>
  <c r="D268" i="1"/>
  <c r="H268" i="1"/>
  <c r="L268" i="1"/>
  <c r="C268" i="1"/>
  <c r="E268" i="1"/>
  <c r="F268" i="1" s="1"/>
  <c r="L269" i="1"/>
  <c r="D269" i="1"/>
  <c r="C269" i="1"/>
  <c r="E269" i="1"/>
  <c r="F269" i="1" s="1"/>
  <c r="H269" i="1"/>
  <c r="C270" i="1"/>
  <c r="L270" i="1"/>
  <c r="E270" i="1"/>
  <c r="F270" i="1" s="1"/>
  <c r="H270" i="1"/>
  <c r="D270" i="1"/>
  <c r="L271" i="1"/>
  <c r="C271" i="1"/>
  <c r="E271" i="1"/>
  <c r="F271" i="1" s="1"/>
  <c r="H271" i="1"/>
  <c r="D271" i="1"/>
  <c r="L272" i="1"/>
  <c r="H272" i="1"/>
  <c r="E272" i="1"/>
  <c r="D272" i="1"/>
  <c r="C272" i="1"/>
  <c r="C273" i="1"/>
  <c r="L273" i="1"/>
  <c r="H369" i="1"/>
  <c r="D369" i="1"/>
  <c r="C369" i="1"/>
  <c r="E369" i="1"/>
  <c r="F369" i="1" s="1"/>
  <c r="L369" i="1"/>
  <c r="E370" i="1"/>
  <c r="D370" i="1"/>
  <c r="L370" i="1"/>
  <c r="C370" i="1"/>
  <c r="H370" i="1"/>
  <c r="E372" i="1"/>
  <c r="C372" i="1"/>
  <c r="D372" i="1"/>
  <c r="H372" i="1"/>
  <c r="L372" i="1"/>
  <c r="L375" i="1"/>
  <c r="C375" i="1"/>
  <c r="E375" i="1"/>
  <c r="F375" i="1" s="1"/>
  <c r="D375" i="1"/>
  <c r="H375" i="1"/>
  <c r="C377" i="1"/>
  <c r="H377" i="1"/>
  <c r="E377" i="1"/>
  <c r="F377" i="1" s="1"/>
  <c r="D377" i="1"/>
  <c r="L377" i="1"/>
  <c r="C379" i="1"/>
  <c r="D379" i="1"/>
  <c r="H379" i="1"/>
  <c r="E379" i="1"/>
  <c r="F379" i="1" s="1"/>
  <c r="L379" i="1"/>
  <c r="H382" i="1"/>
  <c r="E382" i="1"/>
  <c r="D382" i="1"/>
  <c r="C382" i="1"/>
  <c r="L382" i="1"/>
  <c r="C4" i="1"/>
  <c r="H4" i="1"/>
  <c r="C16" i="1"/>
  <c r="D16" i="1"/>
  <c r="E16" i="1"/>
  <c r="F16" i="1" s="1"/>
  <c r="E17" i="1"/>
  <c r="D17" i="1"/>
  <c r="H17" i="1"/>
  <c r="C17" i="1"/>
  <c r="L18" i="1"/>
  <c r="D18" i="1"/>
  <c r="C18" i="1"/>
  <c r="H18" i="1"/>
  <c r="E18" i="1"/>
  <c r="F18" i="1" s="1"/>
  <c r="L19" i="1"/>
  <c r="E19" i="1"/>
  <c r="C19" i="1"/>
  <c r="D19" i="1"/>
  <c r="H19" i="1"/>
  <c r="H20" i="1"/>
  <c r="E20" i="1"/>
  <c r="C20" i="1"/>
  <c r="D20" i="1"/>
  <c r="C21" i="1"/>
  <c r="H21" i="1"/>
  <c r="E21" i="1"/>
  <c r="F21" i="1" s="1"/>
  <c r="L21" i="1"/>
  <c r="D21" i="1"/>
  <c r="H22" i="1"/>
  <c r="E22" i="1"/>
  <c r="D22" i="1"/>
  <c r="C22" i="1"/>
  <c r="C23" i="1"/>
  <c r="E23" i="1"/>
  <c r="F23" i="1" s="1"/>
  <c r="D23" i="1"/>
  <c r="L72" i="1"/>
  <c r="C72" i="1"/>
  <c r="D73" i="1"/>
  <c r="C73" i="1"/>
  <c r="E73" i="1"/>
  <c r="F73" i="1" s="1"/>
  <c r="L73" i="1"/>
  <c r="H73" i="1"/>
  <c r="D74" i="1"/>
  <c r="E74" i="1"/>
  <c r="H74" i="1"/>
  <c r="C74" i="1"/>
  <c r="H75" i="1"/>
  <c r="D75" i="1"/>
  <c r="E75" i="1"/>
  <c r="L75" i="1"/>
  <c r="C75" i="1"/>
  <c r="L76" i="1"/>
  <c r="H76" i="1"/>
  <c r="E76" i="1"/>
  <c r="C76" i="1"/>
  <c r="D76" i="1"/>
  <c r="C77" i="1"/>
  <c r="D77" i="1"/>
  <c r="L77" i="1"/>
  <c r="E77" i="1"/>
  <c r="F77" i="1" s="1"/>
  <c r="H77" i="1"/>
  <c r="H78" i="1"/>
  <c r="L78" i="1"/>
  <c r="D78" i="1"/>
  <c r="E78" i="1"/>
  <c r="C78" i="1"/>
  <c r="E80" i="1"/>
  <c r="C80" i="1"/>
  <c r="H80" i="1"/>
  <c r="D80" i="1"/>
  <c r="L80" i="1"/>
  <c r="L81" i="1"/>
  <c r="H81" i="1"/>
  <c r="D81" i="1"/>
  <c r="E81" i="1"/>
  <c r="C81" i="1"/>
  <c r="C82" i="1"/>
  <c r="D82" i="1"/>
  <c r="L82" i="1"/>
  <c r="E82" i="1"/>
  <c r="F82" i="1" s="1"/>
  <c r="H82" i="1"/>
  <c r="L83" i="1"/>
  <c r="H83" i="1"/>
  <c r="E83" i="1"/>
  <c r="C83" i="1"/>
  <c r="D83" i="1"/>
  <c r="D84" i="1"/>
  <c r="C84" i="1"/>
  <c r="L84" i="1"/>
  <c r="E84" i="1"/>
  <c r="F84" i="1" s="1"/>
  <c r="H84" i="1"/>
  <c r="C85" i="1"/>
  <c r="H85" i="1"/>
  <c r="L85" i="1"/>
  <c r="D85" i="1"/>
  <c r="E85" i="1"/>
  <c r="F85" i="1" s="1"/>
  <c r="E86" i="1"/>
  <c r="F86" i="1" s="1"/>
  <c r="D86" i="1"/>
  <c r="L86" i="1"/>
  <c r="H86" i="1"/>
  <c r="C86" i="1"/>
  <c r="H87" i="1"/>
  <c r="L87" i="1"/>
  <c r="E87" i="1"/>
  <c r="C87" i="1"/>
  <c r="D87" i="1"/>
  <c r="H88" i="1"/>
  <c r="D88" i="1"/>
  <c r="C88" i="1"/>
  <c r="E88" i="1"/>
  <c r="F88" i="1" s="1"/>
  <c r="L88" i="1"/>
  <c r="E89" i="1"/>
  <c r="C89" i="1"/>
  <c r="D89" i="1"/>
  <c r="H89" i="1"/>
  <c r="L89" i="1"/>
  <c r="D90" i="1"/>
  <c r="C90" i="1"/>
  <c r="H90" i="1"/>
  <c r="L90" i="1"/>
  <c r="E90" i="1"/>
  <c r="F90" i="1" s="1"/>
  <c r="E91" i="1"/>
  <c r="D91" i="1"/>
  <c r="H91" i="1"/>
  <c r="C91" i="1"/>
  <c r="L91" i="1"/>
  <c r="C92" i="1"/>
  <c r="E92" i="1"/>
  <c r="F92" i="1" s="1"/>
  <c r="D92" i="1"/>
  <c r="D93" i="1"/>
  <c r="C93" i="1"/>
  <c r="C94" i="1"/>
  <c r="L94" i="1"/>
  <c r="H94" i="1"/>
  <c r="E94" i="1"/>
  <c r="F94" i="1" s="1"/>
  <c r="D94" i="1"/>
  <c r="C95" i="1"/>
  <c r="D95" i="1"/>
  <c r="E95" i="1"/>
  <c r="F95" i="1" s="1"/>
  <c r="C96" i="1"/>
  <c r="D96" i="1"/>
  <c r="E96" i="1"/>
  <c r="F96" i="1" s="1"/>
  <c r="H96" i="1"/>
  <c r="H97" i="1"/>
  <c r="E97" i="1"/>
  <c r="D97" i="1"/>
  <c r="C97" i="1"/>
  <c r="L98" i="1"/>
  <c r="D98" i="1"/>
  <c r="C98" i="1"/>
  <c r="E98" i="1"/>
  <c r="F98" i="1" s="1"/>
  <c r="H98" i="1"/>
  <c r="E99" i="1"/>
  <c r="D99" i="1"/>
  <c r="C99" i="1"/>
  <c r="L99" i="1"/>
  <c r="H99" i="1"/>
  <c r="D100" i="1"/>
  <c r="C100" i="1"/>
  <c r="E100" i="1"/>
  <c r="F100" i="1" s="1"/>
  <c r="H100" i="1"/>
  <c r="L100" i="1"/>
  <c r="E101" i="1"/>
  <c r="L101" i="1"/>
  <c r="H101" i="1"/>
  <c r="C101" i="1"/>
  <c r="D101" i="1"/>
  <c r="L102" i="1"/>
  <c r="M102" i="1" s="1"/>
  <c r="D102" i="1"/>
  <c r="H102" i="1"/>
  <c r="C102" i="1"/>
  <c r="E273" i="1"/>
  <c r="D273" i="1"/>
  <c r="H273" i="1"/>
  <c r="C275" i="1"/>
  <c r="H275" i="1"/>
  <c r="D275" i="1"/>
  <c r="E275" i="1"/>
  <c r="F275" i="1" s="1"/>
  <c r="L275" i="1"/>
  <c r="D276" i="1"/>
  <c r="H276" i="1"/>
  <c r="L276" i="1"/>
  <c r="E276" i="1"/>
  <c r="C276" i="1"/>
  <c r="H277" i="1"/>
  <c r="D277" i="1"/>
  <c r="C277" i="1"/>
  <c r="L277" i="1"/>
  <c r="E277" i="1"/>
  <c r="F277" i="1" s="1"/>
  <c r="H278" i="1"/>
  <c r="D278" i="1"/>
  <c r="E278" i="1"/>
  <c r="L278" i="1"/>
  <c r="C278" i="1"/>
  <c r="C279" i="1"/>
  <c r="E279" i="1"/>
  <c r="F279" i="1" s="1"/>
  <c r="L279" i="1"/>
  <c r="H279" i="1"/>
  <c r="D279" i="1"/>
  <c r="C280" i="1"/>
  <c r="D280" i="1"/>
  <c r="L280" i="1"/>
  <c r="E280" i="1"/>
  <c r="F280" i="1" s="1"/>
  <c r="H280" i="1"/>
  <c r="C281" i="1"/>
  <c r="H281" i="1"/>
  <c r="D281" i="1"/>
  <c r="L281" i="1"/>
  <c r="E281" i="1"/>
  <c r="F281" i="1" s="1"/>
  <c r="H282" i="1"/>
  <c r="L282" i="1"/>
  <c r="E282" i="1"/>
  <c r="D282" i="1"/>
  <c r="C282" i="1"/>
  <c r="C283" i="1"/>
  <c r="L283" i="1"/>
  <c r="E283" i="1"/>
  <c r="F283" i="1" s="1"/>
  <c r="H283" i="1"/>
  <c r="D283" i="1"/>
  <c r="C285" i="1"/>
  <c r="D285" i="1"/>
  <c r="E285" i="1"/>
  <c r="F285" i="1" s="1"/>
  <c r="E287" i="1"/>
  <c r="L287" i="1"/>
  <c r="C287" i="1"/>
  <c r="D287" i="1"/>
  <c r="H287" i="1"/>
  <c r="H289" i="1"/>
  <c r="D289" i="1"/>
  <c r="E289" i="1"/>
  <c r="L289" i="1"/>
  <c r="C289" i="1"/>
  <c r="E291" i="1"/>
  <c r="C291" i="1"/>
  <c r="L291" i="1"/>
  <c r="D291" i="1"/>
  <c r="H291" i="1"/>
  <c r="L293" i="1"/>
  <c r="E293" i="1"/>
  <c r="H293" i="1"/>
  <c r="C293" i="1"/>
  <c r="D293" i="1"/>
  <c r="D298" i="1"/>
  <c r="E298" i="1"/>
  <c r="H298" i="1"/>
  <c r="AA298" i="1" s="1"/>
  <c r="C298" i="1"/>
  <c r="L298" i="1"/>
  <c r="E301" i="1"/>
  <c r="L301" i="1"/>
  <c r="H301" i="1"/>
  <c r="AA301" i="1" s="1"/>
  <c r="C301" i="1"/>
  <c r="D301" i="1"/>
  <c r="C303" i="1"/>
  <c r="H303" i="1"/>
  <c r="AA303" i="1" s="1"/>
  <c r="L303" i="1"/>
  <c r="D303" i="1"/>
  <c r="E303" i="1"/>
  <c r="E305" i="1"/>
  <c r="L305" i="1"/>
  <c r="H305" i="1"/>
  <c r="AA305" i="1" s="1"/>
  <c r="D305" i="1"/>
  <c r="C305" i="1"/>
  <c r="C307" i="1"/>
  <c r="E307" i="1"/>
  <c r="F307" i="1" s="1"/>
  <c r="L307" i="1"/>
  <c r="D307" i="1"/>
  <c r="H307" i="1"/>
  <c r="H308" i="1"/>
  <c r="D308" i="1"/>
  <c r="E308" i="1"/>
  <c r="C308" i="1"/>
  <c r="L308" i="1"/>
  <c r="D310" i="1"/>
  <c r="C310" i="1"/>
  <c r="H310" i="1"/>
  <c r="E310" i="1"/>
  <c r="F310" i="1" s="1"/>
  <c r="L310" i="1"/>
  <c r="D312" i="1"/>
  <c r="C312" i="1"/>
  <c r="H312" i="1"/>
  <c r="E312" i="1"/>
  <c r="F312" i="1" s="1"/>
  <c r="L312" i="1"/>
  <c r="E274" i="1"/>
  <c r="D274" i="1"/>
  <c r="C274" i="1"/>
  <c r="L274" i="1"/>
  <c r="H274" i="1"/>
  <c r="C284" i="1"/>
  <c r="L284" i="1"/>
  <c r="H284" i="1"/>
  <c r="E284" i="1"/>
  <c r="F284" i="1" s="1"/>
  <c r="D284" i="1"/>
  <c r="E286" i="1"/>
  <c r="C286" i="1"/>
  <c r="D286" i="1"/>
  <c r="H286" i="1"/>
  <c r="C288" i="1"/>
  <c r="L288" i="1"/>
  <c r="E288" i="1"/>
  <c r="F288" i="1" s="1"/>
  <c r="D288" i="1"/>
  <c r="H288" i="1"/>
  <c r="H290" i="1"/>
  <c r="L290" i="1"/>
  <c r="D290" i="1"/>
  <c r="E290" i="1"/>
  <c r="C290" i="1"/>
  <c r="E292" i="1"/>
  <c r="H292" i="1"/>
  <c r="C292" i="1"/>
  <c r="D292" i="1"/>
  <c r="L292" i="1"/>
  <c r="H294" i="1"/>
  <c r="D294" i="1"/>
  <c r="D304" i="1"/>
  <c r="E304" i="1"/>
  <c r="L304" i="1"/>
  <c r="H304" i="1"/>
  <c r="C304" i="1"/>
  <c r="C306" i="1"/>
  <c r="D306" i="1"/>
  <c r="H306" i="1"/>
  <c r="E306" i="1"/>
  <c r="F306" i="1" s="1"/>
  <c r="L306" i="1"/>
  <c r="L309" i="1"/>
  <c r="D309" i="1"/>
  <c r="E309" i="1"/>
  <c r="C309" i="1"/>
  <c r="H309" i="1"/>
  <c r="C311" i="1"/>
  <c r="L311" i="1"/>
  <c r="H311" i="1"/>
  <c r="H313" i="1"/>
  <c r="E313" i="1"/>
  <c r="L313" i="1"/>
  <c r="D313" i="1"/>
  <c r="C313" i="1"/>
  <c r="L314" i="1"/>
  <c r="C314" i="1"/>
  <c r="E314" i="1"/>
  <c r="F314" i="1" s="1"/>
  <c r="D314" i="1"/>
  <c r="H314" i="1"/>
  <c r="E315" i="1"/>
  <c r="H315" i="1"/>
  <c r="D315" i="1"/>
  <c r="C315" i="1"/>
  <c r="L315" i="1"/>
  <c r="C316" i="1"/>
  <c r="E316" i="1"/>
  <c r="F316" i="1" s="1"/>
  <c r="H316" i="1"/>
  <c r="D316" i="1"/>
  <c r="L316" i="1"/>
  <c r="E317" i="1"/>
  <c r="H317" i="1"/>
  <c r="L317" i="1"/>
  <c r="C317" i="1"/>
  <c r="D317" i="1"/>
  <c r="E318" i="1"/>
  <c r="H318" i="1"/>
  <c r="D318" i="1"/>
  <c r="L318" i="1"/>
  <c r="C318" i="1"/>
  <c r="H319" i="1"/>
  <c r="C319" i="1"/>
  <c r="L319" i="1"/>
  <c r="D319" i="1"/>
  <c r="E319" i="1"/>
  <c r="F319" i="1" s="1"/>
  <c r="C320" i="1"/>
  <c r="L320" i="1"/>
  <c r="H320" i="1"/>
  <c r="E320" i="1"/>
  <c r="D320" i="1"/>
  <c r="H321" i="1"/>
  <c r="C321" i="1"/>
  <c r="E321" i="1"/>
  <c r="F321" i="1" s="1"/>
  <c r="L321" i="1"/>
  <c r="D321" i="1"/>
  <c r="C322" i="1"/>
  <c r="D322" i="1"/>
  <c r="H322" i="1"/>
  <c r="L322" i="1"/>
  <c r="E322" i="1"/>
  <c r="F322" i="1" s="1"/>
  <c r="H323" i="1"/>
  <c r="D323" i="1"/>
  <c r="L323" i="1"/>
  <c r="C323" i="1"/>
  <c r="E323" i="1"/>
  <c r="D324" i="1"/>
  <c r="L324" i="1"/>
  <c r="H324" i="1"/>
  <c r="E324" i="1"/>
  <c r="C324" i="1"/>
  <c r="L325" i="1"/>
  <c r="D325" i="1"/>
  <c r="H325" i="1"/>
  <c r="E325" i="1"/>
  <c r="C325" i="1"/>
  <c r="D326" i="1"/>
  <c r="L326" i="1"/>
  <c r="E326" i="1"/>
  <c r="H326" i="1"/>
  <c r="C326" i="1"/>
  <c r="L327" i="1"/>
  <c r="D327" i="1"/>
  <c r="C327" i="1"/>
  <c r="E327" i="1"/>
  <c r="F327" i="1" s="1"/>
  <c r="H327" i="1"/>
  <c r="E328" i="1"/>
  <c r="H328" i="1"/>
  <c r="C328" i="1"/>
  <c r="D328" i="1"/>
  <c r="L328" i="1"/>
  <c r="D329" i="1"/>
  <c r="C329" i="1"/>
  <c r="H329" i="1"/>
  <c r="E329" i="1"/>
  <c r="F329" i="1" s="1"/>
  <c r="L329" i="1"/>
  <c r="L330" i="1"/>
  <c r="C330" i="1"/>
  <c r="D330" i="1"/>
  <c r="H330" i="1"/>
  <c r="E330" i="1"/>
  <c r="F330" i="1" s="1"/>
  <c r="E331" i="1"/>
  <c r="H331" i="1"/>
  <c r="D331" i="1"/>
  <c r="C331" i="1"/>
  <c r="L331" i="1"/>
  <c r="C332" i="1"/>
  <c r="H332" i="1"/>
  <c r="L332" i="1"/>
  <c r="D332" i="1"/>
  <c r="E332" i="1"/>
  <c r="F332" i="1" s="1"/>
  <c r="D333" i="1"/>
  <c r="L333" i="1"/>
  <c r="E333" i="1"/>
  <c r="C333" i="1"/>
  <c r="H333" i="1"/>
  <c r="L334" i="1"/>
  <c r="H334" i="1"/>
  <c r="D334" i="1"/>
  <c r="C334" i="1"/>
  <c r="E334" i="1"/>
  <c r="F334" i="1" s="1"/>
  <c r="D335" i="1"/>
  <c r="H335" i="1"/>
  <c r="C335" i="1"/>
  <c r="E335" i="1"/>
  <c r="F335" i="1" s="1"/>
  <c r="L335" i="1"/>
  <c r="D336" i="1"/>
  <c r="E336" i="1"/>
  <c r="H336" i="1"/>
  <c r="L336" i="1"/>
  <c r="E371" i="1"/>
  <c r="D371" i="1"/>
  <c r="L371" i="1"/>
  <c r="C371" i="1"/>
  <c r="H371" i="1"/>
  <c r="E373" i="1"/>
  <c r="L373" i="1"/>
  <c r="D373" i="1"/>
  <c r="C373" i="1"/>
  <c r="H373" i="1"/>
  <c r="C374" i="1"/>
  <c r="L374" i="1"/>
  <c r="E374" i="1"/>
  <c r="F374" i="1" s="1"/>
  <c r="D374" i="1"/>
  <c r="H374" i="1"/>
  <c r="E376" i="1"/>
  <c r="H376" i="1"/>
  <c r="C376" i="1"/>
  <c r="D376" i="1"/>
  <c r="L376" i="1"/>
  <c r="D378" i="1"/>
  <c r="E378" i="1"/>
  <c r="H378" i="1"/>
  <c r="C378" i="1"/>
  <c r="L378" i="1"/>
  <c r="E380" i="1"/>
  <c r="L380" i="1"/>
  <c r="H380" i="1"/>
  <c r="C380" i="1"/>
  <c r="D380" i="1"/>
  <c r="L381" i="1"/>
  <c r="E381" i="1"/>
  <c r="C381" i="1"/>
  <c r="D381" i="1"/>
  <c r="H381" i="1"/>
  <c r="C383" i="1"/>
  <c r="E383" i="1"/>
  <c r="F383" i="1" s="1"/>
  <c r="H383" i="1"/>
  <c r="L383" i="1"/>
  <c r="D383" i="1"/>
  <c r="AA335" i="1"/>
  <c r="AA99" i="1"/>
  <c r="F93" i="1"/>
  <c r="AA95" i="1"/>
  <c r="F139" i="1"/>
  <c r="F141" i="1"/>
  <c r="F136" i="1"/>
  <c r="D24" i="1"/>
  <c r="E24" i="1"/>
  <c r="F24" i="1" s="1"/>
  <c r="D25" i="1"/>
  <c r="E25" i="1"/>
  <c r="C25" i="1"/>
  <c r="H25" i="1"/>
  <c r="E26" i="1"/>
  <c r="D26" i="1"/>
  <c r="C26" i="1"/>
  <c r="E27" i="1"/>
  <c r="D27" i="1"/>
  <c r="C27" i="1"/>
  <c r="H27" i="1"/>
  <c r="C28" i="1"/>
  <c r="E28" i="1"/>
  <c r="F28" i="1" s="1"/>
  <c r="H28" i="1"/>
  <c r="D28" i="1"/>
  <c r="E29" i="1"/>
  <c r="D29" i="1"/>
  <c r="C29" i="1"/>
  <c r="C30" i="1"/>
  <c r="E30" i="1"/>
  <c r="F30" i="1" s="1"/>
  <c r="H30" i="1"/>
  <c r="D30" i="1"/>
  <c r="E31" i="1"/>
  <c r="C31" i="1"/>
  <c r="D31" i="1"/>
  <c r="H31" i="1"/>
  <c r="D32" i="1"/>
  <c r="E32" i="1"/>
  <c r="C32" i="1"/>
  <c r="C33" i="1"/>
  <c r="E33" i="1"/>
  <c r="F33" i="1" s="1"/>
  <c r="H33" i="1"/>
  <c r="D33" i="1"/>
  <c r="E34" i="1"/>
  <c r="H34" i="1"/>
  <c r="L34" i="1"/>
  <c r="D34" i="1"/>
  <c r="C34" i="1"/>
  <c r="E35" i="1"/>
  <c r="D35" i="1"/>
  <c r="C35" i="1"/>
  <c r="H35" i="1"/>
  <c r="L35" i="1"/>
  <c r="C36" i="1"/>
  <c r="E36" i="1"/>
  <c r="F36" i="1" s="1"/>
  <c r="L36" i="1"/>
  <c r="H36" i="1"/>
  <c r="D36" i="1"/>
  <c r="E37" i="1"/>
  <c r="H37" i="1"/>
  <c r="D37" i="1"/>
  <c r="L37" i="1"/>
  <c r="C37" i="1"/>
  <c r="C38" i="1"/>
  <c r="L38" i="1"/>
  <c r="H38" i="1"/>
  <c r="E38" i="1"/>
  <c r="F38" i="1" s="1"/>
  <c r="E40" i="1"/>
  <c r="C40" i="1"/>
  <c r="D40" i="1"/>
  <c r="E41" i="1"/>
  <c r="D41" i="1"/>
  <c r="C41" i="1"/>
  <c r="C42" i="1"/>
  <c r="E42" i="1"/>
  <c r="F42" i="1" s="1"/>
  <c r="D42" i="1"/>
  <c r="D43" i="1"/>
  <c r="E43" i="1"/>
  <c r="C43" i="1"/>
  <c r="C44" i="1"/>
  <c r="D44" i="1"/>
  <c r="E44" i="1"/>
  <c r="F44" i="1" s="1"/>
  <c r="E46" i="1"/>
  <c r="C46" i="1"/>
  <c r="D46" i="1"/>
  <c r="E47" i="1"/>
  <c r="D47" i="1"/>
  <c r="C47" i="1"/>
  <c r="H47" i="1"/>
  <c r="D48" i="1"/>
  <c r="H48" i="1"/>
  <c r="C48" i="1"/>
  <c r="E48" i="1"/>
  <c r="D49" i="1"/>
  <c r="C49" i="1"/>
  <c r="H50" i="1"/>
  <c r="E50" i="1"/>
  <c r="D50" i="1"/>
  <c r="L50" i="1"/>
  <c r="C50" i="1"/>
  <c r="C51" i="1"/>
  <c r="D51" i="1"/>
  <c r="E51" i="1"/>
  <c r="F51" i="1" s="1"/>
  <c r="H51" i="1"/>
  <c r="L51" i="1"/>
  <c r="C52" i="1"/>
  <c r="D52" i="1"/>
  <c r="E52" i="1"/>
  <c r="F52" i="1" s="1"/>
  <c r="D53" i="1"/>
  <c r="E53" i="1"/>
  <c r="C53" i="1"/>
  <c r="C54" i="1"/>
  <c r="H54" i="1"/>
  <c r="D54" i="1"/>
  <c r="E54" i="1"/>
  <c r="F54" i="1" s="1"/>
  <c r="L54" i="1"/>
  <c r="H55" i="1"/>
  <c r="E55" i="1"/>
  <c r="D55" i="1"/>
  <c r="C55" i="1"/>
  <c r="C56" i="1"/>
  <c r="L56" i="1"/>
  <c r="D56" i="1"/>
  <c r="E56" i="1"/>
  <c r="F56" i="1" s="1"/>
  <c r="H56" i="1"/>
  <c r="H57" i="1"/>
  <c r="D57" i="1"/>
  <c r="C57" i="1"/>
  <c r="E57" i="1"/>
  <c r="F57" i="1" s="1"/>
  <c r="H58" i="1"/>
  <c r="E58" i="1"/>
  <c r="D58" i="1"/>
  <c r="C58" i="1"/>
  <c r="L58" i="1"/>
  <c r="D59" i="1"/>
  <c r="H59" i="1"/>
  <c r="L59" i="1"/>
  <c r="C59" i="1"/>
  <c r="E59" i="1"/>
  <c r="F59" i="1" s="1"/>
  <c r="H60" i="1"/>
  <c r="C60" i="1"/>
  <c r="D60" i="1"/>
  <c r="E60" i="1"/>
  <c r="F60" i="1" s="1"/>
  <c r="L60" i="1"/>
  <c r="D61" i="1"/>
  <c r="H61" i="1"/>
  <c r="E61" i="1"/>
  <c r="C61" i="1"/>
  <c r="L61" i="1"/>
  <c r="C62" i="1"/>
  <c r="H62" i="1"/>
  <c r="L62" i="1"/>
  <c r="D62" i="1"/>
  <c r="E62" i="1"/>
  <c r="L63" i="1"/>
  <c r="E63" i="1"/>
  <c r="D63" i="1"/>
  <c r="C63" i="1"/>
  <c r="H63" i="1"/>
  <c r="E64" i="1"/>
  <c r="H64" i="1"/>
  <c r="L64" i="1"/>
  <c r="D64" i="1"/>
  <c r="C64" i="1"/>
  <c r="E65" i="1"/>
  <c r="C65" i="1"/>
  <c r="H65" i="1"/>
  <c r="L65" i="1"/>
  <c r="D65" i="1"/>
  <c r="C66" i="1"/>
  <c r="H66" i="1"/>
  <c r="E66" i="1"/>
  <c r="D66" i="1"/>
  <c r="L66" i="1"/>
  <c r="L67" i="1"/>
  <c r="C67" i="1"/>
  <c r="E67" i="1"/>
  <c r="F67" i="1" s="1"/>
  <c r="D67" i="1"/>
  <c r="H67" i="1"/>
  <c r="L68" i="1"/>
  <c r="E68" i="1"/>
  <c r="D68" i="1"/>
  <c r="C68" i="1"/>
  <c r="H68" i="1"/>
  <c r="D69" i="1"/>
  <c r="C69" i="1"/>
  <c r="H69" i="1"/>
  <c r="E69" i="1"/>
  <c r="L70" i="1"/>
  <c r="H70" i="1"/>
  <c r="D70" i="1"/>
  <c r="E70" i="1"/>
  <c r="C70" i="1"/>
  <c r="C71" i="1"/>
  <c r="L71" i="1"/>
  <c r="H71" i="1"/>
  <c r="E71" i="1"/>
  <c r="F71" i="1" s="1"/>
  <c r="D71" i="1"/>
  <c r="D72" i="1"/>
  <c r="E72" i="1"/>
  <c r="H72" i="1"/>
  <c r="E102" i="1"/>
  <c r="E103" i="1"/>
  <c r="L103" i="1"/>
  <c r="H103" i="1"/>
  <c r="D103" i="1"/>
  <c r="C103" i="1"/>
  <c r="L104" i="1"/>
  <c r="H104" i="1"/>
  <c r="E104" i="1"/>
  <c r="D104" i="1"/>
  <c r="C104" i="1"/>
  <c r="H105" i="1"/>
  <c r="E105" i="1"/>
  <c r="C105" i="1"/>
  <c r="L105" i="1"/>
  <c r="M105" i="1" s="1"/>
  <c r="D105" i="1"/>
  <c r="H106" i="1"/>
  <c r="D106" i="1"/>
  <c r="E106" i="1"/>
  <c r="L106" i="1"/>
  <c r="M106" i="1" s="1"/>
  <c r="C106" i="1"/>
  <c r="E107" i="1"/>
  <c r="L107" i="1"/>
  <c r="M107" i="1" s="1"/>
  <c r="C107" i="1"/>
  <c r="D107" i="1"/>
  <c r="H107" i="1"/>
  <c r="AA107" i="1" s="1"/>
  <c r="L108" i="1"/>
  <c r="E108" i="1"/>
  <c r="D108" i="1"/>
  <c r="H108" i="1"/>
  <c r="C108" i="1"/>
  <c r="D109" i="1"/>
  <c r="L109" i="1"/>
  <c r="H109" i="1"/>
  <c r="C109" i="1"/>
  <c r="E109" i="1"/>
  <c r="F109" i="1" s="1"/>
  <c r="H110" i="1"/>
  <c r="L110" i="1"/>
  <c r="D110" i="1"/>
  <c r="C110" i="1"/>
  <c r="E110" i="1"/>
  <c r="F110" i="1" s="1"/>
  <c r="C111" i="1"/>
  <c r="L111" i="1"/>
  <c r="E111" i="1"/>
  <c r="F111" i="1" s="1"/>
  <c r="D111" i="1"/>
  <c r="H111" i="1"/>
  <c r="D112" i="1"/>
  <c r="C112" i="1"/>
  <c r="H112" i="1"/>
  <c r="E112" i="1"/>
  <c r="F112" i="1" s="1"/>
  <c r="L112" i="1"/>
  <c r="H113" i="1"/>
  <c r="C113" i="1"/>
  <c r="D113" i="1"/>
  <c r="L113" i="1"/>
  <c r="E113" i="1"/>
  <c r="F113" i="1" s="1"/>
  <c r="D114" i="1"/>
  <c r="E114" i="1"/>
  <c r="L114" i="1"/>
  <c r="C114" i="1"/>
  <c r="H114" i="1"/>
  <c r="E115" i="1"/>
  <c r="H115" i="1"/>
  <c r="L115" i="1"/>
  <c r="D115" i="1"/>
  <c r="C115" i="1"/>
  <c r="C116" i="1"/>
  <c r="L116" i="1"/>
  <c r="H116" i="1"/>
  <c r="D116" i="1"/>
  <c r="E116" i="1"/>
  <c r="F116" i="1" s="1"/>
  <c r="D117" i="1"/>
  <c r="H117" i="1"/>
  <c r="L117" i="1"/>
  <c r="E117" i="1"/>
  <c r="C117" i="1"/>
  <c r="C118" i="1"/>
  <c r="D118" i="1"/>
  <c r="E118" i="1"/>
  <c r="F118" i="1" s="1"/>
  <c r="H118" i="1"/>
  <c r="L118" i="1"/>
  <c r="E119" i="1"/>
  <c r="D119" i="1"/>
  <c r="C119" i="1"/>
  <c r="L119" i="1"/>
  <c r="H119" i="1"/>
  <c r="C120" i="1"/>
  <c r="E120" i="1"/>
  <c r="F120" i="1" s="1"/>
  <c r="L120" i="1"/>
  <c r="D120" i="1"/>
  <c r="H120" i="1"/>
  <c r="C174" i="1"/>
  <c r="H174" i="1"/>
  <c r="D175" i="1"/>
  <c r="E175" i="1"/>
  <c r="C175" i="1"/>
  <c r="D176" i="1"/>
  <c r="E176" i="1"/>
  <c r="C176" i="1"/>
  <c r="D177" i="1"/>
  <c r="C177" i="1"/>
  <c r="D178" i="1"/>
  <c r="L178" i="1"/>
  <c r="H178" i="1"/>
  <c r="C178" i="1"/>
  <c r="E178" i="1"/>
  <c r="F178" i="1" s="1"/>
  <c r="C179" i="1"/>
  <c r="H179" i="1"/>
  <c r="E179" i="1"/>
  <c r="F179" i="1" s="1"/>
  <c r="L179" i="1"/>
  <c r="D179" i="1"/>
  <c r="E180" i="1"/>
  <c r="D180" i="1"/>
  <c r="H180" i="1"/>
  <c r="L180" i="1"/>
  <c r="C180" i="1"/>
  <c r="D181" i="1"/>
  <c r="C181" i="1"/>
  <c r="L181" i="1"/>
  <c r="E181" i="1"/>
  <c r="F181" i="1" s="1"/>
  <c r="H181" i="1"/>
  <c r="L182" i="1"/>
  <c r="E182" i="1"/>
  <c r="D182" i="1"/>
  <c r="C182" i="1"/>
  <c r="H182" i="1"/>
  <c r="C183" i="1"/>
  <c r="E183" i="1"/>
  <c r="F183" i="1" s="1"/>
  <c r="L183" i="1"/>
  <c r="H183" i="1"/>
  <c r="D183" i="1"/>
  <c r="D184" i="1"/>
  <c r="C184" i="1"/>
  <c r="H184" i="1"/>
  <c r="L184" i="1"/>
  <c r="E184" i="1"/>
  <c r="F184" i="1" s="1"/>
  <c r="D185" i="1"/>
  <c r="L185" i="1"/>
  <c r="H185" i="1"/>
  <c r="C185" i="1"/>
  <c r="E185" i="1"/>
  <c r="F185" i="1" s="1"/>
  <c r="E186" i="1"/>
  <c r="L186" i="1"/>
  <c r="C186" i="1"/>
  <c r="H186" i="1"/>
  <c r="D186" i="1"/>
  <c r="L187" i="1"/>
  <c r="C187" i="1"/>
  <c r="E187" i="1"/>
  <c r="F187" i="1" s="1"/>
  <c r="D187" i="1"/>
  <c r="H187" i="1"/>
  <c r="L188" i="1"/>
  <c r="C188" i="1"/>
  <c r="E188" i="1"/>
  <c r="F188" i="1" s="1"/>
  <c r="D188" i="1"/>
  <c r="H188" i="1"/>
  <c r="L189" i="1"/>
  <c r="D189" i="1"/>
  <c r="C189" i="1"/>
  <c r="E189" i="1"/>
  <c r="F189" i="1" s="1"/>
  <c r="H189" i="1"/>
  <c r="C190" i="1"/>
  <c r="D190" i="1"/>
  <c r="E190" i="1"/>
  <c r="F190" i="1" s="1"/>
  <c r="L190" i="1"/>
  <c r="D191" i="1"/>
  <c r="C191" i="1"/>
  <c r="E191" i="1"/>
  <c r="F191" i="1" s="1"/>
  <c r="H191" i="1"/>
  <c r="E192" i="1"/>
  <c r="C192" i="1"/>
  <c r="L192" i="1"/>
  <c r="D192" i="1"/>
  <c r="H192" i="1"/>
  <c r="C193" i="1"/>
  <c r="D193" i="1"/>
  <c r="H193" i="1"/>
  <c r="E193" i="1"/>
  <c r="F193" i="1" s="1"/>
  <c r="C194" i="1"/>
  <c r="D194" i="1"/>
  <c r="E194" i="1"/>
  <c r="F194" i="1" s="1"/>
  <c r="L194" i="1"/>
  <c r="H194" i="1"/>
  <c r="E195" i="1"/>
  <c r="C195" i="1"/>
  <c r="H195" i="1"/>
  <c r="D195" i="1"/>
  <c r="L195" i="1"/>
  <c r="D196" i="1"/>
  <c r="H196" i="1"/>
  <c r="E196" i="1"/>
  <c r="C196" i="1"/>
  <c r="H197" i="1"/>
  <c r="L197" i="1"/>
  <c r="D197" i="1"/>
  <c r="C197" i="1"/>
  <c r="L198" i="1"/>
  <c r="D198" i="1"/>
  <c r="E198" i="1"/>
  <c r="C198" i="1"/>
  <c r="H198" i="1"/>
  <c r="D199" i="1"/>
  <c r="L199" i="1"/>
  <c r="E199" i="1"/>
  <c r="C199" i="1"/>
  <c r="H199" i="1"/>
  <c r="L200" i="1"/>
  <c r="H200" i="1"/>
  <c r="C200" i="1"/>
  <c r="D200" i="1"/>
  <c r="E200" i="1"/>
  <c r="F200" i="1" s="1"/>
  <c r="L201" i="1"/>
  <c r="D201" i="1"/>
  <c r="H201" i="1"/>
  <c r="E201" i="1"/>
  <c r="C201" i="1"/>
  <c r="E202" i="1"/>
  <c r="H202" i="1"/>
  <c r="D202" i="1"/>
  <c r="C202" i="1"/>
  <c r="H203" i="1"/>
  <c r="E203" i="1"/>
  <c r="D203" i="1"/>
  <c r="C203" i="1"/>
  <c r="C204" i="1"/>
  <c r="D204" i="1"/>
  <c r="H204" i="1"/>
  <c r="E204" i="1"/>
  <c r="F204" i="1" s="1"/>
  <c r="L204" i="1"/>
  <c r="L205" i="1"/>
  <c r="D205" i="1"/>
  <c r="E205" i="1"/>
  <c r="C205" i="1"/>
  <c r="H205" i="1"/>
  <c r="E206" i="1"/>
  <c r="C206" i="1"/>
  <c r="H206" i="1"/>
  <c r="D206" i="1"/>
  <c r="L206" i="1"/>
  <c r="C207" i="1"/>
  <c r="H207" i="1"/>
  <c r="D207" i="1"/>
  <c r="L207" i="1"/>
  <c r="E207" i="1"/>
  <c r="F207" i="1" s="1"/>
  <c r="H208" i="1"/>
  <c r="D208" i="1"/>
  <c r="L208" i="1"/>
  <c r="E208" i="1"/>
  <c r="C208" i="1"/>
  <c r="L209" i="1"/>
  <c r="E209" i="1"/>
  <c r="H209" i="1"/>
  <c r="D209" i="1"/>
  <c r="C209" i="1"/>
  <c r="C210" i="1"/>
  <c r="L210" i="1"/>
  <c r="E210" i="1"/>
  <c r="F210" i="1" s="1"/>
  <c r="D210" i="1"/>
  <c r="H210" i="1"/>
  <c r="E211" i="1"/>
  <c r="H211" i="1"/>
  <c r="D211" i="1"/>
  <c r="L228" i="1"/>
  <c r="H228" i="1"/>
  <c r="E228" i="1"/>
  <c r="C228" i="1"/>
  <c r="D228" i="1"/>
  <c r="C229" i="1"/>
  <c r="D229" i="1"/>
  <c r="E229" i="1"/>
  <c r="F229" i="1" s="1"/>
  <c r="L229" i="1"/>
  <c r="H229" i="1"/>
  <c r="L230" i="1"/>
  <c r="E230" i="1"/>
  <c r="D230" i="1"/>
  <c r="C230" i="1"/>
  <c r="D231" i="1"/>
  <c r="E231" i="1"/>
  <c r="C231" i="1"/>
  <c r="C232" i="1"/>
  <c r="L232" i="1"/>
  <c r="D232" i="1"/>
  <c r="E232" i="1"/>
  <c r="F232" i="1" s="1"/>
  <c r="H232" i="1"/>
  <c r="C233" i="1"/>
  <c r="D233" i="1"/>
  <c r="L233" i="1"/>
  <c r="E233" i="1"/>
  <c r="F233" i="1" s="1"/>
  <c r="H233" i="1"/>
  <c r="D234" i="1"/>
  <c r="C234" i="1"/>
  <c r="H234" i="1"/>
  <c r="E234" i="1"/>
  <c r="F234" i="1" s="1"/>
  <c r="L234" i="1"/>
  <c r="H235" i="1"/>
  <c r="E235" i="1"/>
  <c r="C235" i="1"/>
  <c r="D235" i="1"/>
  <c r="L235" i="1"/>
  <c r="H236" i="1"/>
  <c r="L236" i="1"/>
  <c r="E236" i="1"/>
  <c r="C236" i="1"/>
  <c r="D236" i="1"/>
  <c r="D237" i="1"/>
  <c r="C237" i="1"/>
  <c r="L237" i="1"/>
  <c r="E237" i="1"/>
  <c r="F237" i="1" s="1"/>
  <c r="H237" i="1"/>
  <c r="L238" i="1"/>
  <c r="H238" i="1"/>
  <c r="E238" i="1"/>
  <c r="C238" i="1"/>
  <c r="D238" i="1"/>
  <c r="H239" i="1"/>
  <c r="D239" i="1"/>
  <c r="L239" i="1"/>
  <c r="E239" i="1"/>
  <c r="C239" i="1"/>
  <c r="D240" i="1"/>
  <c r="H240" i="1"/>
  <c r="E240" i="1"/>
  <c r="L240" i="1"/>
  <c r="C240" i="1"/>
  <c r="D241" i="1"/>
  <c r="H241" i="1"/>
  <c r="E241" i="1"/>
  <c r="L241" i="1"/>
  <c r="C241" i="1"/>
  <c r="L242" i="1"/>
  <c r="H242" i="1"/>
  <c r="C242" i="1"/>
  <c r="D242" i="1"/>
  <c r="E242" i="1"/>
  <c r="F242" i="1" s="1"/>
  <c r="C243" i="1"/>
  <c r="L243" i="1"/>
  <c r="H243" i="1"/>
  <c r="D243" i="1"/>
  <c r="E243" i="1"/>
  <c r="F243" i="1" s="1"/>
  <c r="H244" i="1"/>
  <c r="C244" i="1"/>
  <c r="D244" i="1"/>
  <c r="E244" i="1"/>
  <c r="F244" i="1" s="1"/>
  <c r="L244" i="1"/>
  <c r="D245" i="1"/>
  <c r="E245" i="1"/>
  <c r="H245" i="1"/>
  <c r="C245" i="1"/>
  <c r="L245" i="1"/>
  <c r="H246" i="1"/>
  <c r="E246" i="1"/>
  <c r="D246" i="1"/>
  <c r="L246" i="1"/>
  <c r="C246" i="1"/>
  <c r="H247" i="1"/>
  <c r="L247" i="1"/>
  <c r="C247" i="1"/>
  <c r="D247" i="1"/>
  <c r="E247" i="1"/>
  <c r="F247" i="1" s="1"/>
  <c r="H248" i="1"/>
  <c r="C248" i="1"/>
  <c r="D248" i="1"/>
  <c r="E248" i="1"/>
  <c r="F248" i="1" s="1"/>
  <c r="L248" i="1"/>
  <c r="E249" i="1"/>
  <c r="L249" i="1"/>
  <c r="H249" i="1"/>
  <c r="D249" i="1"/>
  <c r="C249" i="1"/>
  <c r="D250" i="1"/>
  <c r="E250" i="1"/>
  <c r="H250" i="1"/>
  <c r="L250" i="1"/>
  <c r="C250" i="1"/>
  <c r="C251" i="1"/>
  <c r="D251" i="1"/>
  <c r="L251" i="1"/>
  <c r="E251" i="1"/>
  <c r="F251" i="1" s="1"/>
  <c r="H251" i="1"/>
  <c r="E252" i="1"/>
  <c r="C252" i="1"/>
  <c r="L252" i="1"/>
  <c r="D252" i="1"/>
  <c r="H252" i="1"/>
  <c r="C253" i="1"/>
  <c r="E253" i="1"/>
  <c r="F253" i="1" s="1"/>
  <c r="L253" i="1"/>
  <c r="D253" i="1"/>
  <c r="H253" i="1"/>
  <c r="E254" i="1"/>
  <c r="C254" i="1"/>
  <c r="H254" i="1"/>
  <c r="D254" i="1"/>
  <c r="L254" i="1"/>
  <c r="L255" i="1"/>
  <c r="D255" i="1"/>
  <c r="H255" i="1"/>
  <c r="E255" i="1"/>
  <c r="C255" i="1"/>
  <c r="H256" i="1"/>
  <c r="D256" i="1"/>
  <c r="E256" i="1"/>
  <c r="C256" i="1"/>
  <c r="L256" i="1"/>
  <c r="C257" i="1"/>
  <c r="H257" i="1"/>
  <c r="L257" i="1"/>
  <c r="D257" i="1"/>
  <c r="E257" i="1"/>
  <c r="F257" i="1" s="1"/>
  <c r="H258" i="1"/>
  <c r="D258" i="1"/>
  <c r="L258" i="1"/>
  <c r="C258" i="1"/>
  <c r="E258" i="1"/>
  <c r="F258" i="1" s="1"/>
  <c r="H259" i="1"/>
  <c r="D259" i="1"/>
  <c r="E259" i="1"/>
  <c r="L259" i="1"/>
  <c r="C259" i="1"/>
  <c r="C260" i="1"/>
  <c r="E260" i="1"/>
  <c r="F260" i="1" s="1"/>
  <c r="L260" i="1"/>
  <c r="D260" i="1"/>
  <c r="H260" i="1"/>
  <c r="H261" i="1"/>
  <c r="D261" i="1"/>
  <c r="E261" i="1"/>
  <c r="C261" i="1"/>
  <c r="L261" i="1"/>
  <c r="E262" i="1"/>
  <c r="L262" i="1"/>
  <c r="D262" i="1"/>
  <c r="H262" i="1"/>
  <c r="C262" i="1"/>
  <c r="H263" i="1"/>
  <c r="L263" i="1"/>
  <c r="E263" i="1"/>
  <c r="C263" i="1"/>
  <c r="D263" i="1"/>
  <c r="H264" i="1"/>
  <c r="E264" i="1"/>
  <c r="D264" i="1"/>
  <c r="C264" i="1"/>
  <c r="L264" i="1"/>
  <c r="E265" i="1"/>
  <c r="D265" i="1"/>
  <c r="H265" i="1"/>
  <c r="C265" i="1"/>
  <c r="L265" i="1"/>
  <c r="C295" i="1"/>
  <c r="E295" i="1"/>
  <c r="F295" i="1" s="1"/>
  <c r="D295" i="1"/>
  <c r="H295" i="1"/>
  <c r="L295" i="1"/>
  <c r="L297" i="1"/>
  <c r="D297" i="1"/>
  <c r="C297" i="1"/>
  <c r="E297" i="1"/>
  <c r="F297" i="1" s="1"/>
  <c r="H297" i="1"/>
  <c r="E294" i="1"/>
  <c r="L294" i="1"/>
  <c r="C294" i="1"/>
  <c r="D296" i="1"/>
  <c r="E296" i="1"/>
  <c r="H296" i="1"/>
  <c r="C296" i="1"/>
  <c r="L296" i="1"/>
  <c r="C299" i="1"/>
  <c r="H299" i="1"/>
  <c r="E299" i="1"/>
  <c r="F299" i="1" s="1"/>
  <c r="L299" i="1"/>
  <c r="D299" i="1"/>
  <c r="E300" i="1"/>
  <c r="C300" i="1"/>
  <c r="L300" i="1"/>
  <c r="H300" i="1"/>
  <c r="D300" i="1"/>
  <c r="L302" i="1"/>
  <c r="C302" i="1"/>
  <c r="E302" i="1"/>
  <c r="F302" i="1" s="1"/>
  <c r="H302" i="1"/>
  <c r="D302" i="1"/>
  <c r="C336" i="1"/>
  <c r="E337" i="1"/>
  <c r="L337" i="1"/>
  <c r="H337" i="1"/>
  <c r="C337" i="1"/>
  <c r="D337" i="1"/>
  <c r="L338" i="1"/>
  <c r="H338" i="1"/>
  <c r="D338" i="1"/>
  <c r="E338" i="1"/>
  <c r="C338" i="1"/>
  <c r="H339" i="1"/>
  <c r="L339" i="1"/>
  <c r="C339" i="1"/>
  <c r="D339" i="1"/>
  <c r="E339" i="1"/>
  <c r="F339" i="1" s="1"/>
  <c r="C340" i="1"/>
  <c r="D340" i="1"/>
  <c r="H340" i="1"/>
  <c r="E340" i="1"/>
  <c r="F340" i="1" s="1"/>
  <c r="L340" i="1"/>
  <c r="H341" i="1"/>
  <c r="C341" i="1"/>
  <c r="D341" i="1"/>
  <c r="L341" i="1"/>
  <c r="E341" i="1"/>
  <c r="F341" i="1" s="1"/>
  <c r="C342" i="1"/>
  <c r="E342" i="1"/>
  <c r="F342" i="1" s="1"/>
  <c r="D342" i="1"/>
  <c r="L342" i="1"/>
  <c r="H342" i="1"/>
  <c r="D343" i="1"/>
  <c r="E343" i="1"/>
  <c r="C343" i="1"/>
  <c r="H343" i="1"/>
  <c r="D344" i="1"/>
  <c r="C344" i="1"/>
  <c r="H344" i="1"/>
  <c r="E344" i="1"/>
  <c r="F344" i="1" s="1"/>
  <c r="L344" i="1"/>
  <c r="H345" i="1"/>
  <c r="D345" i="1"/>
  <c r="L345" i="1"/>
  <c r="E345" i="1"/>
  <c r="C345" i="1"/>
  <c r="C346" i="1"/>
  <c r="E346" i="1"/>
  <c r="F346" i="1" s="1"/>
  <c r="L346" i="1"/>
  <c r="D346" i="1"/>
  <c r="H346" i="1"/>
  <c r="C347" i="1"/>
  <c r="L347" i="1"/>
  <c r="D347" i="1"/>
  <c r="E347" i="1"/>
  <c r="F347" i="1" s="1"/>
  <c r="H347" i="1"/>
  <c r="D348" i="1"/>
  <c r="H348" i="1"/>
  <c r="C348" i="1"/>
  <c r="L348" i="1"/>
  <c r="E348" i="1"/>
  <c r="F348" i="1" s="1"/>
  <c r="E349" i="1"/>
  <c r="H349" i="1"/>
  <c r="L349" i="1"/>
  <c r="C349" i="1"/>
  <c r="D349" i="1"/>
  <c r="D350" i="1"/>
  <c r="H350" i="1"/>
  <c r="E350" i="1"/>
  <c r="L350" i="1"/>
  <c r="C350" i="1"/>
  <c r="D351" i="1"/>
  <c r="C351" i="1"/>
  <c r="E351" i="1"/>
  <c r="F351" i="1" s="1"/>
  <c r="H351" i="1"/>
  <c r="L351" i="1"/>
  <c r="H352" i="1"/>
  <c r="E352" i="1"/>
  <c r="C352" i="1"/>
  <c r="D352" i="1"/>
  <c r="L352" i="1"/>
  <c r="C353" i="1"/>
  <c r="H353" i="1"/>
  <c r="E353" i="1"/>
  <c r="F353" i="1" s="1"/>
  <c r="L353" i="1"/>
  <c r="D353" i="1"/>
  <c r="E354" i="1"/>
  <c r="L354" i="1"/>
  <c r="C354" i="1"/>
  <c r="D354" i="1"/>
  <c r="H354" i="1"/>
  <c r="D355" i="1"/>
  <c r="H355" i="1"/>
  <c r="C355" i="1"/>
  <c r="L355" i="1"/>
  <c r="E355" i="1"/>
  <c r="F355" i="1" s="1"/>
  <c r="H356" i="1"/>
  <c r="L356" i="1"/>
  <c r="E356" i="1"/>
  <c r="C356" i="1"/>
  <c r="D356" i="1"/>
  <c r="D357" i="1"/>
  <c r="E357" i="1"/>
  <c r="L357" i="1"/>
  <c r="C357" i="1"/>
  <c r="H357" i="1"/>
  <c r="E358" i="1"/>
  <c r="H358" i="1"/>
  <c r="C358" i="1"/>
  <c r="D358" i="1"/>
  <c r="L358" i="1"/>
  <c r="C359" i="1"/>
  <c r="E359" i="1"/>
  <c r="F359" i="1" s="1"/>
  <c r="H359" i="1"/>
  <c r="D359" i="1"/>
  <c r="L359" i="1"/>
  <c r="E360" i="1"/>
  <c r="F360" i="1" s="1"/>
  <c r="C360" i="1"/>
  <c r="L360" i="1"/>
  <c r="H360" i="1"/>
  <c r="D360" i="1"/>
  <c r="H361" i="1"/>
  <c r="E361" i="1"/>
  <c r="F361" i="1" s="1"/>
  <c r="D361" i="1"/>
  <c r="C361" i="1"/>
  <c r="L362" i="1"/>
  <c r="C362" i="1"/>
  <c r="E362" i="1"/>
  <c r="F362" i="1" s="1"/>
  <c r="H362" i="1"/>
  <c r="D362" i="1"/>
  <c r="L363" i="1"/>
  <c r="E363" i="1"/>
  <c r="D363" i="1"/>
  <c r="H363" i="1"/>
  <c r="C363" i="1"/>
  <c r="C364" i="1"/>
  <c r="E364" i="1"/>
  <c r="F364" i="1" s="1"/>
  <c r="H364" i="1"/>
  <c r="D364" i="1"/>
  <c r="L364" i="1"/>
  <c r="D365" i="1"/>
  <c r="H365" i="1"/>
  <c r="L365" i="1"/>
  <c r="C365" i="1"/>
  <c r="E365" i="1"/>
  <c r="F365" i="1" s="1"/>
  <c r="D366" i="1"/>
  <c r="C366" i="1"/>
  <c r="L366" i="1"/>
  <c r="E366" i="1"/>
  <c r="F366" i="1" s="1"/>
  <c r="H366" i="1"/>
  <c r="D367" i="1"/>
  <c r="H367" i="1"/>
  <c r="E367" i="1"/>
  <c r="C367" i="1"/>
  <c r="L367" i="1"/>
  <c r="D368" i="1"/>
  <c r="C368" i="1"/>
  <c r="E368" i="1"/>
  <c r="F368" i="1" s="1"/>
  <c r="L368" i="1"/>
  <c r="H368" i="1"/>
  <c r="L15" i="1"/>
  <c r="M15" i="1" s="1"/>
  <c r="H15" i="1"/>
  <c r="L17" i="1"/>
  <c r="M17" i="1" s="1"/>
  <c r="L20" i="1"/>
  <c r="M20" i="1" s="1"/>
  <c r="L22" i="1"/>
  <c r="M22" i="1" s="1"/>
  <c r="L24" i="1"/>
  <c r="M24" i="1" s="1"/>
  <c r="H24" i="1"/>
  <c r="L25" i="1"/>
  <c r="M25" i="1" s="1"/>
  <c r="L27" i="1"/>
  <c r="M27" i="1" s="1"/>
  <c r="L28" i="1"/>
  <c r="M28" i="1" s="1"/>
  <c r="L30" i="1"/>
  <c r="M30" i="1" s="1"/>
  <c r="L31" i="1"/>
  <c r="M31" i="1" s="1"/>
  <c r="L33" i="1"/>
  <c r="M33" i="1" s="1"/>
  <c r="D38" i="1"/>
  <c r="L39" i="1"/>
  <c r="M39" i="1" s="1"/>
  <c r="H39" i="1"/>
  <c r="E39" i="1"/>
  <c r="L42" i="1"/>
  <c r="M42" i="1" s="1"/>
  <c r="H42" i="1"/>
  <c r="L43" i="1"/>
  <c r="M43" i="1" s="1"/>
  <c r="H43" i="1"/>
  <c r="L44" i="1"/>
  <c r="M44" i="1" s="1"/>
  <c r="H44" i="1"/>
  <c r="L45" i="1"/>
  <c r="M45" i="1" s="1"/>
  <c r="H45" i="1"/>
  <c r="E45" i="1"/>
  <c r="D45" i="1"/>
  <c r="C45" i="1"/>
  <c r="L46" i="1"/>
  <c r="M46" i="1" s="1"/>
  <c r="H46" i="1"/>
  <c r="L47" i="1"/>
  <c r="M47" i="1" s="1"/>
  <c r="L48" i="1"/>
  <c r="M48" i="1" s="1"/>
  <c r="L49" i="1"/>
  <c r="M49" i="1" s="1"/>
  <c r="H49" i="1"/>
  <c r="E49" i="1"/>
  <c r="L52" i="1"/>
  <c r="M52" i="1" s="1"/>
  <c r="H52" i="1"/>
  <c r="L53" i="1"/>
  <c r="M53" i="1" s="1"/>
  <c r="H53" i="1"/>
  <c r="L55" i="1"/>
  <c r="L57" i="1"/>
  <c r="L69" i="1"/>
  <c r="L74" i="1"/>
  <c r="L92" i="1"/>
  <c r="M92" i="1" s="1"/>
  <c r="H92" i="1"/>
  <c r="L93" i="1"/>
  <c r="M93" i="1" s="1"/>
  <c r="L96" i="1"/>
  <c r="M96" i="1" s="1"/>
  <c r="L97" i="1"/>
  <c r="M97" i="1" s="1"/>
  <c r="L140" i="1"/>
  <c r="M140" i="1" s="1"/>
  <c r="H140" i="1"/>
  <c r="E140" i="1"/>
  <c r="D140" i="1"/>
  <c r="C140" i="1"/>
  <c r="L141" i="1"/>
  <c r="M141" i="1" s="1"/>
  <c r="L142" i="1"/>
  <c r="M142" i="1" s="1"/>
  <c r="L157" i="1"/>
  <c r="L159" i="1"/>
  <c r="L167" i="1"/>
  <c r="L168" i="1"/>
  <c r="L171" i="1"/>
  <c r="L174" i="1"/>
  <c r="H190" i="1"/>
  <c r="L191" i="1"/>
  <c r="L193" i="1"/>
  <c r="L196" i="1"/>
  <c r="E197" i="1"/>
  <c r="L202" i="1"/>
  <c r="L203" i="1"/>
  <c r="L217" i="1"/>
  <c r="L222" i="1"/>
  <c r="H230" i="1"/>
  <c r="H266" i="1"/>
  <c r="L266" i="1"/>
  <c r="E266" i="1"/>
  <c r="D266" i="1"/>
  <c r="C266" i="1"/>
  <c r="L285" i="1"/>
  <c r="H285" i="1"/>
  <c r="L286" i="1"/>
  <c r="L343" i="1"/>
  <c r="L361" i="1"/>
  <c r="AA258" i="1"/>
  <c r="AA260" i="1"/>
  <c r="F320" i="1"/>
  <c r="AA261" i="1"/>
  <c r="AA363" i="1"/>
  <c r="AA357" i="1"/>
  <c r="AA263" i="1"/>
  <c r="N4" i="1"/>
  <c r="E4" i="1"/>
  <c r="D4" i="1"/>
  <c r="L4" i="1"/>
  <c r="M4" i="1" s="1"/>
  <c r="E5" i="1"/>
  <c r="F5" i="1" s="1"/>
  <c r="D15" i="1"/>
  <c r="C15" i="1"/>
  <c r="F15" i="1" s="1"/>
  <c r="H121" i="1"/>
  <c r="C121" i="1"/>
  <c r="E121" i="1"/>
  <c r="F121" i="1" s="1"/>
  <c r="D121" i="1"/>
  <c r="L121" i="1"/>
  <c r="E122" i="1"/>
  <c r="D122" i="1"/>
  <c r="H122" i="1"/>
  <c r="L122" i="1"/>
  <c r="C122" i="1"/>
  <c r="D123" i="1"/>
  <c r="E123" i="1"/>
  <c r="L123" i="1"/>
  <c r="C123" i="1"/>
  <c r="H123" i="1"/>
  <c r="H124" i="1"/>
  <c r="L124" i="1"/>
  <c r="C124" i="1"/>
  <c r="D124" i="1"/>
  <c r="E124" i="1"/>
  <c r="F124" i="1" s="1"/>
  <c r="H125" i="1"/>
  <c r="E125" i="1"/>
  <c r="L125" i="1"/>
  <c r="D125" i="1"/>
  <c r="C125" i="1"/>
  <c r="D126" i="1"/>
  <c r="L126" i="1"/>
  <c r="H126" i="1"/>
  <c r="E126" i="1"/>
  <c r="C126" i="1"/>
  <c r="D127" i="1"/>
  <c r="C127" i="1"/>
  <c r="E127" i="1"/>
  <c r="F127" i="1" s="1"/>
  <c r="H127" i="1"/>
  <c r="L127" i="1"/>
  <c r="E128" i="1"/>
  <c r="C128" i="1"/>
  <c r="D128" i="1"/>
  <c r="L128" i="1"/>
  <c r="H128" i="1"/>
  <c r="C129" i="1"/>
  <c r="L129" i="1"/>
  <c r="D129" i="1"/>
  <c r="H129" i="1"/>
  <c r="E129" i="1"/>
  <c r="F129" i="1" s="1"/>
  <c r="D130" i="1"/>
  <c r="L130" i="1"/>
  <c r="C130" i="1"/>
  <c r="E130" i="1"/>
  <c r="F130" i="1" s="1"/>
  <c r="H130" i="1"/>
  <c r="D131" i="1"/>
  <c r="H131" i="1"/>
  <c r="L131" i="1"/>
  <c r="C131" i="1"/>
  <c r="E131" i="1"/>
  <c r="F131" i="1" s="1"/>
  <c r="E132" i="1"/>
  <c r="D132" i="1"/>
  <c r="L132" i="1"/>
  <c r="H132" i="1"/>
  <c r="C132" i="1"/>
  <c r="L133" i="1"/>
  <c r="D133" i="1"/>
  <c r="H133" i="1"/>
  <c r="E133" i="1"/>
  <c r="C133" i="1"/>
  <c r="L134" i="1"/>
  <c r="E134" i="1"/>
  <c r="D134" i="1"/>
  <c r="C134" i="1"/>
  <c r="H134" i="1"/>
  <c r="H152" i="1"/>
  <c r="E152" i="1"/>
  <c r="D152" i="1"/>
  <c r="L152" i="1"/>
  <c r="C152" i="1"/>
  <c r="D153" i="1"/>
  <c r="C153" i="1"/>
  <c r="H153" i="1"/>
  <c r="E153" i="1"/>
  <c r="F153" i="1" s="1"/>
  <c r="L153" i="1"/>
  <c r="D154" i="1"/>
  <c r="L154" i="1"/>
  <c r="H154" i="1"/>
  <c r="E154" i="1"/>
  <c r="C154" i="1"/>
  <c r="E155" i="1"/>
  <c r="L155" i="1"/>
  <c r="D155" i="1"/>
  <c r="H155" i="1"/>
  <c r="C155" i="1"/>
  <c r="H156" i="1"/>
  <c r="C156" i="1"/>
  <c r="L156" i="1"/>
  <c r="E156" i="1"/>
  <c r="F156" i="1" s="1"/>
  <c r="D156" i="1"/>
  <c r="D157" i="1"/>
  <c r="C157" i="1"/>
  <c r="H157" i="1"/>
  <c r="E157" i="1"/>
  <c r="F157" i="1" s="1"/>
  <c r="E158" i="1"/>
  <c r="D158" i="1"/>
  <c r="L158" i="1"/>
  <c r="H158" i="1"/>
  <c r="C158" i="1"/>
  <c r="C159" i="1"/>
  <c r="H159" i="1"/>
  <c r="D159" i="1"/>
  <c r="E159" i="1"/>
  <c r="F159" i="1" s="1"/>
  <c r="H160" i="1"/>
  <c r="E160" i="1"/>
  <c r="D160" i="1"/>
  <c r="L160" i="1"/>
  <c r="C160" i="1"/>
  <c r="C161" i="1"/>
  <c r="H161" i="1"/>
  <c r="E161" i="1"/>
  <c r="F161" i="1" s="1"/>
  <c r="D161" i="1"/>
  <c r="L161" i="1"/>
  <c r="H162" i="1"/>
  <c r="E162" i="1"/>
  <c r="C162" i="1"/>
  <c r="D162" i="1"/>
  <c r="L162" i="1"/>
  <c r="D163" i="1"/>
  <c r="L163" i="1"/>
  <c r="C163" i="1"/>
  <c r="E163" i="1"/>
  <c r="F163" i="1" s="1"/>
  <c r="H163" i="1"/>
  <c r="D164" i="1"/>
  <c r="L164" i="1"/>
  <c r="C164" i="1"/>
  <c r="E164" i="1"/>
  <c r="F164" i="1" s="1"/>
  <c r="H164" i="1"/>
  <c r="C165" i="1"/>
  <c r="E165" i="1"/>
  <c r="F165" i="1" s="1"/>
  <c r="L165" i="1"/>
  <c r="H165" i="1"/>
  <c r="D165" i="1"/>
  <c r="E166" i="1"/>
  <c r="C166" i="1"/>
  <c r="D166" i="1"/>
  <c r="H166" i="1"/>
  <c r="AA166" i="1" s="1"/>
  <c r="L166" i="1"/>
  <c r="H167" i="1"/>
  <c r="D167" i="1"/>
  <c r="E167" i="1"/>
  <c r="C167" i="1"/>
  <c r="D168" i="1"/>
  <c r="E168" i="1"/>
  <c r="H168" i="1"/>
  <c r="C168" i="1"/>
  <c r="C169" i="1"/>
  <c r="H169" i="1"/>
  <c r="D169" i="1"/>
  <c r="E169" i="1"/>
  <c r="F169" i="1" s="1"/>
  <c r="L169" i="1"/>
  <c r="D170" i="1"/>
  <c r="E170" i="1"/>
  <c r="C170" i="1"/>
  <c r="H170" i="1"/>
  <c r="AA170" i="1" s="1"/>
  <c r="L170" i="1"/>
  <c r="D171" i="1"/>
  <c r="H171" i="1"/>
  <c r="C171" i="1"/>
  <c r="E171" i="1"/>
  <c r="F171" i="1" s="1"/>
  <c r="D172" i="1"/>
  <c r="C172" i="1"/>
  <c r="E172" i="1"/>
  <c r="F172" i="1" s="1"/>
  <c r="L173" i="1"/>
  <c r="C173" i="1"/>
  <c r="D173" i="1"/>
  <c r="H173" i="1"/>
  <c r="E173" i="1"/>
  <c r="F173" i="1" s="1"/>
  <c r="D174" i="1"/>
  <c r="E174" i="1"/>
  <c r="L211" i="1"/>
  <c r="C211" i="1"/>
  <c r="D212" i="1"/>
  <c r="E212" i="1"/>
  <c r="H212" i="1"/>
  <c r="C212" i="1"/>
  <c r="L212" i="1"/>
  <c r="E213" i="1"/>
  <c r="C213" i="1"/>
  <c r="D213" i="1"/>
  <c r="H213" i="1"/>
  <c r="L213" i="1"/>
  <c r="H214" i="1"/>
  <c r="D214" i="1"/>
  <c r="C214" i="1"/>
  <c r="E214" i="1"/>
  <c r="F214" i="1" s="1"/>
  <c r="L214" i="1"/>
  <c r="C215" i="1"/>
  <c r="H215" i="1"/>
  <c r="D215" i="1"/>
  <c r="L215" i="1"/>
  <c r="E215" i="1"/>
  <c r="F215" i="1" s="1"/>
  <c r="D216" i="1"/>
  <c r="E216" i="1"/>
  <c r="L216" i="1"/>
  <c r="H216" i="1"/>
  <c r="C216" i="1"/>
  <c r="C217" i="1"/>
  <c r="H217" i="1"/>
  <c r="D217" i="1"/>
  <c r="E217" i="1"/>
  <c r="F217" i="1" s="1"/>
  <c r="H218" i="1"/>
  <c r="C218" i="1"/>
  <c r="L218" i="1"/>
  <c r="D218" i="1"/>
  <c r="E218" i="1"/>
  <c r="F218" i="1" s="1"/>
  <c r="C219" i="1"/>
  <c r="E219" i="1"/>
  <c r="F219" i="1" s="1"/>
  <c r="H219" i="1"/>
  <c r="L219" i="1"/>
  <c r="D219" i="1"/>
  <c r="D220" i="1"/>
  <c r="L220" i="1"/>
  <c r="H220" i="1"/>
  <c r="C220" i="1"/>
  <c r="E220" i="1"/>
  <c r="F220" i="1" s="1"/>
  <c r="C221" i="1"/>
  <c r="L221" i="1"/>
  <c r="E221" i="1"/>
  <c r="F221" i="1" s="1"/>
  <c r="D221" i="1"/>
  <c r="H221" i="1"/>
  <c r="C222" i="1"/>
  <c r="D222" i="1"/>
  <c r="H222" i="1"/>
  <c r="E222" i="1"/>
  <c r="F222" i="1" s="1"/>
  <c r="D223" i="1"/>
  <c r="C223" i="1"/>
  <c r="E223" i="1"/>
  <c r="F223" i="1" s="1"/>
  <c r="H223" i="1"/>
  <c r="L223" i="1"/>
  <c r="D224" i="1"/>
  <c r="E224" i="1"/>
  <c r="H224" i="1"/>
  <c r="L224" i="1"/>
  <c r="C224" i="1"/>
  <c r="H225" i="1"/>
  <c r="L225" i="1"/>
  <c r="E225" i="1"/>
  <c r="D225" i="1"/>
  <c r="C225" i="1"/>
  <c r="L226" i="1"/>
  <c r="D226" i="1"/>
  <c r="H226" i="1"/>
  <c r="E226" i="1"/>
  <c r="C226" i="1"/>
  <c r="C227" i="1"/>
  <c r="D227" i="1"/>
  <c r="H227" i="1"/>
  <c r="E227" i="1"/>
  <c r="F227" i="1" s="1"/>
  <c r="E311" i="1"/>
  <c r="D311" i="1"/>
  <c r="J151" i="1"/>
  <c r="G151" i="1"/>
  <c r="J172" i="1"/>
  <c r="G172" i="1"/>
  <c r="G175" i="1"/>
  <c r="J175" i="1"/>
  <c r="J176" i="1"/>
  <c r="G176" i="1"/>
  <c r="J177" i="1"/>
  <c r="G177" i="1"/>
  <c r="J384" i="1"/>
  <c r="G384" i="1"/>
  <c r="J385" i="1"/>
  <c r="G385" i="1"/>
  <c r="J588" i="1"/>
  <c r="AA588" i="1"/>
  <c r="G588" i="1"/>
  <c r="J589" i="1"/>
  <c r="AA589" i="1"/>
  <c r="G589" i="1"/>
  <c r="J386" i="1"/>
  <c r="G386" i="1"/>
  <c r="G389" i="1"/>
  <c r="AA389" i="1"/>
  <c r="J389" i="1"/>
  <c r="G402" i="1"/>
  <c r="J402" i="1"/>
  <c r="AA402" i="1"/>
  <c r="G407" i="1"/>
  <c r="J407" i="1"/>
  <c r="AA407" i="1"/>
  <c r="G415" i="1"/>
  <c r="AA415" i="1"/>
  <c r="J415" i="1"/>
  <c r="G418" i="1"/>
  <c r="AA418" i="1"/>
  <c r="J418" i="1"/>
  <c r="G419" i="1"/>
  <c r="AA419" i="1"/>
  <c r="J419" i="1"/>
  <c r="AA420" i="1"/>
  <c r="J420" i="1"/>
  <c r="G420" i="1"/>
  <c r="AA421" i="1"/>
  <c r="J421" i="1"/>
  <c r="G421" i="1"/>
  <c r="AA422" i="1"/>
  <c r="G422" i="1"/>
  <c r="J422" i="1"/>
  <c r="G423" i="1"/>
  <c r="AA423" i="1"/>
  <c r="J423" i="1"/>
  <c r="G424" i="1"/>
  <c r="J424" i="1"/>
  <c r="AA424" i="1"/>
  <c r="AA425" i="1"/>
  <c r="J425" i="1"/>
  <c r="G425" i="1"/>
  <c r="AA427" i="1"/>
  <c r="J427" i="1"/>
  <c r="G427" i="1"/>
  <c r="AA428" i="1"/>
  <c r="G428" i="1"/>
  <c r="J428" i="1"/>
  <c r="G429" i="1"/>
  <c r="AA429" i="1"/>
  <c r="J429" i="1"/>
  <c r="G430" i="1"/>
  <c r="J430" i="1"/>
  <c r="AA430" i="1"/>
  <c r="J431" i="1"/>
  <c r="G431" i="1"/>
  <c r="AA431" i="1"/>
  <c r="AA432" i="1"/>
  <c r="G432" i="1"/>
  <c r="J432" i="1"/>
  <c r="G433" i="1"/>
  <c r="AA433" i="1"/>
  <c r="J433" i="1"/>
  <c r="AA434" i="1"/>
  <c r="J434" i="1"/>
  <c r="G434" i="1"/>
  <c r="G435" i="1"/>
  <c r="J435" i="1"/>
  <c r="AA435" i="1"/>
  <c r="G436" i="1"/>
  <c r="AA436" i="1"/>
  <c r="J436" i="1"/>
  <c r="AA437" i="1"/>
  <c r="J437" i="1"/>
  <c r="G437" i="1"/>
  <c r="G438" i="1"/>
  <c r="J438" i="1"/>
  <c r="AA438" i="1"/>
  <c r="AA441" i="1"/>
  <c r="J441" i="1"/>
  <c r="G441" i="1"/>
  <c r="J442" i="1"/>
  <c r="AA442" i="1"/>
  <c r="G442" i="1"/>
  <c r="G443" i="1"/>
  <c r="J443" i="1"/>
  <c r="AA443" i="1"/>
  <c r="J444" i="1"/>
  <c r="G444" i="1"/>
  <c r="AA444" i="1"/>
  <c r="J445" i="1"/>
  <c r="AA445" i="1"/>
  <c r="G445" i="1"/>
  <c r="G447" i="1"/>
  <c r="J447" i="1"/>
  <c r="AA447" i="1"/>
  <c r="AA448" i="1"/>
  <c r="G448" i="1"/>
  <c r="J448" i="1"/>
  <c r="G449" i="1"/>
  <c r="AA449" i="1"/>
  <c r="J449" i="1"/>
  <c r="AA450" i="1"/>
  <c r="J450" i="1"/>
  <c r="G450" i="1"/>
  <c r="J451" i="1"/>
  <c r="G451" i="1"/>
  <c r="AA451" i="1"/>
  <c r="AA452" i="1"/>
  <c r="J452" i="1"/>
  <c r="G452" i="1"/>
  <c r="J453" i="1"/>
  <c r="AA453" i="1"/>
  <c r="G453" i="1"/>
  <c r="J454" i="1"/>
  <c r="G454" i="1"/>
  <c r="AA454" i="1"/>
  <c r="J455" i="1"/>
  <c r="G455" i="1"/>
  <c r="AA455" i="1"/>
  <c r="J456" i="1"/>
  <c r="AA456" i="1"/>
  <c r="G456" i="1"/>
  <c r="J457" i="1"/>
  <c r="G457" i="1"/>
  <c r="AA457" i="1"/>
  <c r="AA458" i="1"/>
  <c r="J458" i="1"/>
  <c r="G458" i="1"/>
  <c r="G459" i="1"/>
  <c r="J459" i="1"/>
  <c r="AA459" i="1"/>
  <c r="G460" i="1"/>
  <c r="AA460" i="1"/>
  <c r="J460" i="1"/>
  <c r="G461" i="1"/>
  <c r="AA461" i="1"/>
  <c r="J461" i="1"/>
  <c r="AA463" i="1"/>
  <c r="J463" i="1"/>
  <c r="G463" i="1"/>
  <c r="G465" i="1"/>
  <c r="J465" i="1"/>
  <c r="AA465" i="1"/>
  <c r="AA466" i="1"/>
  <c r="J466" i="1"/>
  <c r="G466" i="1"/>
  <c r="G467" i="1"/>
  <c r="AA467" i="1"/>
  <c r="J467" i="1"/>
  <c r="AA468" i="1"/>
  <c r="G468" i="1"/>
  <c r="J468" i="1"/>
  <c r="G469" i="1"/>
  <c r="J469" i="1"/>
  <c r="AA469" i="1"/>
  <c r="J470" i="1"/>
  <c r="G470" i="1"/>
  <c r="AA470" i="1"/>
  <c r="G471" i="1"/>
  <c r="J471" i="1"/>
  <c r="AA471" i="1"/>
  <c r="G472" i="1"/>
  <c r="J472" i="1"/>
  <c r="AA472" i="1"/>
  <c r="AA473" i="1"/>
  <c r="G473" i="1"/>
  <c r="J473" i="1"/>
  <c r="G474" i="1"/>
  <c r="J474" i="1"/>
  <c r="AA474" i="1"/>
  <c r="J475" i="1"/>
  <c r="G475" i="1"/>
  <c r="AA475" i="1"/>
  <c r="G477" i="1"/>
  <c r="J477" i="1"/>
  <c r="AA477" i="1"/>
  <c r="J478" i="1"/>
  <c r="G478" i="1"/>
  <c r="AA478" i="1"/>
  <c r="AA479" i="1"/>
  <c r="G479" i="1"/>
  <c r="J479" i="1"/>
  <c r="J480" i="1"/>
  <c r="AA480" i="1"/>
  <c r="G480" i="1"/>
  <c r="J481" i="1"/>
  <c r="AA481" i="1"/>
  <c r="G481" i="1"/>
  <c r="J482" i="1"/>
  <c r="G482" i="1"/>
  <c r="AA482" i="1"/>
  <c r="J484" i="1"/>
  <c r="AA484" i="1"/>
  <c r="G484" i="1"/>
  <c r="G485" i="1"/>
  <c r="AA485" i="1"/>
  <c r="J485" i="1"/>
  <c r="AA502" i="1"/>
  <c r="J502" i="1"/>
  <c r="G502" i="1"/>
  <c r="AA503" i="1"/>
  <c r="J503" i="1"/>
  <c r="G503" i="1"/>
  <c r="J504" i="1"/>
  <c r="AA504" i="1"/>
  <c r="G504" i="1"/>
  <c r="J505" i="1"/>
  <c r="AA505" i="1"/>
  <c r="G505" i="1"/>
  <c r="AA506" i="1"/>
  <c r="G506" i="1"/>
  <c r="J506" i="1"/>
  <c r="AA507" i="1"/>
  <c r="G507" i="1"/>
  <c r="J507" i="1"/>
  <c r="G508" i="1"/>
  <c r="AA508" i="1"/>
  <c r="J508" i="1"/>
  <c r="AA509" i="1"/>
  <c r="J509" i="1"/>
  <c r="G509" i="1"/>
  <c r="AA510" i="1"/>
  <c r="J510" i="1"/>
  <c r="G510" i="1"/>
  <c r="AA511" i="1"/>
  <c r="G511" i="1"/>
  <c r="J511" i="1"/>
  <c r="J512" i="1"/>
  <c r="G512" i="1"/>
  <c r="AA512" i="1"/>
  <c r="AA513" i="1"/>
  <c r="G513" i="1"/>
  <c r="J513" i="1"/>
  <c r="J514" i="1"/>
  <c r="AA514" i="1"/>
  <c r="G514" i="1"/>
  <c r="G515" i="1"/>
  <c r="AA515" i="1"/>
  <c r="J515" i="1"/>
  <c r="G516" i="1"/>
  <c r="AA516" i="1"/>
  <c r="J516" i="1"/>
  <c r="AA517" i="1"/>
  <c r="J517" i="1"/>
  <c r="G517" i="1"/>
  <c r="AA518" i="1"/>
  <c r="J518" i="1"/>
  <c r="G518" i="1"/>
  <c r="G519" i="1"/>
  <c r="AA519" i="1"/>
  <c r="J519" i="1"/>
  <c r="AA520" i="1"/>
  <c r="J520" i="1"/>
  <c r="G520" i="1"/>
  <c r="AA521" i="1"/>
  <c r="G521" i="1"/>
  <c r="J521" i="1"/>
  <c r="G522" i="1"/>
  <c r="J522" i="1"/>
  <c r="AA522" i="1"/>
  <c r="AA523" i="1"/>
  <c r="J523" i="1"/>
  <c r="G523" i="1"/>
  <c r="G524" i="1"/>
  <c r="AA524" i="1"/>
  <c r="J524" i="1"/>
  <c r="G525" i="1"/>
  <c r="AA525" i="1"/>
  <c r="J525" i="1"/>
  <c r="J527" i="1"/>
  <c r="G527" i="1"/>
  <c r="AA527" i="1"/>
  <c r="AA528" i="1"/>
  <c r="G528" i="1"/>
  <c r="J528" i="1"/>
  <c r="AA529" i="1"/>
  <c r="G529" i="1"/>
  <c r="J529" i="1"/>
  <c r="J530" i="1"/>
  <c r="G530" i="1"/>
  <c r="AA530" i="1"/>
  <c r="J531" i="1"/>
  <c r="G531" i="1"/>
  <c r="AA531" i="1"/>
  <c r="J535" i="1"/>
  <c r="G535" i="1"/>
  <c r="AA535" i="1"/>
  <c r="G536" i="1"/>
  <c r="J536" i="1"/>
  <c r="AA536" i="1"/>
  <c r="AA540" i="1"/>
  <c r="G540" i="1"/>
  <c r="J540" i="1"/>
  <c r="AA542" i="1"/>
  <c r="J542" i="1"/>
  <c r="G542" i="1"/>
  <c r="J544" i="1"/>
  <c r="G544" i="1"/>
  <c r="AA544" i="1"/>
  <c r="J545" i="1"/>
  <c r="G545" i="1"/>
  <c r="AA545" i="1"/>
  <c r="AA546" i="1"/>
  <c r="J546" i="1"/>
  <c r="G546" i="1"/>
  <c r="AA548" i="1"/>
  <c r="J548" i="1"/>
  <c r="G548" i="1"/>
  <c r="G549" i="1"/>
  <c r="AA549" i="1"/>
  <c r="J549" i="1"/>
  <c r="J550" i="1"/>
  <c r="AA550" i="1"/>
  <c r="G550" i="1"/>
  <c r="AA551" i="1"/>
  <c r="J551" i="1"/>
  <c r="G551" i="1"/>
  <c r="AA552" i="1"/>
  <c r="J552" i="1"/>
  <c r="G552" i="1"/>
  <c r="J553" i="1"/>
  <c r="AA553" i="1"/>
  <c r="G553" i="1"/>
  <c r="AA554" i="1"/>
  <c r="J554" i="1"/>
  <c r="G554" i="1"/>
  <c r="AA555" i="1"/>
  <c r="J555" i="1"/>
  <c r="G555" i="1"/>
  <c r="G556" i="1"/>
  <c r="AA556" i="1"/>
  <c r="J556" i="1"/>
  <c r="AA557" i="1"/>
  <c r="G557" i="1"/>
  <c r="J557" i="1"/>
  <c r="J559" i="1"/>
  <c r="G559" i="1"/>
  <c r="AA559" i="1"/>
  <c r="G560" i="1"/>
  <c r="J560" i="1"/>
  <c r="AA560" i="1"/>
  <c r="AA561" i="1"/>
  <c r="J561" i="1"/>
  <c r="G561" i="1"/>
  <c r="AA562" i="1"/>
  <c r="G562" i="1"/>
  <c r="J562" i="1"/>
  <c r="J563" i="1"/>
  <c r="AA563" i="1"/>
  <c r="G563" i="1"/>
  <c r="AA564" i="1"/>
  <c r="G564" i="1"/>
  <c r="J564" i="1"/>
  <c r="J565" i="1"/>
  <c r="G565" i="1"/>
  <c r="AA565" i="1"/>
  <c r="AA566" i="1"/>
  <c r="G566" i="1"/>
  <c r="J566" i="1"/>
  <c r="G567" i="1"/>
  <c r="AA567" i="1"/>
  <c r="J567" i="1"/>
  <c r="J568" i="1"/>
  <c r="AA568" i="1"/>
  <c r="G568" i="1"/>
  <c r="J569" i="1"/>
  <c r="G569" i="1"/>
  <c r="AA569" i="1"/>
  <c r="J570" i="1"/>
  <c r="G570" i="1"/>
  <c r="AA570" i="1"/>
  <c r="G571" i="1"/>
  <c r="J571" i="1"/>
  <c r="AA571" i="1"/>
  <c r="J572" i="1"/>
  <c r="AA572" i="1"/>
  <c r="G572" i="1"/>
  <c r="J573" i="1"/>
  <c r="G573" i="1"/>
  <c r="AA573" i="1"/>
  <c r="J574" i="1"/>
  <c r="AA574" i="1"/>
  <c r="G574" i="1"/>
  <c r="J575" i="1"/>
  <c r="AA575" i="1"/>
  <c r="G575" i="1"/>
  <c r="AA576" i="1"/>
  <c r="G576" i="1"/>
  <c r="J576" i="1"/>
  <c r="J577" i="1"/>
  <c r="G577" i="1"/>
  <c r="AA577" i="1"/>
  <c r="AA578" i="1"/>
  <c r="G578" i="1"/>
  <c r="J578" i="1"/>
  <c r="J579" i="1"/>
  <c r="G579" i="1"/>
  <c r="AA579" i="1"/>
  <c r="AA580" i="1"/>
  <c r="J580" i="1"/>
  <c r="G580" i="1"/>
  <c r="G581" i="1"/>
  <c r="AA581" i="1"/>
  <c r="J581" i="1"/>
  <c r="G583" i="1"/>
  <c r="AA583" i="1"/>
  <c r="J583" i="1"/>
  <c r="G584" i="1"/>
  <c r="J584" i="1"/>
  <c r="AA584" i="1"/>
  <c r="AA585" i="1"/>
  <c r="G585" i="1"/>
  <c r="J585" i="1"/>
  <c r="G587" i="1"/>
  <c r="AA587" i="1"/>
  <c r="J587" i="1"/>
  <c r="X3" i="10"/>
  <c r="X42" i="10"/>
  <c r="X36" i="10"/>
  <c r="X31" i="10"/>
  <c r="X27" i="10"/>
  <c r="X21" i="10"/>
  <c r="X15" i="10"/>
  <c r="X54" i="10"/>
  <c r="X50" i="10"/>
  <c r="X46" i="10"/>
  <c r="X43" i="10"/>
  <c r="X38" i="10"/>
  <c r="X28" i="10"/>
  <c r="X22" i="10"/>
  <c r="X18" i="10"/>
  <c r="X16" i="10"/>
  <c r="X13" i="10"/>
  <c r="X11" i="10"/>
  <c r="X10" i="10"/>
  <c r="X9" i="10"/>
  <c r="X8" i="10"/>
  <c r="X7" i="10"/>
  <c r="X6" i="10"/>
  <c r="X5" i="10"/>
  <c r="X4" i="10"/>
  <c r="X51" i="10"/>
  <c r="X48" i="10"/>
  <c r="X45" i="10"/>
  <c r="X40" i="10"/>
  <c r="X37" i="10"/>
  <c r="X34" i="10"/>
  <c r="X26" i="10"/>
  <c r="X23" i="10"/>
  <c r="X20" i="10"/>
  <c r="X17" i="10"/>
  <c r="X53" i="10"/>
  <c r="X47" i="10"/>
  <c r="X41" i="10"/>
  <c r="X35" i="10"/>
  <c r="X32" i="10"/>
  <c r="X29" i="10"/>
  <c r="X24" i="10"/>
  <c r="X14" i="10"/>
  <c r="X52" i="10"/>
  <c r="X49" i="10"/>
  <c r="X44" i="10"/>
  <c r="X39" i="10"/>
  <c r="X33" i="10"/>
  <c r="X30" i="10"/>
  <c r="X25" i="10"/>
  <c r="X19" i="10"/>
  <c r="X12" i="10"/>
  <c r="AA9" i="1" l="1"/>
  <c r="AA64" i="1"/>
  <c r="F79" i="1"/>
  <c r="F138" i="1"/>
  <c r="F143" i="1"/>
  <c r="F147" i="1"/>
  <c r="F148" i="1"/>
  <c r="F150" i="1"/>
  <c r="F151" i="1"/>
  <c r="AA23" i="1"/>
  <c r="AA57" i="1"/>
  <c r="F292" i="1"/>
  <c r="F104" i="1"/>
  <c r="AA26" i="1"/>
  <c r="AA29" i="1"/>
  <c r="F31" i="1"/>
  <c r="F32" i="1"/>
  <c r="AA32" i="1"/>
  <c r="AA37" i="1"/>
  <c r="AA40" i="1"/>
  <c r="AA41" i="1"/>
  <c r="F48" i="1"/>
  <c r="F105" i="1"/>
  <c r="AA108" i="1"/>
  <c r="F296" i="1"/>
  <c r="J5" i="1"/>
  <c r="G5" i="1"/>
  <c r="M5" i="1"/>
  <c r="G6" i="1"/>
  <c r="J6" i="1"/>
  <c r="M6" i="1"/>
  <c r="M7" i="1"/>
  <c r="AA7" i="1"/>
  <c r="J7" i="1"/>
  <c r="G7" i="1"/>
  <c r="M8" i="1"/>
  <c r="AA8" i="1"/>
  <c r="J8" i="1"/>
  <c r="G8" i="1"/>
  <c r="G9" i="1"/>
  <c r="J9" i="1"/>
  <c r="M9" i="1"/>
  <c r="G10" i="1"/>
  <c r="J10" i="1"/>
  <c r="M10" i="1"/>
  <c r="AA11" i="1"/>
  <c r="J11" i="1"/>
  <c r="G11" i="1"/>
  <c r="M11" i="1"/>
  <c r="G12" i="1"/>
  <c r="AA12" i="1"/>
  <c r="J12" i="1"/>
  <c r="M12" i="1"/>
  <c r="M13" i="1"/>
  <c r="M14" i="1"/>
  <c r="AA14" i="1"/>
  <c r="J14" i="1"/>
  <c r="G14" i="1"/>
  <c r="M16" i="1"/>
  <c r="J16" i="1"/>
  <c r="G16" i="1"/>
  <c r="M23" i="1"/>
  <c r="M26" i="1"/>
  <c r="M29" i="1"/>
  <c r="M32" i="1"/>
  <c r="M40" i="1"/>
  <c r="M41" i="1"/>
  <c r="M172" i="1"/>
  <c r="M175" i="1"/>
  <c r="M176" i="1"/>
  <c r="M177" i="1"/>
  <c r="M231" i="1"/>
  <c r="M18" i="1"/>
  <c r="M19" i="1"/>
  <c r="AA19" i="1"/>
  <c r="AA21" i="1"/>
  <c r="M21" i="1"/>
  <c r="M72" i="1"/>
  <c r="AA82" i="1"/>
  <c r="AA86" i="1"/>
  <c r="AA91" i="1"/>
  <c r="AA304" i="1"/>
  <c r="M311" i="1"/>
  <c r="M316" i="1"/>
  <c r="M317" i="1"/>
  <c r="M318" i="1"/>
  <c r="AA331" i="1"/>
  <c r="AA334" i="1"/>
  <c r="AA25" i="1"/>
  <c r="AA27" i="1"/>
  <c r="AA31" i="1"/>
  <c r="AA33" i="1"/>
  <c r="M34" i="1"/>
  <c r="AA35" i="1"/>
  <c r="M35" i="1"/>
  <c r="M36" i="1"/>
  <c r="M37" i="1"/>
  <c r="M38" i="1"/>
  <c r="AA47" i="1"/>
  <c r="M50" i="1"/>
  <c r="AA51" i="1"/>
  <c r="M51" i="1"/>
  <c r="AA54" i="1"/>
  <c r="M54" i="1"/>
  <c r="M56" i="1"/>
  <c r="M58" i="1"/>
  <c r="M59" i="1"/>
  <c r="M60" i="1"/>
  <c r="AA61" i="1"/>
  <c r="M61" i="1"/>
  <c r="M62" i="1"/>
  <c r="M63" i="1"/>
  <c r="M64" i="1"/>
  <c r="AA65" i="1"/>
  <c r="M65" i="1"/>
  <c r="M66" i="1"/>
  <c r="M67" i="1"/>
  <c r="AA67" i="1"/>
  <c r="M68" i="1"/>
  <c r="M70" i="1"/>
  <c r="M71" i="1"/>
  <c r="M103" i="1"/>
  <c r="AA103" i="1"/>
  <c r="M104" i="1"/>
  <c r="M108" i="1"/>
  <c r="M109" i="1"/>
  <c r="M110" i="1"/>
  <c r="M111" i="1"/>
  <c r="AA112" i="1"/>
  <c r="M112" i="1"/>
  <c r="M113" i="1"/>
  <c r="M114" i="1"/>
  <c r="M115" i="1"/>
  <c r="M116" i="1"/>
  <c r="M117" i="1"/>
  <c r="AA118" i="1"/>
  <c r="M118" i="1"/>
  <c r="M119" i="1"/>
  <c r="AA119" i="1"/>
  <c r="M120" i="1"/>
  <c r="AA174" i="1"/>
  <c r="M190" i="1"/>
  <c r="M197" i="1"/>
  <c r="AA200" i="1"/>
  <c r="M230" i="1"/>
  <c r="AA302" i="1"/>
  <c r="AA351" i="1"/>
  <c r="M55" i="1"/>
  <c r="M57" i="1"/>
  <c r="M69" i="1"/>
  <c r="M74" i="1"/>
  <c r="M157" i="1"/>
  <c r="M159" i="1"/>
  <c r="M167" i="1"/>
  <c r="M168" i="1"/>
  <c r="M171" i="1"/>
  <c r="M174" i="1"/>
  <c r="M191" i="1"/>
  <c r="M193" i="1"/>
  <c r="M196" i="1"/>
  <c r="M202" i="1"/>
  <c r="M203" i="1"/>
  <c r="M217" i="1"/>
  <c r="M222" i="1"/>
  <c r="M266" i="1"/>
  <c r="M285" i="1"/>
  <c r="M286" i="1"/>
  <c r="M343" i="1"/>
  <c r="M361" i="1"/>
  <c r="M121" i="1"/>
  <c r="M122" i="1"/>
  <c r="M123" i="1"/>
  <c r="AA127" i="1"/>
  <c r="AA130" i="1"/>
  <c r="AA134" i="1"/>
  <c r="AA153" i="1"/>
  <c r="AA157" i="1"/>
  <c r="AA159" i="1"/>
  <c r="AA164" i="1"/>
  <c r="R4" i="1"/>
  <c r="Q4" i="1"/>
  <c r="AA151" i="1"/>
  <c r="F272" i="1"/>
  <c r="F370" i="1"/>
  <c r="F372" i="1"/>
  <c r="F382" i="1"/>
  <c r="AA16" i="1"/>
  <c r="AA17" i="1"/>
  <c r="F19" i="1"/>
  <c r="F22" i="1"/>
  <c r="F72" i="1"/>
  <c r="AA74" i="1"/>
  <c r="AA78" i="1"/>
  <c r="F78" i="1"/>
  <c r="F35" i="1"/>
  <c r="AA93" i="1"/>
  <c r="F276" i="1"/>
  <c r="F278" i="1"/>
  <c r="F282" i="1"/>
  <c r="F303" i="1"/>
  <c r="F274" i="1"/>
  <c r="F286" i="1"/>
  <c r="F317" i="1"/>
  <c r="F318" i="1"/>
  <c r="AA323" i="1"/>
  <c r="AA324" i="1"/>
  <c r="F325" i="1"/>
  <c r="F331" i="1"/>
  <c r="F106" i="1"/>
  <c r="AA111" i="1"/>
  <c r="F103" i="1"/>
  <c r="F107" i="1"/>
  <c r="AA109" i="1"/>
  <c r="AA39" i="1"/>
  <c r="F39" i="1"/>
  <c r="AA49" i="1"/>
  <c r="F49" i="1"/>
  <c r="F160" i="1"/>
  <c r="AA171" i="1"/>
  <c r="F108" i="1"/>
  <c r="AA136" i="1"/>
  <c r="AA141" i="1"/>
  <c r="AA135" i="1"/>
  <c r="F34" i="1"/>
  <c r="AA5" i="1"/>
  <c r="AA6" i="1"/>
  <c r="AA10" i="1"/>
  <c r="AA13" i="1"/>
  <c r="J13" i="1"/>
  <c r="G13" i="1"/>
  <c r="J23" i="1"/>
  <c r="G23" i="1"/>
  <c r="G26" i="1"/>
  <c r="J26" i="1"/>
  <c r="G29" i="1"/>
  <c r="J29" i="1"/>
  <c r="G32" i="1"/>
  <c r="J32" i="1"/>
  <c r="J40" i="1"/>
  <c r="G40" i="1"/>
  <c r="G41" i="1"/>
  <c r="J41" i="1"/>
  <c r="J79" i="1"/>
  <c r="G79" i="1"/>
  <c r="AA79" i="1"/>
  <c r="M79" i="1"/>
  <c r="J93" i="1"/>
  <c r="G93" i="1"/>
  <c r="G95" i="1"/>
  <c r="J95" i="1"/>
  <c r="J135" i="1"/>
  <c r="G135" i="1"/>
  <c r="M135" i="1"/>
  <c r="G136" i="1"/>
  <c r="J136" i="1"/>
  <c r="M136" i="1"/>
  <c r="M137" i="1"/>
  <c r="J137" i="1"/>
  <c r="G137" i="1"/>
  <c r="AA137" i="1"/>
  <c r="M138" i="1"/>
  <c r="J138" i="1"/>
  <c r="G138" i="1"/>
  <c r="AA138" i="1"/>
  <c r="M139" i="1"/>
  <c r="AA139" i="1"/>
  <c r="G139" i="1"/>
  <c r="J139" i="1"/>
  <c r="J141" i="1"/>
  <c r="G141" i="1"/>
  <c r="AA142" i="1"/>
  <c r="J142" i="1"/>
  <c r="G142" i="1"/>
  <c r="AA143" i="1"/>
  <c r="J143" i="1"/>
  <c r="G143" i="1"/>
  <c r="M143" i="1"/>
  <c r="J144" i="1"/>
  <c r="G144" i="1"/>
  <c r="AA144" i="1"/>
  <c r="M144" i="1"/>
  <c r="M145" i="1"/>
  <c r="AA145" i="1"/>
  <c r="G145" i="1"/>
  <c r="J145" i="1"/>
  <c r="AA146" i="1"/>
  <c r="J146" i="1"/>
  <c r="G146" i="1"/>
  <c r="M146" i="1"/>
  <c r="M147" i="1"/>
  <c r="J147" i="1"/>
  <c r="AA147" i="1"/>
  <c r="G147" i="1"/>
  <c r="J148" i="1"/>
  <c r="G148" i="1"/>
  <c r="AA148" i="1"/>
  <c r="M148" i="1"/>
  <c r="AA149" i="1"/>
  <c r="J149" i="1"/>
  <c r="G149" i="1"/>
  <c r="M149" i="1"/>
  <c r="J150" i="1"/>
  <c r="G150" i="1"/>
  <c r="AA150" i="1"/>
  <c r="J273" i="1"/>
  <c r="G273" i="1"/>
  <c r="AA275" i="1"/>
  <c r="J275" i="1"/>
  <c r="G275" i="1"/>
  <c r="G276" i="1"/>
  <c r="J276" i="1"/>
  <c r="J277" i="1"/>
  <c r="G277" i="1"/>
  <c r="J278" i="1"/>
  <c r="G278" i="1"/>
  <c r="J279" i="1"/>
  <c r="G279" i="1"/>
  <c r="J280" i="1"/>
  <c r="G280" i="1"/>
  <c r="G281" i="1"/>
  <c r="J281" i="1"/>
  <c r="J282" i="1"/>
  <c r="G282" i="1"/>
  <c r="J283" i="1"/>
  <c r="G283" i="1"/>
  <c r="J287" i="1"/>
  <c r="G287" i="1"/>
  <c r="G289" i="1"/>
  <c r="J289" i="1"/>
  <c r="G291" i="1"/>
  <c r="J291" i="1"/>
  <c r="J293" i="1"/>
  <c r="G293" i="1"/>
  <c r="J274" i="1"/>
  <c r="G274" i="1"/>
  <c r="G284" i="1"/>
  <c r="J284" i="1"/>
  <c r="AA286" i="1"/>
  <c r="G286" i="1"/>
  <c r="J286" i="1"/>
  <c r="G288" i="1"/>
  <c r="J288" i="1"/>
  <c r="J290" i="1"/>
  <c r="G290" i="1"/>
  <c r="J292" i="1"/>
  <c r="G292" i="1"/>
  <c r="J294" i="1"/>
  <c r="G294" i="1"/>
  <c r="G295" i="1"/>
  <c r="J295" i="1"/>
  <c r="G297" i="1"/>
  <c r="J297" i="1"/>
  <c r="G296" i="1"/>
  <c r="J296" i="1"/>
  <c r="F87" i="1"/>
  <c r="F97" i="1"/>
  <c r="F101" i="1"/>
  <c r="F273" i="1"/>
  <c r="F287" i="1"/>
  <c r="F293" i="1"/>
  <c r="F298" i="1"/>
  <c r="F301" i="1"/>
  <c r="F305" i="1"/>
  <c r="F308" i="1"/>
  <c r="F290" i="1"/>
  <c r="F309" i="1"/>
  <c r="F323" i="1"/>
  <c r="F324" i="1"/>
  <c r="F326" i="1"/>
  <c r="AA110" i="1"/>
  <c r="F304" i="1"/>
  <c r="F313" i="1"/>
  <c r="F315" i="1"/>
  <c r="F333" i="1"/>
  <c r="F380" i="1"/>
  <c r="F381" i="1"/>
  <c r="F4" i="1"/>
  <c r="X4" i="1" s="1"/>
  <c r="F155" i="1"/>
  <c r="AA59" i="1"/>
  <c r="AA70" i="1"/>
  <c r="F70" i="1"/>
  <c r="AA72" i="1"/>
  <c r="AA104" i="1"/>
  <c r="AA106" i="1"/>
  <c r="AA115" i="1"/>
  <c r="AA117" i="1"/>
  <c r="F174" i="1"/>
  <c r="AA175" i="1"/>
  <c r="AA176" i="1"/>
  <c r="F202" i="1"/>
  <c r="F205" i="1"/>
  <c r="F208" i="1"/>
  <c r="AA231" i="1"/>
  <c r="F235" i="1"/>
  <c r="F252" i="1"/>
  <c r="AA253" i="1"/>
  <c r="AA154" i="1"/>
  <c r="AA382" i="1"/>
  <c r="F356" i="1"/>
  <c r="F357" i="1"/>
  <c r="AA43" i="1"/>
  <c r="F197" i="1"/>
  <c r="AA162" i="1"/>
  <c r="AA167" i="1"/>
  <c r="AA172" i="1"/>
  <c r="F267" i="1"/>
  <c r="AA268" i="1"/>
  <c r="AA272" i="1"/>
  <c r="G231" i="1"/>
  <c r="J231" i="1"/>
  <c r="M267" i="1"/>
  <c r="AA267" i="1"/>
  <c r="J267" i="1"/>
  <c r="G267" i="1"/>
  <c r="J268" i="1"/>
  <c r="G268" i="1"/>
  <c r="M268" i="1"/>
  <c r="M269" i="1"/>
  <c r="AA269" i="1"/>
  <c r="J269" i="1"/>
  <c r="G269" i="1"/>
  <c r="M270" i="1"/>
  <c r="AA270" i="1"/>
  <c r="G270" i="1"/>
  <c r="J270" i="1"/>
  <c r="M271" i="1"/>
  <c r="AA271" i="1"/>
  <c r="J271" i="1"/>
  <c r="G271" i="1"/>
  <c r="M272" i="1"/>
  <c r="J272" i="1"/>
  <c r="G272" i="1"/>
  <c r="M273" i="1"/>
  <c r="AA369" i="1"/>
  <c r="J369" i="1"/>
  <c r="G369" i="1"/>
  <c r="M369" i="1"/>
  <c r="M370" i="1"/>
  <c r="AA370" i="1"/>
  <c r="J370" i="1"/>
  <c r="G370" i="1"/>
  <c r="AA372" i="1"/>
  <c r="G372" i="1"/>
  <c r="J372" i="1"/>
  <c r="M372" i="1"/>
  <c r="M375" i="1"/>
  <c r="AA375" i="1"/>
  <c r="G375" i="1"/>
  <c r="J375" i="1"/>
  <c r="AA377" i="1"/>
  <c r="G377" i="1"/>
  <c r="J377" i="1"/>
  <c r="M377" i="1"/>
  <c r="AA379" i="1"/>
  <c r="G379" i="1"/>
  <c r="J379" i="1"/>
  <c r="M379" i="1"/>
  <c r="J382" i="1"/>
  <c r="G382" i="1"/>
  <c r="M382" i="1"/>
  <c r="AA282" i="1"/>
  <c r="AA283" i="1"/>
  <c r="AA287" i="1"/>
  <c r="AA293" i="1"/>
  <c r="AA292" i="1"/>
  <c r="G317" i="1"/>
  <c r="J317" i="1"/>
  <c r="G318" i="1"/>
  <c r="J318" i="1"/>
  <c r="J319" i="1"/>
  <c r="G319" i="1"/>
  <c r="G320" i="1"/>
  <c r="J320" i="1"/>
  <c r="J253" i="1"/>
  <c r="G253" i="1"/>
  <c r="J254" i="1"/>
  <c r="G254" i="1"/>
  <c r="G255" i="1"/>
  <c r="J255" i="1"/>
  <c r="G256" i="1"/>
  <c r="J256" i="1"/>
  <c r="J257" i="1"/>
  <c r="G257" i="1"/>
  <c r="J258" i="1"/>
  <c r="G258" i="1"/>
  <c r="J259" i="1"/>
  <c r="G259" i="1"/>
  <c r="J260" i="1"/>
  <c r="G260" i="1"/>
  <c r="G261" i="1"/>
  <c r="J261" i="1"/>
  <c r="G262" i="1"/>
  <c r="J262" i="1"/>
  <c r="G263" i="1"/>
  <c r="J263" i="1"/>
  <c r="G264" i="1"/>
  <c r="J264" i="1"/>
  <c r="J265" i="1"/>
  <c r="G265" i="1"/>
  <c r="G299" i="1"/>
  <c r="J299" i="1"/>
  <c r="G300" i="1"/>
  <c r="J300" i="1"/>
  <c r="F17" i="1"/>
  <c r="AA20" i="1"/>
  <c r="F20" i="1"/>
  <c r="AA22" i="1"/>
  <c r="F74" i="1"/>
  <c r="AA75" i="1"/>
  <c r="AA76" i="1"/>
  <c r="F76" i="1"/>
  <c r="F80" i="1"/>
  <c r="AA83" i="1"/>
  <c r="F99" i="1"/>
  <c r="F371" i="1"/>
  <c r="F376" i="1"/>
  <c r="AA276" i="1"/>
  <c r="AA277" i="1"/>
  <c r="AA278" i="1"/>
  <c r="AA289" i="1"/>
  <c r="F289" i="1"/>
  <c r="F291" i="1"/>
  <c r="AA290" i="1"/>
  <c r="AA317" i="1"/>
  <c r="AA318" i="1"/>
  <c r="AA319" i="1"/>
  <c r="AA321" i="1"/>
  <c r="AA326" i="1"/>
  <c r="F328" i="1"/>
  <c r="AA328" i="1"/>
  <c r="F378" i="1"/>
  <c r="AA378" i="1"/>
  <c r="F61" i="1"/>
  <c r="F102" i="1"/>
  <c r="F175" i="1"/>
  <c r="F176" i="1"/>
  <c r="AA294" i="1"/>
  <c r="F336" i="1"/>
  <c r="AA92" i="1"/>
  <c r="F311" i="1"/>
  <c r="F75" i="1"/>
  <c r="F81" i="1"/>
  <c r="F83" i="1"/>
  <c r="F89" i="1"/>
  <c r="F91" i="1"/>
  <c r="AA101" i="1"/>
  <c r="F373" i="1"/>
  <c r="AA97" i="1"/>
  <c r="AA380" i="1"/>
  <c r="J4" i="1"/>
  <c r="G4" i="1"/>
  <c r="AA4" i="1"/>
  <c r="G17" i="1"/>
  <c r="J17" i="1"/>
  <c r="AA18" i="1"/>
  <c r="G18" i="1"/>
  <c r="J18" i="1"/>
  <c r="J19" i="1"/>
  <c r="G19" i="1"/>
  <c r="G20" i="1"/>
  <c r="J20" i="1"/>
  <c r="J21" i="1"/>
  <c r="G21" i="1"/>
  <c r="G22" i="1"/>
  <c r="J22" i="1"/>
  <c r="M73" i="1"/>
  <c r="AA73" i="1"/>
  <c r="J73" i="1"/>
  <c r="G73" i="1"/>
  <c r="J74" i="1"/>
  <c r="G74" i="1"/>
  <c r="G75" i="1"/>
  <c r="J75" i="1"/>
  <c r="M75" i="1"/>
  <c r="M76" i="1"/>
  <c r="J76" i="1"/>
  <c r="G76" i="1"/>
  <c r="M77" i="1"/>
  <c r="G77" i="1"/>
  <c r="J77" i="1"/>
  <c r="AA77" i="1"/>
  <c r="J78" i="1"/>
  <c r="G78" i="1"/>
  <c r="M78" i="1"/>
  <c r="AA80" i="1"/>
  <c r="G80" i="1"/>
  <c r="J80" i="1"/>
  <c r="M80" i="1"/>
  <c r="M81" i="1"/>
  <c r="J81" i="1"/>
  <c r="G81" i="1"/>
  <c r="AA81" i="1"/>
  <c r="M82" i="1"/>
  <c r="G82" i="1"/>
  <c r="J82" i="1"/>
  <c r="M83" i="1"/>
  <c r="J83" i="1"/>
  <c r="G83" i="1"/>
  <c r="M84" i="1"/>
  <c r="AA84" i="1"/>
  <c r="G84" i="1"/>
  <c r="J84" i="1"/>
  <c r="AA85" i="1"/>
  <c r="J85" i="1"/>
  <c r="G85" i="1"/>
  <c r="M85" i="1"/>
  <c r="M86" i="1"/>
  <c r="G86" i="1"/>
  <c r="J86" i="1"/>
  <c r="AA87" i="1"/>
  <c r="G87" i="1"/>
  <c r="J87" i="1"/>
  <c r="M87" i="1"/>
  <c r="G88" i="1"/>
  <c r="AA88" i="1"/>
  <c r="J88" i="1"/>
  <c r="M88" i="1"/>
  <c r="AA89" i="1"/>
  <c r="J89" i="1"/>
  <c r="G89" i="1"/>
  <c r="M89" i="1"/>
  <c r="AA90" i="1"/>
  <c r="G90" i="1"/>
  <c r="J90" i="1"/>
  <c r="M90" i="1"/>
  <c r="J91" i="1"/>
  <c r="G91" i="1"/>
  <c r="M91" i="1"/>
  <c r="M94" i="1"/>
  <c r="AA94" i="1"/>
  <c r="G94" i="1"/>
  <c r="J94" i="1"/>
  <c r="G96" i="1"/>
  <c r="J96" i="1"/>
  <c r="AA96" i="1"/>
  <c r="G97" i="1"/>
  <c r="J97" i="1"/>
  <c r="M98" i="1"/>
  <c r="G98" i="1"/>
  <c r="J98" i="1"/>
  <c r="AA98" i="1"/>
  <c r="M99" i="1"/>
  <c r="G99" i="1"/>
  <c r="J99" i="1"/>
  <c r="G100" i="1"/>
  <c r="J100" i="1"/>
  <c r="AA100" i="1"/>
  <c r="M100" i="1"/>
  <c r="M101" i="1"/>
  <c r="J101" i="1"/>
  <c r="G101" i="1"/>
  <c r="AA102" i="1"/>
  <c r="G102" i="1"/>
  <c r="J102" i="1"/>
  <c r="AA273" i="1"/>
  <c r="M275" i="1"/>
  <c r="M276" i="1"/>
  <c r="M277" i="1"/>
  <c r="M278" i="1"/>
  <c r="M279" i="1"/>
  <c r="AA279" i="1"/>
  <c r="M280" i="1"/>
  <c r="AA280" i="1"/>
  <c r="AA281" i="1"/>
  <c r="M281" i="1"/>
  <c r="M282" i="1"/>
  <c r="M283" i="1"/>
  <c r="M287" i="1"/>
  <c r="M289" i="1"/>
  <c r="M291" i="1"/>
  <c r="AA291" i="1"/>
  <c r="M293" i="1"/>
  <c r="G298" i="1"/>
  <c r="J298" i="1"/>
  <c r="M298" i="1"/>
  <c r="M301" i="1"/>
  <c r="G301" i="1"/>
  <c r="J301" i="1"/>
  <c r="J303" i="1"/>
  <c r="G303" i="1"/>
  <c r="M303" i="1"/>
  <c r="M305" i="1"/>
  <c r="G305" i="1"/>
  <c r="J305" i="1"/>
  <c r="M307" i="1"/>
  <c r="G307" i="1"/>
  <c r="AA307" i="1"/>
  <c r="J307" i="1"/>
  <c r="G308" i="1"/>
  <c r="AA308" i="1"/>
  <c r="J308" i="1"/>
  <c r="M308" i="1"/>
  <c r="AA310" i="1"/>
  <c r="J310" i="1"/>
  <c r="G310" i="1"/>
  <c r="M310" i="1"/>
  <c r="AA312" i="1"/>
  <c r="G312" i="1"/>
  <c r="J312" i="1"/>
  <c r="M312" i="1"/>
  <c r="M274" i="1"/>
  <c r="AA274" i="1"/>
  <c r="M284" i="1"/>
  <c r="AA284" i="1"/>
  <c r="M288" i="1"/>
  <c r="AA288" i="1"/>
  <c r="M290" i="1"/>
  <c r="M292" i="1"/>
  <c r="M304" i="1"/>
  <c r="J304" i="1"/>
  <c r="G304" i="1"/>
  <c r="AA306" i="1"/>
  <c r="J306" i="1"/>
  <c r="G306" i="1"/>
  <c r="M306" i="1"/>
  <c r="M309" i="1"/>
  <c r="AA309" i="1"/>
  <c r="G309" i="1"/>
  <c r="J309" i="1"/>
  <c r="AA311" i="1"/>
  <c r="J311" i="1"/>
  <c r="G311" i="1"/>
  <c r="G313" i="1"/>
  <c r="AA313" i="1"/>
  <c r="J313" i="1"/>
  <c r="M313" i="1"/>
  <c r="M314" i="1"/>
  <c r="J314" i="1"/>
  <c r="G314" i="1"/>
  <c r="AA314" i="1"/>
  <c r="AA315" i="1"/>
  <c r="J315" i="1"/>
  <c r="G315" i="1"/>
  <c r="M315" i="1"/>
  <c r="AA316" i="1"/>
  <c r="G316" i="1"/>
  <c r="J316" i="1"/>
  <c r="M319" i="1"/>
  <c r="M320" i="1"/>
  <c r="AA320" i="1"/>
  <c r="G321" i="1"/>
  <c r="J321" i="1"/>
  <c r="M321" i="1"/>
  <c r="AA322" i="1"/>
  <c r="G322" i="1"/>
  <c r="J322" i="1"/>
  <c r="M322" i="1"/>
  <c r="G323" i="1"/>
  <c r="J323" i="1"/>
  <c r="M323" i="1"/>
  <c r="M324" i="1"/>
  <c r="J324" i="1"/>
  <c r="G324" i="1"/>
  <c r="M325" i="1"/>
  <c r="G325" i="1"/>
  <c r="J325" i="1"/>
  <c r="AA325" i="1"/>
  <c r="M326" i="1"/>
  <c r="J326" i="1"/>
  <c r="G326" i="1"/>
  <c r="M327" i="1"/>
  <c r="AA327" i="1"/>
  <c r="J327" i="1"/>
  <c r="G327" i="1"/>
  <c r="G328" i="1"/>
  <c r="J328" i="1"/>
  <c r="M328" i="1"/>
  <c r="AA329" i="1"/>
  <c r="J329" i="1"/>
  <c r="G329" i="1"/>
  <c r="M329" i="1"/>
  <c r="M330" i="1"/>
  <c r="AA330" i="1"/>
  <c r="J330" i="1"/>
  <c r="G330" i="1"/>
  <c r="G331" i="1"/>
  <c r="J331" i="1"/>
  <c r="M331" i="1"/>
  <c r="AA332" i="1"/>
  <c r="G332" i="1"/>
  <c r="J332" i="1"/>
  <c r="M332" i="1"/>
  <c r="M333" i="1"/>
  <c r="AA333" i="1"/>
  <c r="J333" i="1"/>
  <c r="G333" i="1"/>
  <c r="M334" i="1"/>
  <c r="J334" i="1"/>
  <c r="G334" i="1"/>
  <c r="G335" i="1"/>
  <c r="J335" i="1"/>
  <c r="M335" i="1"/>
  <c r="J336" i="1"/>
  <c r="AA336" i="1"/>
  <c r="G336" i="1"/>
  <c r="M336" i="1"/>
  <c r="M371" i="1"/>
  <c r="AA371" i="1"/>
  <c r="G371" i="1"/>
  <c r="J371" i="1"/>
  <c r="M373" i="1"/>
  <c r="AA373" i="1"/>
  <c r="G373" i="1"/>
  <c r="J373" i="1"/>
  <c r="M374" i="1"/>
  <c r="J374" i="1"/>
  <c r="G374" i="1"/>
  <c r="AA374" i="1"/>
  <c r="AA376" i="1"/>
  <c r="J376" i="1"/>
  <c r="G376" i="1"/>
  <c r="M376" i="1"/>
  <c r="G378" i="1"/>
  <c r="J378" i="1"/>
  <c r="M378" i="1"/>
  <c r="M380" i="1"/>
  <c r="J380" i="1"/>
  <c r="G380" i="1"/>
  <c r="M381" i="1"/>
  <c r="J381" i="1"/>
  <c r="G381" i="1"/>
  <c r="AA381" i="1"/>
  <c r="AA383" i="1"/>
  <c r="G383" i="1"/>
  <c r="J383" i="1"/>
  <c r="M383" i="1"/>
  <c r="AA63" i="1"/>
  <c r="J63" i="1"/>
  <c r="G63" i="1"/>
  <c r="AA177" i="1"/>
  <c r="F177" i="1"/>
  <c r="J181" i="1"/>
  <c r="G181" i="1"/>
  <c r="G182" i="1"/>
  <c r="J182" i="1"/>
  <c r="G183" i="1"/>
  <c r="J183" i="1"/>
  <c r="J184" i="1"/>
  <c r="G184" i="1"/>
  <c r="G185" i="1"/>
  <c r="J185" i="1"/>
  <c r="G186" i="1"/>
  <c r="J186" i="1"/>
  <c r="G187" i="1"/>
  <c r="J187" i="1"/>
  <c r="J188" i="1"/>
  <c r="G188" i="1"/>
  <c r="G189" i="1"/>
  <c r="J189" i="1"/>
  <c r="AA191" i="1"/>
  <c r="J191" i="1"/>
  <c r="G191" i="1"/>
  <c r="J192" i="1"/>
  <c r="G192" i="1"/>
  <c r="AA193" i="1"/>
  <c r="G193" i="1"/>
  <c r="J193" i="1"/>
  <c r="J194" i="1"/>
  <c r="G194" i="1"/>
  <c r="J195" i="1"/>
  <c r="G195" i="1"/>
  <c r="G196" i="1"/>
  <c r="J196" i="1"/>
  <c r="G197" i="1"/>
  <c r="J197" i="1"/>
  <c r="G198" i="1"/>
  <c r="J198" i="1"/>
  <c r="G199" i="1"/>
  <c r="J199" i="1"/>
  <c r="J200" i="1"/>
  <c r="G200" i="1"/>
  <c r="G201" i="1"/>
  <c r="J201" i="1"/>
  <c r="G202" i="1"/>
  <c r="J202" i="1"/>
  <c r="G203" i="1"/>
  <c r="J203" i="1"/>
  <c r="J204" i="1"/>
  <c r="G204" i="1"/>
  <c r="G205" i="1"/>
  <c r="J205" i="1"/>
  <c r="J206" i="1"/>
  <c r="G206" i="1"/>
  <c r="G207" i="1"/>
  <c r="J207" i="1"/>
  <c r="J208" i="1"/>
  <c r="G208" i="1"/>
  <c r="G209" i="1"/>
  <c r="J209" i="1"/>
  <c r="J210" i="1"/>
  <c r="G210" i="1"/>
  <c r="J211" i="1"/>
  <c r="G211" i="1"/>
  <c r="J228" i="1"/>
  <c r="G228" i="1"/>
  <c r="J237" i="1"/>
  <c r="G237" i="1"/>
  <c r="J238" i="1"/>
  <c r="G238" i="1"/>
  <c r="J239" i="1"/>
  <c r="G239" i="1"/>
  <c r="G240" i="1"/>
  <c r="J240" i="1"/>
  <c r="J241" i="1"/>
  <c r="G241" i="1"/>
  <c r="G242" i="1"/>
  <c r="J242" i="1"/>
  <c r="G243" i="1"/>
  <c r="J243" i="1"/>
  <c r="J244" i="1"/>
  <c r="G244" i="1"/>
  <c r="G245" i="1"/>
  <c r="J245" i="1"/>
  <c r="G246" i="1"/>
  <c r="J246" i="1"/>
  <c r="G247" i="1"/>
  <c r="J247" i="1"/>
  <c r="G248" i="1"/>
  <c r="J248" i="1"/>
  <c r="G249" i="1"/>
  <c r="J249" i="1"/>
  <c r="G250" i="1"/>
  <c r="J250" i="1"/>
  <c r="G251" i="1"/>
  <c r="J251" i="1"/>
  <c r="G252" i="1"/>
  <c r="J252" i="1"/>
  <c r="G123" i="1"/>
  <c r="J123" i="1"/>
  <c r="G124" i="1"/>
  <c r="J124" i="1"/>
  <c r="F62" i="1"/>
  <c r="F64" i="1"/>
  <c r="F192" i="1"/>
  <c r="F195" i="1"/>
  <c r="F196" i="1"/>
  <c r="F198" i="1"/>
  <c r="F199" i="1"/>
  <c r="F203" i="1"/>
  <c r="F209" i="1"/>
  <c r="F211" i="1"/>
  <c r="F231" i="1"/>
  <c r="AA140" i="1"/>
  <c r="F238" i="1"/>
  <c r="F241" i="1"/>
  <c r="F245" i="1"/>
  <c r="F246" i="1"/>
  <c r="F256" i="1"/>
  <c r="F261" i="1"/>
  <c r="F263" i="1"/>
  <c r="F264" i="1"/>
  <c r="F265" i="1"/>
  <c r="F300" i="1"/>
  <c r="F338" i="1"/>
  <c r="F343" i="1"/>
  <c r="F345" i="1"/>
  <c r="F350" i="1"/>
  <c r="F352" i="1"/>
  <c r="F358" i="1"/>
  <c r="F363" i="1"/>
  <c r="AA45" i="1"/>
  <c r="AA123" i="1"/>
  <c r="AA126" i="1"/>
  <c r="F132" i="1"/>
  <c r="AA132" i="1"/>
  <c r="F133" i="1"/>
  <c r="F152" i="1"/>
  <c r="F40" i="1"/>
  <c r="F58" i="1"/>
  <c r="F115" i="1"/>
  <c r="F119" i="1"/>
  <c r="F117" i="1"/>
  <c r="F43" i="1"/>
  <c r="F47" i="1"/>
  <c r="F180" i="1"/>
  <c r="G25" i="1"/>
  <c r="J25" i="1"/>
  <c r="J27" i="1"/>
  <c r="G27" i="1"/>
  <c r="AA28" i="1"/>
  <c r="J28" i="1"/>
  <c r="G28" i="1"/>
  <c r="AA30" i="1"/>
  <c r="J30" i="1"/>
  <c r="G30" i="1"/>
  <c r="G31" i="1"/>
  <c r="J31" i="1"/>
  <c r="G33" i="1"/>
  <c r="J33" i="1"/>
  <c r="G34" i="1"/>
  <c r="J34" i="1"/>
  <c r="G35" i="1"/>
  <c r="J35" i="1"/>
  <c r="AA36" i="1"/>
  <c r="G36" i="1"/>
  <c r="J36" i="1"/>
  <c r="G37" i="1"/>
  <c r="J37" i="1"/>
  <c r="AA38" i="1"/>
  <c r="J38" i="1"/>
  <c r="G38" i="1"/>
  <c r="G47" i="1"/>
  <c r="J47" i="1"/>
  <c r="AA48" i="1"/>
  <c r="J48" i="1"/>
  <c r="G48" i="1"/>
  <c r="G50" i="1"/>
  <c r="J50" i="1"/>
  <c r="G51" i="1"/>
  <c r="J51" i="1"/>
  <c r="G54" i="1"/>
  <c r="J54" i="1"/>
  <c r="G55" i="1"/>
  <c r="J55" i="1"/>
  <c r="AA56" i="1"/>
  <c r="J56" i="1"/>
  <c r="G56" i="1"/>
  <c r="G57" i="1"/>
  <c r="J57" i="1"/>
  <c r="J58" i="1"/>
  <c r="G58" i="1"/>
  <c r="G59" i="1"/>
  <c r="J59" i="1"/>
  <c r="G60" i="1"/>
  <c r="J60" i="1"/>
  <c r="J61" i="1"/>
  <c r="G61" i="1"/>
  <c r="AA62" i="1"/>
  <c r="G62" i="1"/>
  <c r="J62" i="1"/>
  <c r="G64" i="1"/>
  <c r="J64" i="1"/>
  <c r="J65" i="1"/>
  <c r="G65" i="1"/>
  <c r="AA66" i="1"/>
  <c r="J66" i="1"/>
  <c r="G66" i="1"/>
  <c r="G67" i="1"/>
  <c r="J67" i="1"/>
  <c r="AA68" i="1"/>
  <c r="G68" i="1"/>
  <c r="J68" i="1"/>
  <c r="G69" i="1"/>
  <c r="J69" i="1"/>
  <c r="G70" i="1"/>
  <c r="J70" i="1"/>
  <c r="AA71" i="1"/>
  <c r="G71" i="1"/>
  <c r="J71" i="1"/>
  <c r="G72" i="1"/>
  <c r="J72" i="1"/>
  <c r="G103" i="1"/>
  <c r="J103" i="1"/>
  <c r="J104" i="1"/>
  <c r="G104" i="1"/>
  <c r="G105" i="1"/>
  <c r="J105" i="1"/>
  <c r="G106" i="1"/>
  <c r="J106" i="1"/>
  <c r="G107" i="1"/>
  <c r="J107" i="1"/>
  <c r="G108" i="1"/>
  <c r="J108" i="1"/>
  <c r="G109" i="1"/>
  <c r="J109" i="1"/>
  <c r="J110" i="1"/>
  <c r="G110" i="1"/>
  <c r="J111" i="1"/>
  <c r="G111" i="1"/>
  <c r="G112" i="1"/>
  <c r="J112" i="1"/>
  <c r="J113" i="1"/>
  <c r="G113" i="1"/>
  <c r="AA114" i="1"/>
  <c r="J114" i="1"/>
  <c r="G114" i="1"/>
  <c r="J115" i="1"/>
  <c r="G115" i="1"/>
  <c r="AA116" i="1"/>
  <c r="G116" i="1"/>
  <c r="J116" i="1"/>
  <c r="J117" i="1"/>
  <c r="G117" i="1"/>
  <c r="G118" i="1"/>
  <c r="J118" i="1"/>
  <c r="G119" i="1"/>
  <c r="J119" i="1"/>
  <c r="AA120" i="1"/>
  <c r="J120" i="1"/>
  <c r="G120" i="1"/>
  <c r="J174" i="1"/>
  <c r="G174" i="1"/>
  <c r="G178" i="1"/>
  <c r="J178" i="1"/>
  <c r="J179" i="1"/>
  <c r="G179" i="1"/>
  <c r="G180" i="1"/>
  <c r="J180" i="1"/>
  <c r="J229" i="1"/>
  <c r="G229" i="1"/>
  <c r="G232" i="1"/>
  <c r="J232" i="1"/>
  <c r="G233" i="1"/>
  <c r="J233" i="1"/>
  <c r="G234" i="1"/>
  <c r="J234" i="1"/>
  <c r="G235" i="1"/>
  <c r="J235" i="1"/>
  <c r="J236" i="1"/>
  <c r="G236" i="1"/>
  <c r="J121" i="1"/>
  <c r="G121" i="1"/>
  <c r="AA122" i="1"/>
  <c r="G122" i="1"/>
  <c r="J122" i="1"/>
  <c r="M124" i="1"/>
  <c r="J168" i="1"/>
  <c r="G168" i="1"/>
  <c r="AA169" i="1"/>
  <c r="G169" i="1"/>
  <c r="J169" i="1"/>
  <c r="J212" i="1"/>
  <c r="G212" i="1"/>
  <c r="J213" i="1"/>
  <c r="G213" i="1"/>
  <c r="AA69" i="1"/>
  <c r="F69" i="1"/>
  <c r="AA105" i="1"/>
  <c r="AA113" i="1"/>
  <c r="F114" i="1"/>
  <c r="AA180" i="1"/>
  <c r="F239" i="1"/>
  <c r="AA249" i="1"/>
  <c r="F250" i="1"/>
  <c r="AA348" i="1"/>
  <c r="AA349" i="1"/>
  <c r="F166" i="1"/>
  <c r="F167" i="1"/>
  <c r="F170" i="1"/>
  <c r="AA211" i="1"/>
  <c r="F212" i="1"/>
  <c r="F213" i="1"/>
  <c r="F216" i="1"/>
  <c r="F226" i="1"/>
  <c r="F25" i="1"/>
  <c r="F27" i="1"/>
  <c r="F41" i="1"/>
  <c r="F46" i="1"/>
  <c r="F50" i="1"/>
  <c r="F53" i="1"/>
  <c r="F63" i="1"/>
  <c r="AA178" i="1"/>
  <c r="AA185" i="1"/>
  <c r="AA208" i="1"/>
  <c r="F230" i="1"/>
  <c r="F254" i="1"/>
  <c r="AA255" i="1"/>
  <c r="F255" i="1"/>
  <c r="AA264" i="1"/>
  <c r="AA296" i="1"/>
  <c r="F349" i="1"/>
  <c r="AA350" i="1"/>
  <c r="AA356" i="1"/>
  <c r="AA358" i="1"/>
  <c r="AA361" i="1"/>
  <c r="AP10" i="1"/>
  <c r="F122" i="1"/>
  <c r="F123" i="1"/>
  <c r="F126" i="1"/>
  <c r="F26" i="1"/>
  <c r="AA34" i="1"/>
  <c r="F37" i="1"/>
  <c r="AA55" i="1"/>
  <c r="F55" i="1"/>
  <c r="AA58" i="1"/>
  <c r="AA60" i="1"/>
  <c r="F65" i="1"/>
  <c r="F66" i="1"/>
  <c r="AA196" i="1"/>
  <c r="AA197" i="1"/>
  <c r="F201" i="1"/>
  <c r="AA202" i="1"/>
  <c r="AA203" i="1"/>
  <c r="F206" i="1"/>
  <c r="AA209" i="1"/>
  <c r="F228" i="1"/>
  <c r="AA235" i="1"/>
  <c r="AA236" i="1"/>
  <c r="F236" i="1"/>
  <c r="F240" i="1"/>
  <c r="AA246" i="1"/>
  <c r="AA247" i="1"/>
  <c r="F249" i="1"/>
  <c r="AA250" i="1"/>
  <c r="AA256" i="1"/>
  <c r="AA259" i="1"/>
  <c r="F259" i="1"/>
  <c r="F262" i="1"/>
  <c r="AA262" i="1"/>
  <c r="F337" i="1"/>
  <c r="AA337" i="1"/>
  <c r="AA345" i="1"/>
  <c r="AA352" i="1"/>
  <c r="F354" i="1"/>
  <c r="AA365" i="1"/>
  <c r="AA367" i="1"/>
  <c r="F367" i="1"/>
  <c r="AP11" i="1"/>
  <c r="F29" i="1"/>
  <c r="AA50" i="1"/>
  <c r="F68" i="1"/>
  <c r="F182" i="1"/>
  <c r="F186" i="1"/>
  <c r="AA228" i="1"/>
  <c r="AA238" i="1"/>
  <c r="AA239" i="1"/>
  <c r="AA240" i="1"/>
  <c r="AA241" i="1"/>
  <c r="F294" i="1"/>
  <c r="AA338" i="1"/>
  <c r="AA339" i="1"/>
  <c r="AP5" i="1"/>
  <c r="M178" i="1"/>
  <c r="AA179" i="1"/>
  <c r="M179" i="1"/>
  <c r="M180" i="1"/>
  <c r="M181" i="1"/>
  <c r="AA181" i="1"/>
  <c r="M182" i="1"/>
  <c r="AA182" i="1"/>
  <c r="M183" i="1"/>
  <c r="AA183" i="1"/>
  <c r="AA184" i="1"/>
  <c r="M184" i="1"/>
  <c r="M185" i="1"/>
  <c r="M186" i="1"/>
  <c r="AA186" i="1"/>
  <c r="M187" i="1"/>
  <c r="AA187" i="1"/>
  <c r="M188" i="1"/>
  <c r="AA188" i="1"/>
  <c r="M189" i="1"/>
  <c r="AA189" i="1"/>
  <c r="M192" i="1"/>
  <c r="AA192" i="1"/>
  <c r="M194" i="1"/>
  <c r="AA194" i="1"/>
  <c r="AA195" i="1"/>
  <c r="M195" i="1"/>
  <c r="M198" i="1"/>
  <c r="AA198" i="1"/>
  <c r="M199" i="1"/>
  <c r="AA199" i="1"/>
  <c r="M200" i="1"/>
  <c r="M201" i="1"/>
  <c r="AA201" i="1"/>
  <c r="AA204" i="1"/>
  <c r="M204" i="1"/>
  <c r="M205" i="1"/>
  <c r="AA205" i="1"/>
  <c r="AA206" i="1"/>
  <c r="M206" i="1"/>
  <c r="AA207" i="1"/>
  <c r="M207" i="1"/>
  <c r="M208" i="1"/>
  <c r="M209" i="1"/>
  <c r="M210" i="1"/>
  <c r="AA210" i="1"/>
  <c r="M228" i="1"/>
  <c r="M229" i="1"/>
  <c r="AA229" i="1"/>
  <c r="M232" i="1"/>
  <c r="AA232" i="1"/>
  <c r="M233" i="1"/>
  <c r="AA233" i="1"/>
  <c r="AA234" i="1"/>
  <c r="M234" i="1"/>
  <c r="M235" i="1"/>
  <c r="M236" i="1"/>
  <c r="M237" i="1"/>
  <c r="AA237" i="1"/>
  <c r="M238" i="1"/>
  <c r="M239" i="1"/>
  <c r="M240" i="1"/>
  <c r="M241" i="1"/>
  <c r="M242" i="1"/>
  <c r="AA242" i="1"/>
  <c r="M243" i="1"/>
  <c r="AA243" i="1"/>
  <c r="AA244" i="1"/>
  <c r="M244" i="1"/>
  <c r="AA245" i="1"/>
  <c r="M245" i="1"/>
  <c r="M246" i="1"/>
  <c r="M247" i="1"/>
  <c r="AA248" i="1"/>
  <c r="M248" i="1"/>
  <c r="M249" i="1"/>
  <c r="M250" i="1"/>
  <c r="M251" i="1"/>
  <c r="AA251" i="1"/>
  <c r="M252" i="1"/>
  <c r="AA252" i="1"/>
  <c r="M253" i="1"/>
  <c r="AA254" i="1"/>
  <c r="M254" i="1"/>
  <c r="M255" i="1"/>
  <c r="M256" i="1"/>
  <c r="AA257" i="1"/>
  <c r="M257" i="1"/>
  <c r="M258" i="1"/>
  <c r="M259" i="1"/>
  <c r="M260" i="1"/>
  <c r="M261" i="1"/>
  <c r="M262" i="1"/>
  <c r="M263" i="1"/>
  <c r="M264" i="1"/>
  <c r="AA265" i="1"/>
  <c r="M265" i="1"/>
  <c r="AA295" i="1"/>
  <c r="M295" i="1"/>
  <c r="M297" i="1"/>
  <c r="AA297" i="1"/>
  <c r="M294" i="1"/>
  <c r="M296" i="1"/>
  <c r="AA299" i="1"/>
  <c r="M299" i="1"/>
  <c r="M300" i="1"/>
  <c r="AA300" i="1"/>
  <c r="M302" i="1"/>
  <c r="J302" i="1"/>
  <c r="G302" i="1"/>
  <c r="M337" i="1"/>
  <c r="J337" i="1"/>
  <c r="G337" i="1"/>
  <c r="M338" i="1"/>
  <c r="G338" i="1"/>
  <c r="J338" i="1"/>
  <c r="G339" i="1"/>
  <c r="J339" i="1"/>
  <c r="M339" i="1"/>
  <c r="AA340" i="1"/>
  <c r="J340" i="1"/>
  <c r="G340" i="1"/>
  <c r="M340" i="1"/>
  <c r="AA341" i="1"/>
  <c r="J341" i="1"/>
  <c r="G341" i="1"/>
  <c r="M341" i="1"/>
  <c r="M342" i="1"/>
  <c r="AA342" i="1"/>
  <c r="G342" i="1"/>
  <c r="J342" i="1"/>
  <c r="AA343" i="1"/>
  <c r="G343" i="1"/>
  <c r="J343" i="1"/>
  <c r="AA344" i="1"/>
  <c r="J344" i="1"/>
  <c r="G344" i="1"/>
  <c r="M344" i="1"/>
  <c r="G345" i="1"/>
  <c r="J345" i="1"/>
  <c r="M345" i="1"/>
  <c r="M346" i="1"/>
  <c r="AA346" i="1"/>
  <c r="G346" i="1"/>
  <c r="J346" i="1"/>
  <c r="M347" i="1"/>
  <c r="AA347" i="1"/>
  <c r="J347" i="1"/>
  <c r="G347" i="1"/>
  <c r="G348" i="1"/>
  <c r="J348" i="1"/>
  <c r="M348" i="1"/>
  <c r="J349" i="1"/>
  <c r="G349" i="1"/>
  <c r="M349" i="1"/>
  <c r="J350" i="1"/>
  <c r="G350" i="1"/>
  <c r="M350" i="1"/>
  <c r="J351" i="1"/>
  <c r="G351" i="1"/>
  <c r="M351" i="1"/>
  <c r="G352" i="1"/>
  <c r="J352" i="1"/>
  <c r="M352" i="1"/>
  <c r="AA353" i="1"/>
  <c r="J353" i="1"/>
  <c r="G353" i="1"/>
  <c r="M353" i="1"/>
  <c r="M354" i="1"/>
  <c r="AA354" i="1"/>
  <c r="G354" i="1"/>
  <c r="J354" i="1"/>
  <c r="AA355" i="1"/>
  <c r="G355" i="1"/>
  <c r="J355" i="1"/>
  <c r="M355" i="1"/>
  <c r="G356" i="1"/>
  <c r="J356" i="1"/>
  <c r="M356" i="1"/>
  <c r="M357" i="1"/>
  <c r="G357" i="1"/>
  <c r="J357" i="1"/>
  <c r="G358" i="1"/>
  <c r="J358" i="1"/>
  <c r="M358" i="1"/>
  <c r="AA359" i="1"/>
  <c r="G359" i="1"/>
  <c r="J359" i="1"/>
  <c r="M359" i="1"/>
  <c r="M360" i="1"/>
  <c r="AA360" i="1"/>
  <c r="G360" i="1"/>
  <c r="J360" i="1"/>
  <c r="J361" i="1"/>
  <c r="G361" i="1"/>
  <c r="M362" i="1"/>
  <c r="AA362" i="1"/>
  <c r="J362" i="1"/>
  <c r="G362" i="1"/>
  <c r="M363" i="1"/>
  <c r="J363" i="1"/>
  <c r="G363" i="1"/>
  <c r="AA364" i="1"/>
  <c r="J364" i="1"/>
  <c r="G364" i="1"/>
  <c r="M364" i="1"/>
  <c r="G365" i="1"/>
  <c r="J365" i="1"/>
  <c r="M365" i="1"/>
  <c r="M366" i="1"/>
  <c r="AA366" i="1"/>
  <c r="J366" i="1"/>
  <c r="G366" i="1"/>
  <c r="J367" i="1"/>
  <c r="G367" i="1"/>
  <c r="M367" i="1"/>
  <c r="M368" i="1"/>
  <c r="AA368" i="1"/>
  <c r="J368" i="1"/>
  <c r="G368" i="1"/>
  <c r="AA15" i="1"/>
  <c r="G15" i="1"/>
  <c r="J15" i="1"/>
  <c r="AA24" i="1"/>
  <c r="J24" i="1"/>
  <c r="G24" i="1"/>
  <c r="J39" i="1"/>
  <c r="G39" i="1"/>
  <c r="G42" i="1"/>
  <c r="AA42" i="1"/>
  <c r="J42" i="1"/>
  <c r="J43" i="1"/>
  <c r="G43" i="1"/>
  <c r="AA44" i="1"/>
  <c r="J44" i="1"/>
  <c r="G44" i="1"/>
  <c r="J45" i="1"/>
  <c r="G45" i="1"/>
  <c r="AA46" i="1"/>
  <c r="J46" i="1"/>
  <c r="G46" i="1"/>
  <c r="J49" i="1"/>
  <c r="G49" i="1"/>
  <c r="AA52" i="1"/>
  <c r="J52" i="1"/>
  <c r="G52" i="1"/>
  <c r="J53" i="1"/>
  <c r="AA53" i="1"/>
  <c r="G53" i="1"/>
  <c r="G92" i="1"/>
  <c r="J92" i="1"/>
  <c r="J140" i="1"/>
  <c r="G140" i="1"/>
  <c r="AA190" i="1"/>
  <c r="G190" i="1"/>
  <c r="J190" i="1"/>
  <c r="AA230" i="1"/>
  <c r="G230" i="1"/>
  <c r="J230" i="1"/>
  <c r="G266" i="1"/>
  <c r="AA266" i="1"/>
  <c r="J266" i="1"/>
  <c r="G285" i="1"/>
  <c r="AA285" i="1"/>
  <c r="J285" i="1"/>
  <c r="P4" i="1"/>
  <c r="O4" i="1"/>
  <c r="AA121" i="1"/>
  <c r="AA124" i="1"/>
  <c r="AA125" i="1"/>
  <c r="F125" i="1"/>
  <c r="F128" i="1"/>
  <c r="AA131" i="1"/>
  <c r="AA133" i="1"/>
  <c r="F134" i="1"/>
  <c r="AA152" i="1"/>
  <c r="F154" i="1"/>
  <c r="AA155" i="1"/>
  <c r="AA156" i="1"/>
  <c r="F158" i="1"/>
  <c r="AA158" i="1"/>
  <c r="AA160" i="1"/>
  <c r="F162" i="1"/>
  <c r="F168" i="1"/>
  <c r="AA168" i="1"/>
  <c r="AA212" i="1"/>
  <c r="AA214" i="1"/>
  <c r="AA216" i="1"/>
  <c r="AA218" i="1"/>
  <c r="AA220" i="1"/>
  <c r="F224" i="1"/>
  <c r="AA224" i="1"/>
  <c r="AA225" i="1"/>
  <c r="AA226" i="1"/>
  <c r="F266" i="1"/>
  <c r="F225" i="1"/>
  <c r="F140" i="1"/>
  <c r="F45" i="1"/>
  <c r="AU13" i="1"/>
  <c r="AU20" i="1"/>
  <c r="AU22" i="1"/>
  <c r="AV9" i="1"/>
  <c r="AU18" i="1"/>
  <c r="AV15" i="1"/>
  <c r="AV8" i="1"/>
  <c r="AV6" i="1"/>
  <c r="AU9" i="1"/>
  <c r="AV5" i="1"/>
  <c r="AU15" i="1"/>
  <c r="AV18" i="1"/>
  <c r="AV13" i="1"/>
  <c r="AV12" i="1"/>
  <c r="AV19" i="1"/>
  <c r="AV23" i="1"/>
  <c r="AU10" i="1"/>
  <c r="AV16" i="1"/>
  <c r="AP15" i="1"/>
  <c r="AP9" i="1"/>
  <c r="AP23" i="1"/>
  <c r="AP21" i="1"/>
  <c r="AP18" i="1"/>
  <c r="AV11" i="1"/>
  <c r="AP14" i="1"/>
  <c r="AP13" i="1"/>
  <c r="AU8" i="1"/>
  <c r="AV20" i="1"/>
  <c r="AP8" i="1"/>
  <c r="AP22" i="1"/>
  <c r="AP20" i="1"/>
  <c r="AV21" i="1"/>
  <c r="AU19" i="1"/>
  <c r="AP19" i="1"/>
  <c r="AP17" i="1"/>
  <c r="AP16" i="1"/>
  <c r="AU5" i="1"/>
  <c r="AV10" i="1"/>
  <c r="AU14" i="1"/>
  <c r="AV14" i="1"/>
  <c r="AU7" i="1"/>
  <c r="AU12" i="1"/>
  <c r="AU6" i="1"/>
  <c r="AV7" i="1"/>
  <c r="AU21" i="1"/>
  <c r="AU23" i="1"/>
  <c r="AV4" i="1"/>
  <c r="AU11" i="1"/>
  <c r="AV17" i="1"/>
  <c r="AV22" i="1"/>
  <c r="AU16" i="1"/>
  <c r="AU17" i="1"/>
  <c r="AP12" i="1"/>
  <c r="AP4" i="1"/>
  <c r="AP7" i="1"/>
  <c r="AP6" i="1"/>
  <c r="J125" i="1"/>
  <c r="G125" i="1"/>
  <c r="M125" i="1"/>
  <c r="M126" i="1"/>
  <c r="J126" i="1"/>
  <c r="G126" i="1"/>
  <c r="J127" i="1"/>
  <c r="G127" i="1"/>
  <c r="M127" i="1"/>
  <c r="M128" i="1"/>
  <c r="AA128" i="1"/>
  <c r="G128" i="1"/>
  <c r="J128" i="1"/>
  <c r="M129" i="1"/>
  <c r="AA129" i="1"/>
  <c r="J129" i="1"/>
  <c r="G129" i="1"/>
  <c r="M130" i="1"/>
  <c r="J130" i="1"/>
  <c r="G130" i="1"/>
  <c r="J131" i="1"/>
  <c r="G131" i="1"/>
  <c r="M131" i="1"/>
  <c r="M132" i="1"/>
  <c r="G132" i="1"/>
  <c r="J132" i="1"/>
  <c r="M133" i="1"/>
  <c r="J133" i="1"/>
  <c r="G133" i="1"/>
  <c r="M134" i="1"/>
  <c r="G134" i="1"/>
  <c r="J134" i="1"/>
  <c r="G152" i="1"/>
  <c r="J152" i="1"/>
  <c r="M152" i="1"/>
  <c r="G153" i="1"/>
  <c r="J153" i="1"/>
  <c r="M153" i="1"/>
  <c r="M154" i="1"/>
  <c r="J154" i="1"/>
  <c r="G154" i="1"/>
  <c r="M155" i="1"/>
  <c r="J155" i="1"/>
  <c r="G155" i="1"/>
  <c r="G156" i="1"/>
  <c r="J156" i="1"/>
  <c r="M156" i="1"/>
  <c r="G157" i="1"/>
  <c r="J157" i="1"/>
  <c r="M158" i="1"/>
  <c r="G158" i="1"/>
  <c r="J158" i="1"/>
  <c r="J159" i="1"/>
  <c r="G159" i="1"/>
  <c r="J160" i="1"/>
  <c r="G160" i="1"/>
  <c r="M160" i="1"/>
  <c r="AA161" i="1"/>
  <c r="G161" i="1"/>
  <c r="J161" i="1"/>
  <c r="M161" i="1"/>
  <c r="G162" i="1"/>
  <c r="J162" i="1"/>
  <c r="M162" i="1"/>
  <c r="M163" i="1"/>
  <c r="AA163" i="1"/>
  <c r="G163" i="1"/>
  <c r="J163" i="1"/>
  <c r="M164" i="1"/>
  <c r="G164" i="1"/>
  <c r="J164" i="1"/>
  <c r="M165" i="1"/>
  <c r="AA165" i="1"/>
  <c r="G165" i="1"/>
  <c r="J165" i="1"/>
  <c r="G166" i="1"/>
  <c r="J166" i="1"/>
  <c r="M166" i="1"/>
  <c r="G167" i="1"/>
  <c r="J167" i="1"/>
  <c r="M169" i="1"/>
  <c r="J170" i="1"/>
  <c r="G170" i="1"/>
  <c r="M170" i="1"/>
  <c r="J171" i="1"/>
  <c r="G171" i="1"/>
  <c r="M173" i="1"/>
  <c r="AA173" i="1"/>
  <c r="J173" i="1"/>
  <c r="G173" i="1"/>
  <c r="M211" i="1"/>
  <c r="M212" i="1"/>
  <c r="AA213" i="1"/>
  <c r="M213" i="1"/>
  <c r="G214" i="1"/>
  <c r="J214" i="1"/>
  <c r="M214" i="1"/>
  <c r="AA215" i="1"/>
  <c r="J215" i="1"/>
  <c r="G215" i="1"/>
  <c r="M215" i="1"/>
  <c r="M216" i="1"/>
  <c r="G216" i="1"/>
  <c r="J216" i="1"/>
  <c r="AA217" i="1"/>
  <c r="J217" i="1"/>
  <c r="G217" i="1"/>
  <c r="J218" i="1"/>
  <c r="G218" i="1"/>
  <c r="M218" i="1"/>
  <c r="AA219" i="1"/>
  <c r="J219" i="1"/>
  <c r="G219" i="1"/>
  <c r="M219" i="1"/>
  <c r="M220" i="1"/>
  <c r="G220" i="1"/>
  <c r="J220" i="1"/>
  <c r="M221" i="1"/>
  <c r="AA221" i="1"/>
  <c r="J221" i="1"/>
  <c r="G221" i="1"/>
  <c r="AA222" i="1"/>
  <c r="G222" i="1"/>
  <c r="J222" i="1"/>
  <c r="AA223" i="1"/>
  <c r="J223" i="1"/>
  <c r="G223" i="1"/>
  <c r="M223" i="1"/>
  <c r="J224" i="1"/>
  <c r="G224" i="1"/>
  <c r="M224" i="1"/>
  <c r="G225" i="1"/>
  <c r="J225" i="1"/>
  <c r="M225" i="1"/>
  <c r="M226" i="1"/>
  <c r="G226" i="1"/>
  <c r="J226" i="1"/>
  <c r="AA227" i="1"/>
  <c r="G227" i="1"/>
  <c r="J227" i="1"/>
  <c r="B4" i="2" l="1" a="1"/>
  <c r="AU4" i="1"/>
  <c r="AW11" i="1"/>
  <c r="AW23" i="1"/>
  <c r="B4" i="4" a="1"/>
  <c r="B4" i="6" a="1"/>
  <c r="AQ20" i="1"/>
  <c r="AQ11" i="1"/>
  <c r="AQ14" i="1"/>
  <c r="AQ21" i="1"/>
  <c r="AQ15" i="1"/>
  <c r="AQ5" i="1"/>
  <c r="AQ12" i="1"/>
  <c r="AQ8" i="1"/>
  <c r="AQ6" i="1"/>
  <c r="AQ4" i="1"/>
  <c r="AQ17" i="1"/>
  <c r="AQ22" i="1"/>
  <c r="AQ18" i="1"/>
  <c r="AQ13" i="1"/>
  <c r="AQ7" i="1"/>
  <c r="AQ9" i="1"/>
  <c r="AQ10" i="1"/>
  <c r="AQ16" i="1"/>
  <c r="AQ19" i="1"/>
  <c r="AQ23" i="1"/>
  <c r="AO6" i="1"/>
  <c r="AR6" i="1" s="1"/>
  <c r="AT6" i="1" s="1"/>
  <c r="AO23" i="1"/>
  <c r="AR23" i="1" s="1"/>
  <c r="AT23" i="1" s="1"/>
  <c r="AO18" i="1"/>
  <c r="AR18" i="1" s="1"/>
  <c r="AT18" i="1" s="1"/>
  <c r="AO16" i="1"/>
  <c r="AR16" i="1" s="1"/>
  <c r="AT16" i="1" s="1"/>
  <c r="AO14" i="1"/>
  <c r="AR14" i="1" s="1"/>
  <c r="AT14" i="1" s="1"/>
  <c r="AO10" i="1"/>
  <c r="AR10" i="1" s="1"/>
  <c r="AT10" i="1" s="1"/>
  <c r="AO9" i="1"/>
  <c r="AR9" i="1" s="1"/>
  <c r="AT9" i="1" s="1"/>
  <c r="AO8" i="1"/>
  <c r="AR8" i="1" s="1"/>
  <c r="AT8" i="1" s="1"/>
  <c r="AO21" i="1"/>
  <c r="AR21" i="1" s="1"/>
  <c r="AT21" i="1" s="1"/>
  <c r="AO20" i="1"/>
  <c r="AR20" i="1" s="1"/>
  <c r="AT20" i="1" s="1"/>
  <c r="AO17" i="1"/>
  <c r="AR17" i="1" s="1"/>
  <c r="AT17" i="1" s="1"/>
  <c r="AO11" i="1"/>
  <c r="AR11" i="1" s="1"/>
  <c r="AT11" i="1" s="1"/>
  <c r="AO15" i="1"/>
  <c r="AR15" i="1" s="1"/>
  <c r="AT15" i="1" s="1"/>
  <c r="AO19" i="1"/>
  <c r="AR19" i="1" s="1"/>
  <c r="AT19" i="1" s="1"/>
  <c r="AO7" i="1"/>
  <c r="AR7" i="1" s="1"/>
  <c r="AT7" i="1" s="1"/>
  <c r="AO22" i="1"/>
  <c r="AR22" i="1" s="1"/>
  <c r="AT22" i="1" s="1"/>
  <c r="AO13" i="1"/>
  <c r="AR13" i="1" s="1"/>
  <c r="AT13" i="1" s="1"/>
  <c r="AO12" i="1"/>
  <c r="AR12" i="1" s="1"/>
  <c r="AT12" i="1" s="1"/>
  <c r="AO5" i="1"/>
  <c r="AR5" i="1" s="1"/>
  <c r="AT5" i="1" s="1"/>
  <c r="AO4" i="1"/>
  <c r="AR4" i="1" s="1"/>
  <c r="AT4" i="1" s="1"/>
  <c r="AW13" i="1"/>
  <c r="AW20" i="1"/>
  <c r="AW22" i="1"/>
  <c r="AW18" i="1"/>
  <c r="AW9" i="1"/>
  <c r="AW15" i="1"/>
  <c r="AW10" i="1"/>
  <c r="AW8" i="1"/>
  <c r="AW19" i="1"/>
  <c r="AW5" i="1"/>
  <c r="AW14" i="1"/>
  <c r="AW7" i="1"/>
  <c r="AW12" i="1"/>
  <c r="AW6" i="1"/>
  <c r="AW21" i="1"/>
  <c r="AW16" i="1"/>
  <c r="AW17" i="1"/>
  <c r="R44" i="2"/>
  <c r="N44" i="2"/>
  <c r="P44" i="2" s="1"/>
  <c r="Q44" i="2"/>
  <c r="T44" i="2"/>
  <c r="S44" i="2"/>
  <c r="T43" i="2"/>
  <c r="S43" i="2"/>
  <c r="R43" i="2"/>
  <c r="Q43" i="2"/>
  <c r="N43" i="2"/>
  <c r="N5" i="2" l="1"/>
  <c r="N25" i="2"/>
  <c r="X28" i="2"/>
  <c r="T29" i="2"/>
  <c r="T30" i="2"/>
  <c r="X31" i="2"/>
  <c r="T32" i="2"/>
  <c r="T33" i="2"/>
  <c r="T35" i="2"/>
  <c r="S37" i="2"/>
  <c r="T38" i="2"/>
  <c r="R41" i="2"/>
  <c r="N7" i="2"/>
  <c r="S8" i="2"/>
  <c r="S11" i="2"/>
  <c r="R13" i="2"/>
  <c r="N16" i="2"/>
  <c r="S18" i="2"/>
  <c r="X6" i="2"/>
  <c r="Q6" i="2"/>
  <c r="R6" i="2"/>
  <c r="S6" i="2"/>
  <c r="T6" i="2"/>
  <c r="X7" i="2"/>
  <c r="S7" i="2"/>
  <c r="X8" i="2"/>
  <c r="T8" i="2"/>
  <c r="T9" i="2"/>
  <c r="T10" i="2"/>
  <c r="T11" i="2"/>
  <c r="S12" i="2"/>
  <c r="S13" i="2"/>
  <c r="N14" i="2"/>
  <c r="X15" i="2"/>
  <c r="Q16" i="2"/>
  <c r="Q17" i="2"/>
  <c r="Q18" i="2"/>
  <c r="T18" i="2"/>
  <c r="S19" i="2"/>
  <c r="N20" i="2"/>
  <c r="X21" i="2"/>
  <c r="T22" i="2"/>
  <c r="X24" i="2"/>
  <c r="Q25" i="2"/>
  <c r="N26" i="2"/>
  <c r="T27" i="2"/>
  <c r="S35" i="2"/>
  <c r="R4" i="2"/>
  <c r="T4" i="2"/>
  <c r="Q5" i="2"/>
  <c r="S5" i="2"/>
  <c r="T5" i="2"/>
  <c r="X10" i="2"/>
  <c r="R11" i="2"/>
  <c r="T12" i="2"/>
  <c r="Q13" i="2"/>
  <c r="S14" i="2"/>
  <c r="R15" i="2"/>
  <c r="W15" i="2" s="1"/>
  <c r="X16" i="2"/>
  <c r="T17" i="2"/>
  <c r="R18" i="2"/>
  <c r="W18" i="2" s="1"/>
  <c r="X20" i="2"/>
  <c r="N21" i="2"/>
  <c r="R22" i="2"/>
  <c r="X23" i="2"/>
  <c r="T24" i="2"/>
  <c r="Q26" i="2"/>
  <c r="Q27" i="2"/>
  <c r="N29" i="2"/>
  <c r="Q30" i="2"/>
  <c r="S32" i="2"/>
  <c r="S34" i="2"/>
  <c r="Q35" i="2"/>
  <c r="T39" i="2"/>
  <c r="Q40" i="2"/>
  <c r="X40" i="2"/>
  <c r="X4" i="2"/>
  <c r="T7" i="2"/>
  <c r="N10" i="2"/>
  <c r="N12" i="2"/>
  <c r="T14" i="2"/>
  <c r="S16" i="2"/>
  <c r="R17" i="2"/>
  <c r="N19" i="2"/>
  <c r="N6" i="2"/>
  <c r="Q7" i="2"/>
  <c r="Q8" i="2"/>
  <c r="Q9" i="2"/>
  <c r="Q10" i="2"/>
  <c r="Q11" i="2"/>
  <c r="Q12" i="2"/>
  <c r="N13" i="2"/>
  <c r="R14" i="2"/>
  <c r="R33" i="2"/>
  <c r="S4" i="2"/>
  <c r="Q14" i="2"/>
  <c r="R19" i="2"/>
  <c r="Q21" i="2"/>
  <c r="S22" i="2"/>
  <c r="S23" i="2"/>
  <c r="Q15" i="2"/>
  <c r="T15" i="2"/>
  <c r="T16" i="2"/>
  <c r="S17" i="2"/>
  <c r="X18" i="2"/>
  <c r="Q19" i="2"/>
  <c r="R20" i="2"/>
  <c r="S21" i="2"/>
  <c r="N22" i="2"/>
  <c r="Q23" i="2"/>
  <c r="S24" i="2"/>
  <c r="T25" i="2"/>
  <c r="T26" i="2"/>
  <c r="S28" i="2"/>
  <c r="N4" i="2"/>
  <c r="X5" i="2"/>
  <c r="R5" i="2"/>
  <c r="R8" i="2"/>
  <c r="R9" i="2"/>
  <c r="S10" i="2"/>
  <c r="N11" i="2"/>
  <c r="X12" i="2"/>
  <c r="X13" i="2"/>
  <c r="N18" i="2"/>
  <c r="R23" i="2"/>
  <c r="S27" i="2"/>
  <c r="T28" i="2"/>
  <c r="S31" i="2"/>
  <c r="X34" i="2"/>
  <c r="N39" i="2"/>
  <c r="S9" i="2"/>
  <c r="R12" i="2"/>
  <c r="T23" i="2"/>
  <c r="Q37" i="2"/>
  <c r="X11" i="2"/>
  <c r="T19" i="2"/>
  <c r="R24" i="2"/>
  <c r="T13" i="2"/>
  <c r="N15" i="2"/>
  <c r="R16" i="2"/>
  <c r="X17" i="2"/>
  <c r="X19" i="2"/>
  <c r="S20" i="2"/>
  <c r="R21" i="2"/>
  <c r="X22" i="2"/>
  <c r="Q24" i="2"/>
  <c r="S25" i="2"/>
  <c r="N27" i="2"/>
  <c r="Q28" i="2"/>
  <c r="R29" i="2"/>
  <c r="N31" i="2"/>
  <c r="N33" i="2"/>
  <c r="Q34" i="2"/>
  <c r="R36" i="2"/>
  <c r="N37" i="2"/>
  <c r="R39" i="2"/>
  <c r="N40" i="2"/>
  <c r="X41" i="2"/>
  <c r="Q4" i="2"/>
  <c r="N8" i="2"/>
  <c r="N9" i="2"/>
  <c r="R10" i="2"/>
  <c r="S15" i="2"/>
  <c r="X9" i="2"/>
  <c r="S26" i="2"/>
  <c r="S30" i="2"/>
  <c r="Q32" i="2"/>
  <c r="T36" i="2"/>
  <c r="X37" i="2"/>
  <c r="S40" i="2"/>
  <c r="R7" i="2"/>
  <c r="X14" i="2"/>
  <c r="N36" i="2"/>
  <c r="N17" i="2"/>
  <c r="T20" i="2"/>
  <c r="T21" i="2"/>
  <c r="Q22" i="2"/>
  <c r="N23" i="2"/>
  <c r="R38" i="2"/>
  <c r="Q20" i="2"/>
  <c r="N24" i="2"/>
  <c r="X25" i="2"/>
  <c r="R25" i="2"/>
  <c r="X26" i="2"/>
  <c r="R26" i="2"/>
  <c r="X27" i="2"/>
  <c r="R27" i="2"/>
  <c r="N28" i="2"/>
  <c r="R28" i="2"/>
  <c r="X29" i="2"/>
  <c r="Q29" i="2"/>
  <c r="S29" i="2"/>
  <c r="N30" i="2"/>
  <c r="R30" i="2"/>
  <c r="X30" i="2"/>
  <c r="Q31" i="2"/>
  <c r="R31" i="2"/>
  <c r="T31" i="2"/>
  <c r="N32" i="2"/>
  <c r="R32" i="2"/>
  <c r="X32" i="2"/>
  <c r="Q33" i="2"/>
  <c r="S33" i="2"/>
  <c r="X33" i="2"/>
  <c r="N34" i="2"/>
  <c r="R34" i="2"/>
  <c r="T34" i="2"/>
  <c r="N35" i="2"/>
  <c r="R35" i="2"/>
  <c r="X35" i="2"/>
  <c r="Q36" i="2"/>
  <c r="S36" i="2"/>
  <c r="X36" i="2"/>
  <c r="R37" i="2"/>
  <c r="T37" i="2"/>
  <c r="N38" i="2"/>
  <c r="Q38" i="2"/>
  <c r="S38" i="2"/>
  <c r="X38" i="2"/>
  <c r="Q39" i="2"/>
  <c r="S39" i="2"/>
  <c r="X39" i="2"/>
  <c r="R40" i="2"/>
  <c r="T40" i="2"/>
  <c r="N41" i="2"/>
  <c r="Q41" i="2"/>
  <c r="S41" i="2"/>
  <c r="T41" i="2"/>
  <c r="X42" i="2"/>
  <c r="T42" i="2"/>
  <c r="S42" i="2"/>
  <c r="R42" i="2"/>
  <c r="Q42" i="2"/>
  <c r="W42" i="2" s="1"/>
  <c r="N42" i="2"/>
  <c r="AZ13" i="1"/>
  <c r="AZ20" i="1"/>
  <c r="AZ19" i="1"/>
  <c r="AZ5" i="1"/>
  <c r="AZ14" i="1"/>
  <c r="AZ7" i="1"/>
  <c r="AZ12" i="1"/>
  <c r="AZ22" i="1"/>
  <c r="AZ18" i="1"/>
  <c r="AZ9" i="1"/>
  <c r="AZ15" i="1"/>
  <c r="AZ10" i="1"/>
  <c r="AZ8" i="1"/>
  <c r="AW4" i="1"/>
  <c r="AZ23" i="1"/>
  <c r="AZ11" i="1"/>
  <c r="AZ6" i="1"/>
  <c r="AZ21" i="1"/>
  <c r="AZ4" i="1"/>
  <c r="AZ16" i="1"/>
  <c r="AZ17" i="1"/>
  <c r="AX11" i="1"/>
  <c r="AX4" i="1"/>
  <c r="EI13" i="4"/>
  <c r="ED13" i="4"/>
  <c r="DY13" i="4"/>
  <c r="DT13" i="4"/>
  <c r="DO13" i="4"/>
  <c r="DJ13" i="4"/>
  <c r="DE13" i="4"/>
  <c r="CZ13" i="4"/>
  <c r="CU13" i="4"/>
  <c r="CP13" i="4"/>
  <c r="CK13" i="4"/>
  <c r="CF13" i="4"/>
  <c r="CA13" i="4"/>
  <c r="BV13" i="4"/>
  <c r="BQ13" i="4"/>
  <c r="BL13" i="4"/>
  <c r="BG13" i="4"/>
  <c r="BB13" i="4"/>
  <c r="AW13" i="4"/>
  <c r="AR13" i="4"/>
  <c r="AM13" i="4"/>
  <c r="AH13" i="4"/>
  <c r="AC13" i="4"/>
  <c r="X13" i="4"/>
  <c r="S13" i="4"/>
  <c r="EH13" i="4"/>
  <c r="EC13" i="4"/>
  <c r="DX13" i="4"/>
  <c r="DS13" i="4"/>
  <c r="DN13" i="4"/>
  <c r="DI13" i="4"/>
  <c r="DD13" i="4"/>
  <c r="CY13" i="4"/>
  <c r="CT13" i="4"/>
  <c r="CO13" i="4"/>
  <c r="CJ13" i="4"/>
  <c r="CE13" i="4"/>
  <c r="BZ13" i="4"/>
  <c r="BU13" i="4"/>
  <c r="BP13" i="4"/>
  <c r="BK13" i="4"/>
  <c r="BF13" i="4"/>
  <c r="BA13" i="4"/>
  <c r="AV13" i="4"/>
  <c r="AQ13" i="4"/>
  <c r="AL13" i="4"/>
  <c r="AG13" i="4"/>
  <c r="AB13" i="4"/>
  <c r="W13" i="4"/>
  <c r="R13" i="4"/>
  <c r="O13" i="4"/>
  <c r="AY23" i="1"/>
  <c r="AX6" i="1"/>
  <c r="AX23" i="1"/>
  <c r="AX18" i="1"/>
  <c r="AX16" i="1"/>
  <c r="AX14" i="1"/>
  <c r="AX10" i="1"/>
  <c r="AY18" i="1"/>
  <c r="AX9" i="1"/>
  <c r="AX8" i="1"/>
  <c r="AX20" i="1"/>
  <c r="AX15" i="1"/>
  <c r="AX19" i="1"/>
  <c r="AX7" i="1"/>
  <c r="AX22" i="1"/>
  <c r="AX13" i="1"/>
  <c r="AX12" i="1"/>
  <c r="AY10" i="1"/>
  <c r="AY8" i="1"/>
  <c r="AY7" i="1"/>
  <c r="AY20" i="1"/>
  <c r="AY9" i="1"/>
  <c r="AY13" i="1"/>
  <c r="AX21" i="1"/>
  <c r="AY22" i="1"/>
  <c r="AX5" i="1"/>
  <c r="AX17" i="1"/>
  <c r="EI11" i="4"/>
  <c r="EI10" i="4"/>
  <c r="EI9" i="4"/>
  <c r="EI8" i="4"/>
  <c r="EI7" i="4"/>
  <c r="EI6" i="4"/>
  <c r="EI5" i="4"/>
  <c r="EI4" i="4"/>
  <c r="ED12" i="4"/>
  <c r="ED11" i="4"/>
  <c r="ED10" i="4"/>
  <c r="ED9" i="4"/>
  <c r="ED8" i="4"/>
  <c r="ED7" i="4"/>
  <c r="ED6" i="4"/>
  <c r="ED5" i="4"/>
  <c r="ED4" i="4"/>
  <c r="DY12" i="4"/>
  <c r="DY11" i="4"/>
  <c r="DY10" i="4"/>
  <c r="DY9" i="4"/>
  <c r="DY8" i="4"/>
  <c r="DY7" i="4"/>
  <c r="DY6" i="4"/>
  <c r="DY5" i="4"/>
  <c r="DY4" i="4"/>
  <c r="DT12" i="4"/>
  <c r="DT11" i="4"/>
  <c r="DT10" i="4"/>
  <c r="DT9" i="4"/>
  <c r="DT8" i="4"/>
  <c r="DT7" i="4"/>
  <c r="DT6" i="4"/>
  <c r="DT5" i="4"/>
  <c r="DT4" i="4"/>
  <c r="DO12" i="4"/>
  <c r="DO11" i="4"/>
  <c r="DO10" i="4"/>
  <c r="DO9" i="4"/>
  <c r="DO8" i="4"/>
  <c r="DO7" i="4"/>
  <c r="DO6" i="4"/>
  <c r="DO5" i="4"/>
  <c r="DO4" i="4"/>
  <c r="DJ12" i="4"/>
  <c r="DJ11" i="4"/>
  <c r="DJ10" i="4"/>
  <c r="DJ9" i="4"/>
  <c r="DJ8" i="4"/>
  <c r="DJ7" i="4"/>
  <c r="DJ6" i="4"/>
  <c r="DJ5" i="4"/>
  <c r="DJ4" i="4"/>
  <c r="DE12" i="4"/>
  <c r="DE11" i="4"/>
  <c r="DE10" i="4"/>
  <c r="DE9" i="4"/>
  <c r="DE8" i="4"/>
  <c r="DE7" i="4"/>
  <c r="DE6" i="4"/>
  <c r="DE5" i="4"/>
  <c r="DE4" i="4"/>
  <c r="CZ12" i="4"/>
  <c r="CZ11" i="4"/>
  <c r="CZ10" i="4"/>
  <c r="CZ9" i="4"/>
  <c r="CZ8" i="4"/>
  <c r="CZ7" i="4"/>
  <c r="CZ6" i="4"/>
  <c r="CZ5" i="4"/>
  <c r="CZ4" i="4"/>
  <c r="CU12" i="4"/>
  <c r="CU11" i="4"/>
  <c r="CU10" i="4"/>
  <c r="CU9" i="4"/>
  <c r="CU8" i="4"/>
  <c r="CU7" i="4"/>
  <c r="CU6" i="4"/>
  <c r="CU5" i="4"/>
  <c r="CU4" i="4"/>
  <c r="CP12" i="4"/>
  <c r="CP11" i="4"/>
  <c r="CP10" i="4"/>
  <c r="CP9" i="4"/>
  <c r="CP8" i="4"/>
  <c r="CP7" i="4"/>
  <c r="CP6" i="4"/>
  <c r="CP5" i="4"/>
  <c r="CP4" i="4"/>
  <c r="CK12" i="4"/>
  <c r="CK11" i="4"/>
  <c r="CK10" i="4"/>
  <c r="CK9" i="4"/>
  <c r="CK8" i="4"/>
  <c r="CK7" i="4"/>
  <c r="CK6" i="4"/>
  <c r="CK5" i="4"/>
  <c r="CK4" i="4"/>
  <c r="CF12" i="4"/>
  <c r="CF11" i="4"/>
  <c r="CF10" i="4"/>
  <c r="CF9" i="4"/>
  <c r="CF8" i="4"/>
  <c r="CF7" i="4"/>
  <c r="CF6" i="4"/>
  <c r="CF5" i="4"/>
  <c r="CF4" i="4"/>
  <c r="CA12" i="4"/>
  <c r="CA11" i="4"/>
  <c r="CA10" i="4"/>
  <c r="CA9" i="4"/>
  <c r="CA8" i="4"/>
  <c r="CA7" i="4"/>
  <c r="CA6" i="4"/>
  <c r="CA5" i="4"/>
  <c r="CA4" i="4"/>
  <c r="BV12" i="4"/>
  <c r="BV11" i="4"/>
  <c r="BV10" i="4"/>
  <c r="BV9" i="4"/>
  <c r="BV8" i="4"/>
  <c r="BV7" i="4"/>
  <c r="BV6" i="4"/>
  <c r="BV5" i="4"/>
  <c r="BV4" i="4"/>
  <c r="BG8" i="4"/>
  <c r="BG7" i="4"/>
  <c r="BG5" i="4"/>
  <c r="BB12" i="4"/>
  <c r="BB10" i="4"/>
  <c r="BB8" i="4"/>
  <c r="BB5" i="4"/>
  <c r="AW12" i="4"/>
  <c r="AW10" i="4"/>
  <c r="AW8" i="4"/>
  <c r="AW7" i="4"/>
  <c r="AW5" i="4"/>
  <c r="AR12" i="4"/>
  <c r="AR10" i="4"/>
  <c r="AR8" i="4"/>
  <c r="AR7" i="4"/>
  <c r="AR5" i="4"/>
  <c r="AM12" i="4"/>
  <c r="AM9" i="4"/>
  <c r="AM7" i="4"/>
  <c r="AM5" i="4"/>
  <c r="AH12" i="4"/>
  <c r="AH11" i="4"/>
  <c r="BG11" i="4"/>
  <c r="BG10" i="4"/>
  <c r="BG9" i="4"/>
  <c r="BG6" i="4"/>
  <c r="BG4" i="4"/>
  <c r="BB11" i="4"/>
  <c r="BB9" i="4"/>
  <c r="BB7" i="4"/>
  <c r="BB6" i="4"/>
  <c r="BB4" i="4"/>
  <c r="AW11" i="4"/>
  <c r="AW9" i="4"/>
  <c r="AW6" i="4"/>
  <c r="AW4" i="4"/>
  <c r="AR11" i="4"/>
  <c r="AR9" i="4"/>
  <c r="AR6" i="4"/>
  <c r="AR4" i="4"/>
  <c r="AM11" i="4"/>
  <c r="AM10" i="4"/>
  <c r="AM8" i="4"/>
  <c r="AM6" i="4"/>
  <c r="AH10" i="4"/>
  <c r="AH8" i="4"/>
  <c r="AH6" i="4"/>
  <c r="AH5" i="4"/>
  <c r="AC12" i="4"/>
  <c r="AC9" i="4"/>
  <c r="AC7" i="4"/>
  <c r="X6" i="4"/>
  <c r="X7" i="4"/>
  <c r="X9" i="4"/>
  <c r="X11" i="4"/>
  <c r="S6" i="4"/>
  <c r="S9" i="4"/>
  <c r="S11" i="4"/>
  <c r="EH12" i="4"/>
  <c r="EH10" i="4"/>
  <c r="EH7" i="4"/>
  <c r="EH5" i="4"/>
  <c r="EC12" i="4"/>
  <c r="EC11" i="4"/>
  <c r="EC9" i="4"/>
  <c r="EC8" i="4"/>
  <c r="EC7" i="4"/>
  <c r="EC6" i="4"/>
  <c r="EC4" i="4"/>
  <c r="DX11" i="4"/>
  <c r="DX9" i="4"/>
  <c r="DX7" i="4"/>
  <c r="DX4" i="4"/>
  <c r="DS11" i="4"/>
  <c r="DS10" i="4"/>
  <c r="DS8" i="4"/>
  <c r="DS7" i="4"/>
  <c r="DS5" i="4"/>
  <c r="DN12" i="4"/>
  <c r="AH9" i="4"/>
  <c r="AH7" i="4"/>
  <c r="AC11" i="4"/>
  <c r="AC10" i="4"/>
  <c r="AC8" i="4"/>
  <c r="AC6" i="4"/>
  <c r="AC5" i="4"/>
  <c r="X5" i="4"/>
  <c r="X8" i="4"/>
  <c r="X10" i="4"/>
  <c r="X12" i="4"/>
  <c r="S5" i="4"/>
  <c r="S7" i="4"/>
  <c r="S8" i="4"/>
  <c r="S10" i="4"/>
  <c r="S12" i="4"/>
  <c r="EH11" i="4"/>
  <c r="EH9" i="4"/>
  <c r="EH8" i="4"/>
  <c r="EH6" i="4"/>
  <c r="EH4" i="4"/>
  <c r="DX5" i="4"/>
  <c r="BQ12" i="4"/>
  <c r="BQ11" i="4"/>
  <c r="BQ10" i="4"/>
  <c r="BQ9" i="4"/>
  <c r="BQ8" i="4"/>
  <c r="BQ7" i="4"/>
  <c r="BQ6" i="4"/>
  <c r="BQ5" i="4"/>
  <c r="BQ4" i="4"/>
  <c r="BL12" i="4"/>
  <c r="BL11" i="4"/>
  <c r="BL10" i="4"/>
  <c r="BL9" i="4"/>
  <c r="BL8" i="4"/>
  <c r="BL7" i="4"/>
  <c r="BL6" i="4"/>
  <c r="BL5" i="4"/>
  <c r="BL4" i="4"/>
  <c r="BG12" i="4"/>
  <c r="EC10" i="4"/>
  <c r="EC5" i="4"/>
  <c r="DX12" i="4"/>
  <c r="DX10" i="4"/>
  <c r="DX8" i="4"/>
  <c r="DX6" i="4"/>
  <c r="DS12" i="4"/>
  <c r="DS9" i="4"/>
  <c r="DS6" i="4"/>
  <c r="DS4" i="4"/>
  <c r="DN11" i="4"/>
  <c r="DN10" i="4"/>
  <c r="DN9" i="4"/>
  <c r="DN8" i="4"/>
  <c r="DN7" i="4"/>
  <c r="DN6" i="4"/>
  <c r="DN5" i="4"/>
  <c r="DN4" i="4"/>
  <c r="DI12" i="4"/>
  <c r="DI11" i="4"/>
  <c r="DI10" i="4"/>
  <c r="DI9" i="4"/>
  <c r="DI8" i="4"/>
  <c r="DI7" i="4"/>
  <c r="DI6" i="4"/>
  <c r="DI5" i="4"/>
  <c r="DI4" i="4"/>
  <c r="DD12" i="4"/>
  <c r="DD11" i="4"/>
  <c r="DD10" i="4"/>
  <c r="DD9" i="4"/>
  <c r="DD8" i="4"/>
  <c r="DD7" i="4"/>
  <c r="DD6" i="4"/>
  <c r="DD5" i="4"/>
  <c r="DD4" i="4"/>
  <c r="CY12" i="4"/>
  <c r="CY11" i="4"/>
  <c r="CY10" i="4"/>
  <c r="CY9" i="4"/>
  <c r="CY8" i="4"/>
  <c r="CY7" i="4"/>
  <c r="CY6" i="4"/>
  <c r="CY5" i="4"/>
  <c r="CY4" i="4"/>
  <c r="CT12" i="4"/>
  <c r="CT11" i="4"/>
  <c r="CT10" i="4"/>
  <c r="CT9" i="4"/>
  <c r="CT8" i="4"/>
  <c r="CT7" i="4"/>
  <c r="CT6" i="4"/>
  <c r="CT5" i="4"/>
  <c r="CT4" i="4"/>
  <c r="CO12" i="4"/>
  <c r="CO11" i="4"/>
  <c r="CO10" i="4"/>
  <c r="CO9" i="4"/>
  <c r="CO8" i="4"/>
  <c r="CO7" i="4"/>
  <c r="CO6" i="4"/>
  <c r="CO5" i="4"/>
  <c r="CO4" i="4"/>
  <c r="CJ12" i="4"/>
  <c r="BK12" i="4"/>
  <c r="BK10" i="4"/>
  <c r="BK8" i="4"/>
  <c r="BK6" i="4"/>
  <c r="BK5" i="4"/>
  <c r="BF12" i="4"/>
  <c r="BF10" i="4"/>
  <c r="BF9" i="4"/>
  <c r="BF7" i="4"/>
  <c r="BF5" i="4"/>
  <c r="BF4" i="4"/>
  <c r="BA11" i="4"/>
  <c r="BA10" i="4"/>
  <c r="BA8" i="4"/>
  <c r="BA6" i="4"/>
  <c r="BA4" i="4"/>
  <c r="AV11" i="4"/>
  <c r="AV10" i="4"/>
  <c r="AV9" i="4"/>
  <c r="AV7" i="4"/>
  <c r="AV6" i="4"/>
  <c r="AV5" i="4"/>
  <c r="AQ12" i="4"/>
  <c r="AQ10" i="4"/>
  <c r="AQ8" i="4"/>
  <c r="AQ5" i="4"/>
  <c r="AL12" i="4"/>
  <c r="AL10" i="4"/>
  <c r="AL8" i="4"/>
  <c r="AL6" i="4"/>
  <c r="AG11" i="4"/>
  <c r="AG9" i="4"/>
  <c r="AG7" i="4"/>
  <c r="AG5" i="4"/>
  <c r="AG4" i="4"/>
  <c r="AB7" i="4"/>
  <c r="AB5" i="4"/>
  <c r="W12" i="4"/>
  <c r="W10" i="4"/>
  <c r="W9" i="4"/>
  <c r="W8" i="4"/>
  <c r="W6" i="4"/>
  <c r="R12" i="4"/>
  <c r="R9" i="4"/>
  <c r="R7" i="4"/>
  <c r="R4" i="4"/>
  <c r="O9" i="4"/>
  <c r="O11" i="4"/>
  <c r="O8" i="4"/>
  <c r="CJ11" i="4"/>
  <c r="CJ10" i="4"/>
  <c r="CJ9" i="4"/>
  <c r="CJ8" i="4"/>
  <c r="CJ7" i="4"/>
  <c r="CJ6" i="4"/>
  <c r="CJ5" i="4"/>
  <c r="CJ4" i="4"/>
  <c r="CE12" i="4"/>
  <c r="CE11" i="4"/>
  <c r="CE10" i="4"/>
  <c r="CE9" i="4"/>
  <c r="CE8" i="4"/>
  <c r="CE7" i="4"/>
  <c r="CE6" i="4"/>
  <c r="CE5" i="4"/>
  <c r="CE4" i="4"/>
  <c r="BZ12" i="4"/>
  <c r="BZ11" i="4"/>
  <c r="BZ10" i="4"/>
  <c r="BZ9" i="4"/>
  <c r="BZ8" i="4"/>
  <c r="BZ7" i="4"/>
  <c r="BZ6" i="4"/>
  <c r="BZ5" i="4"/>
  <c r="BZ4" i="4"/>
  <c r="BU12" i="4"/>
  <c r="BU11" i="4"/>
  <c r="BU10" i="4"/>
  <c r="BU9" i="4"/>
  <c r="BU8" i="4"/>
  <c r="BU7" i="4"/>
  <c r="BU6" i="4"/>
  <c r="BU5" i="4"/>
  <c r="BU4" i="4"/>
  <c r="BP12" i="4"/>
  <c r="BP11" i="4"/>
  <c r="BP10" i="4"/>
  <c r="BP9" i="4"/>
  <c r="BP8" i="4"/>
  <c r="BP7" i="4"/>
  <c r="BP6" i="4"/>
  <c r="BP5" i="4"/>
  <c r="BP4" i="4"/>
  <c r="BK11" i="4"/>
  <c r="BK9" i="4"/>
  <c r="BK7" i="4"/>
  <c r="BK4" i="4"/>
  <c r="BF8" i="4"/>
  <c r="BF6" i="4"/>
  <c r="BA12" i="4"/>
  <c r="BA9" i="4"/>
  <c r="BA7" i="4"/>
  <c r="BA5" i="4"/>
  <c r="AV12" i="4"/>
  <c r="AV8" i="4"/>
  <c r="AV4" i="4"/>
  <c r="AQ11" i="4"/>
  <c r="AQ7" i="4"/>
  <c r="AQ4" i="4"/>
  <c r="AL9" i="4"/>
  <c r="AL4" i="4"/>
  <c r="AG6" i="4"/>
  <c r="AB11" i="4"/>
  <c r="AB9" i="4"/>
  <c r="AB6" i="4"/>
  <c r="W11" i="4"/>
  <c r="W7" i="4"/>
  <c r="W4" i="4"/>
  <c r="R10" i="4"/>
  <c r="R6" i="4"/>
  <c r="O12" i="4"/>
  <c r="O10" i="4"/>
  <c r="BF11" i="4"/>
  <c r="AQ9" i="4"/>
  <c r="AQ6" i="4"/>
  <c r="AL11" i="4"/>
  <c r="AL7" i="4"/>
  <c r="AL5" i="4"/>
  <c r="AG12" i="4"/>
  <c r="AG10" i="4"/>
  <c r="AG8" i="4"/>
  <c r="AB12" i="4"/>
  <c r="AB10" i="4"/>
  <c r="AB8" i="4"/>
  <c r="AB4" i="4"/>
  <c r="W5" i="4"/>
  <c r="R11" i="4"/>
  <c r="R8" i="4"/>
  <c r="R5" i="4"/>
  <c r="O4" i="4"/>
  <c r="O6" i="4"/>
  <c r="O7" i="4"/>
  <c r="O5" i="4"/>
  <c r="EI12" i="4"/>
  <c r="AH4" i="4"/>
  <c r="AC4" i="4"/>
  <c r="X4" i="4"/>
  <c r="AM4" i="4"/>
  <c r="S4" i="4"/>
  <c r="W24" i="2"/>
  <c r="W14" i="2"/>
  <c r="W28" i="2"/>
  <c r="V44" i="2"/>
  <c r="U44" i="2"/>
  <c r="O44" i="2"/>
  <c r="P43" i="2"/>
  <c r="U43" i="2"/>
  <c r="V43" i="2"/>
  <c r="O43" i="2"/>
  <c r="V42" i="2"/>
  <c r="P42" i="2"/>
  <c r="U42" i="2"/>
  <c r="O42" i="2"/>
  <c r="V5" i="2"/>
  <c r="O5" i="2"/>
  <c r="P5" i="2"/>
  <c r="U5" i="2"/>
  <c r="U25" i="2"/>
  <c r="V25" i="2"/>
  <c r="O25" i="2"/>
  <c r="P25" i="2"/>
  <c r="P7" i="2"/>
  <c r="V7" i="2"/>
  <c r="U7" i="2"/>
  <c r="O7" i="2"/>
  <c r="U16" i="2"/>
  <c r="P16" i="2"/>
  <c r="V16" i="2"/>
  <c r="O16" i="2"/>
  <c r="W37" i="2"/>
  <c r="W4" i="2"/>
  <c r="W25" i="2"/>
  <c r="W32" i="2"/>
  <c r="W20" i="2"/>
  <c r="W40" i="2"/>
  <c r="W11" i="2"/>
  <c r="O29" i="2"/>
  <c r="P29" i="2"/>
  <c r="U29" i="2"/>
  <c r="V29" i="2"/>
  <c r="P10" i="2"/>
  <c r="O10" i="2"/>
  <c r="U10" i="2"/>
  <c r="V10" i="2"/>
  <c r="O12" i="2"/>
  <c r="V12" i="2"/>
  <c r="P12" i="2"/>
  <c r="U12" i="2"/>
  <c r="W17" i="2"/>
  <c r="W8" i="2"/>
  <c r="W9" i="2"/>
  <c r="W34" i="2"/>
  <c r="W6" i="2"/>
  <c r="W16" i="2"/>
  <c r="W5" i="2"/>
  <c r="W13" i="2"/>
  <c r="W35" i="2"/>
  <c r="W7" i="2"/>
  <c r="W10" i="2"/>
  <c r="W12" i="2"/>
  <c r="W19" i="2"/>
  <c r="W23" i="2"/>
  <c r="W21" i="2"/>
  <c r="W22" i="2"/>
  <c r="W26" i="2"/>
  <c r="W27" i="2"/>
  <c r="W29" i="2"/>
  <c r="W30" i="2"/>
  <c r="W31" i="2"/>
  <c r="W33" i="2"/>
  <c r="W36" i="2"/>
  <c r="W38" i="2"/>
  <c r="W39" i="2"/>
  <c r="W41" i="2"/>
  <c r="P14" i="2"/>
  <c r="V14" i="2"/>
  <c r="O14" i="2"/>
  <c r="U14" i="2"/>
  <c r="U20" i="2"/>
  <c r="O20" i="2"/>
  <c r="V20" i="2"/>
  <c r="P20" i="2"/>
  <c r="P26" i="2"/>
  <c r="O26" i="2"/>
  <c r="V26" i="2"/>
  <c r="U26" i="2"/>
  <c r="O21" i="2"/>
  <c r="U21" i="2"/>
  <c r="V21" i="2"/>
  <c r="P21" i="2"/>
  <c r="P19" i="2"/>
  <c r="U19" i="2"/>
  <c r="O19" i="2"/>
  <c r="V19" i="2"/>
  <c r="U6" i="2"/>
  <c r="O6" i="2"/>
  <c r="P6" i="2"/>
  <c r="V6" i="2"/>
  <c r="U13" i="2"/>
  <c r="V13" i="2"/>
  <c r="O13" i="2"/>
  <c r="P13" i="2"/>
  <c r="P22" i="2"/>
  <c r="U22" i="2"/>
  <c r="V22" i="2"/>
  <c r="O22" i="2"/>
  <c r="P4" i="2"/>
  <c r="V4" i="2"/>
  <c r="U4" i="2"/>
  <c r="O4" i="2"/>
  <c r="P11" i="2"/>
  <c r="O11" i="2"/>
  <c r="V11" i="2"/>
  <c r="U11" i="2"/>
  <c r="V15" i="2"/>
  <c r="P15" i="2"/>
  <c r="O15" i="2"/>
  <c r="U15" i="2"/>
  <c r="P27" i="2"/>
  <c r="V27" i="2"/>
  <c r="O27" i="2"/>
  <c r="U27" i="2"/>
  <c r="O31" i="2"/>
  <c r="P31" i="2"/>
  <c r="V31" i="2"/>
  <c r="U31" i="2"/>
  <c r="V33" i="2"/>
  <c r="P33" i="2"/>
  <c r="U33" i="2"/>
  <c r="O33" i="2"/>
  <c r="U37" i="2"/>
  <c r="P37" i="2"/>
  <c r="O37" i="2"/>
  <c r="V37" i="2"/>
  <c r="V40" i="2"/>
  <c r="U40" i="2"/>
  <c r="P40" i="2"/>
  <c r="O40" i="2"/>
  <c r="U8" i="2"/>
  <c r="V8" i="2"/>
  <c r="P8" i="2"/>
  <c r="O8" i="2"/>
  <c r="O9" i="2"/>
  <c r="P9" i="2"/>
  <c r="U9" i="2"/>
  <c r="V9" i="2"/>
  <c r="P18" i="2"/>
  <c r="O18" i="2"/>
  <c r="U18" i="2"/>
  <c r="V18" i="2"/>
  <c r="U39" i="2"/>
  <c r="O39" i="2"/>
  <c r="V39" i="2"/>
  <c r="P39" i="2"/>
  <c r="V36" i="2"/>
  <c r="O36" i="2"/>
  <c r="P36" i="2"/>
  <c r="U36" i="2"/>
  <c r="O17" i="2"/>
  <c r="P17" i="2"/>
  <c r="V17" i="2"/>
  <c r="U17" i="2"/>
  <c r="P23" i="2"/>
  <c r="O23" i="2"/>
  <c r="U23" i="2"/>
  <c r="V23" i="2"/>
  <c r="O24" i="2"/>
  <c r="V24" i="2"/>
  <c r="P24" i="2"/>
  <c r="U24" i="2"/>
  <c r="U28" i="2"/>
  <c r="V28" i="2"/>
  <c r="P28" i="2"/>
  <c r="O28" i="2"/>
  <c r="U30" i="2"/>
  <c r="V30" i="2"/>
  <c r="O30" i="2"/>
  <c r="P30" i="2"/>
  <c r="U32" i="2"/>
  <c r="V32" i="2"/>
  <c r="O32" i="2"/>
  <c r="P32" i="2"/>
  <c r="V34" i="2"/>
  <c r="P34" i="2"/>
  <c r="O34" i="2"/>
  <c r="U34" i="2"/>
  <c r="V35" i="2"/>
  <c r="U35" i="2"/>
  <c r="P35" i="2"/>
  <c r="O35" i="2"/>
  <c r="V38" i="2"/>
  <c r="P38" i="2"/>
  <c r="U38" i="2"/>
  <c r="O38" i="2"/>
  <c r="U41" i="2"/>
  <c r="V41" i="2"/>
  <c r="O41" i="2"/>
  <c r="P41" i="2"/>
  <c r="AY4" i="1" l="1"/>
  <c r="AY15" i="1"/>
  <c r="AY19" i="1"/>
  <c r="BB19" i="1" s="1"/>
  <c r="AY14" i="1"/>
  <c r="AY11" i="1"/>
  <c r="AY12" i="1"/>
  <c r="BB12" i="1" s="1"/>
  <c r="AY21" i="1"/>
  <c r="BB21" i="1" s="1"/>
  <c r="AY6" i="1"/>
  <c r="BB6" i="1" s="1"/>
  <c r="AY16" i="1"/>
  <c r="BB16" i="1" s="1"/>
  <c r="AY17" i="1"/>
  <c r="BB17" i="1" s="1"/>
  <c r="AY5" i="1"/>
  <c r="BB5" i="1" s="1"/>
  <c r="BB23" i="1"/>
  <c r="BB15" i="1"/>
  <c r="BB11" i="1"/>
  <c r="BB4" i="1"/>
  <c r="DY2" i="4"/>
  <c r="DT2" i="4"/>
  <c r="DO2" i="4"/>
  <c r="DE2" i="4"/>
  <c r="CZ2" i="4"/>
  <c r="BB2" i="4"/>
  <c r="AW2" i="4"/>
  <c r="AR2" i="4"/>
  <c r="ED2" i="4"/>
  <c r="EI2" i="4"/>
  <c r="DJ2" i="4"/>
  <c r="BL2" i="4"/>
  <c r="BB18" i="1"/>
  <c r="BB14" i="1"/>
  <c r="BB10" i="1"/>
  <c r="BB9" i="1"/>
  <c r="BB8" i="1"/>
  <c r="BB20" i="1"/>
  <c r="BB7" i="1"/>
  <c r="BB22" i="1"/>
  <c r="BB13" i="1"/>
  <c r="CU2" i="4"/>
  <c r="CP2" i="4"/>
  <c r="CF2" i="4"/>
  <c r="BG2" i="4"/>
  <c r="CK2" i="4"/>
  <c r="CA2" i="4"/>
  <c r="BV2" i="4"/>
  <c r="BQ2" i="4"/>
  <c r="AH2" i="4"/>
  <c r="X2" i="4"/>
  <c r="AC2" i="4"/>
  <c r="AM2" i="4"/>
  <c r="S2" i="4"/>
  <c r="X72" i="7" l="1"/>
  <c r="EL26" i="4"/>
  <c r="EL9" i="4"/>
  <c r="G72" i="7"/>
  <c r="BC7" i="1"/>
  <c r="BC9" i="1"/>
  <c r="W72" i="7"/>
  <c r="EL25" i="4"/>
  <c r="V72" i="7"/>
  <c r="EL24" i="4"/>
  <c r="EL22" i="4"/>
  <c r="T72" i="7"/>
  <c r="S72" i="7"/>
  <c r="EL21" i="4"/>
  <c r="I72" i="7"/>
  <c r="EL11" i="4"/>
  <c r="EL10" i="4"/>
  <c r="H72" i="7"/>
  <c r="BC12" i="1"/>
  <c r="BC14" i="1"/>
  <c r="BC19" i="1"/>
  <c r="BC22" i="1"/>
  <c r="BC6" i="1"/>
  <c r="BC16" i="1"/>
  <c r="BC21" i="1"/>
  <c r="BC17" i="1"/>
  <c r="BC18" i="1"/>
  <c r="BC10" i="1"/>
  <c r="BC20" i="1"/>
  <c r="BC13" i="1"/>
  <c r="BC8" i="1"/>
  <c r="Y72" i="7"/>
  <c r="EL27" i="4"/>
  <c r="EL28" i="4"/>
  <c r="Z72" i="7"/>
  <c r="K72" i="7"/>
  <c r="EL13" i="4"/>
  <c r="EL14" i="4"/>
  <c r="L72" i="7"/>
  <c r="BC23" i="1"/>
  <c r="BC15" i="1"/>
  <c r="BC11" i="1"/>
  <c r="BC5" i="1"/>
  <c r="BC4" i="1"/>
  <c r="U72" i="7"/>
  <c r="EL23" i="4"/>
  <c r="EL5" i="4"/>
  <c r="C72" i="7"/>
  <c r="D72" i="7"/>
  <c r="EL6" i="4"/>
  <c r="EL4" i="4"/>
  <c r="B72" i="7"/>
  <c r="EL20" i="4"/>
  <c r="R72" i="7"/>
  <c r="Q72" i="7"/>
  <c r="EL19" i="4"/>
  <c r="O72" i="7"/>
  <c r="EL17" i="4"/>
  <c r="J72" i="7"/>
  <c r="EL12" i="4"/>
  <c r="EL18" i="4"/>
  <c r="P72" i="7"/>
  <c r="EL16" i="4"/>
  <c r="N72" i="7"/>
  <c r="EL15" i="4"/>
  <c r="M72" i="7"/>
  <c r="EL7" i="4"/>
  <c r="E72" i="7"/>
  <c r="F72" i="7"/>
  <c r="EL8" i="4"/>
  <c r="AF6" i="1" l="1" a="1"/>
  <c r="AH6" i="1" s="1"/>
  <c r="EN4" i="4" a="1"/>
  <c r="AH12" i="1" l="1"/>
  <c r="AH11" i="1"/>
  <c r="AH10" i="1"/>
  <c r="AG6" i="1"/>
  <c r="AG18" i="1"/>
  <c r="AH22" i="1"/>
  <c r="AH19" i="1"/>
  <c r="AH15" i="1"/>
  <c r="AE12" i="1"/>
  <c r="AE8" i="1"/>
  <c r="AG25" i="1"/>
  <c r="AG7" i="1"/>
  <c r="AG17" i="1"/>
  <c r="AG14" i="1"/>
  <c r="AG11" i="1"/>
  <c r="AG23" i="1"/>
  <c r="AG19" i="1"/>
  <c r="AH16" i="1"/>
  <c r="AH24" i="1"/>
  <c r="AH21" i="1"/>
  <c r="AH20" i="1"/>
  <c r="AH17" i="1"/>
  <c r="AH14" i="1"/>
  <c r="AH13" i="1"/>
  <c r="AH9" i="1"/>
  <c r="AH8" i="1"/>
  <c r="AH7" i="1"/>
  <c r="AI21" i="1"/>
  <c r="AI18" i="1"/>
  <c r="AI17" i="1"/>
  <c r="AI16" i="1"/>
  <c r="AI15" i="1"/>
  <c r="AI14" i="1"/>
  <c r="AI13" i="1"/>
  <c r="AI12" i="1"/>
  <c r="AI11" i="1"/>
  <c r="AI10" i="1"/>
  <c r="AI9" i="1"/>
  <c r="AI8" i="1"/>
  <c r="AE24" i="1"/>
  <c r="AE23" i="1"/>
  <c r="AE21" i="1"/>
  <c r="AI7" i="1"/>
  <c r="AI23" i="1"/>
  <c r="AI20" i="1"/>
  <c r="AI19" i="1"/>
  <c r="AI22" i="1"/>
  <c r="AI25" i="1"/>
  <c r="AI24" i="1"/>
  <c r="AG15" i="1"/>
  <c r="AE25" i="1"/>
  <c r="AE22" i="1"/>
  <c r="AE20" i="1"/>
  <c r="AE19" i="1"/>
  <c r="AE18" i="1"/>
  <c r="AE17" i="1"/>
  <c r="AE16" i="1"/>
  <c r="AE15" i="1"/>
  <c r="AE14" i="1"/>
  <c r="AE13" i="1"/>
  <c r="AE11" i="1"/>
  <c r="AE10" i="1"/>
  <c r="AE9" i="1"/>
  <c r="AE7" i="1"/>
  <c r="AG13" i="1"/>
  <c r="AG8" i="1"/>
  <c r="AG9" i="1"/>
  <c r="AG22" i="1"/>
  <c r="AG20" i="1"/>
  <c r="AG16" i="1"/>
  <c r="AG12" i="1"/>
  <c r="AG10" i="1"/>
  <c r="AG24" i="1"/>
  <c r="AG21" i="1"/>
  <c r="AH25" i="1"/>
  <c r="AH23" i="1"/>
  <c r="AH18" i="1"/>
  <c r="AI6" i="1"/>
  <c r="AE6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</futureMetadata>
  <cellMetadata count="1">
    <bk>
      <rc t="1" v="0"/>
    </bk>
  </cellMetadata>
  <valueMetadata count="45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  <bk>
      <rc t="2" v="33"/>
    </bk>
    <bk>
      <rc t="2" v="34"/>
    </bk>
    <bk>
      <rc t="2" v="35"/>
    </bk>
    <bk>
      <rc t="2" v="36"/>
    </bk>
    <bk>
      <rc t="2" v="37"/>
    </bk>
    <bk>
      <rc t="2" v="38"/>
    </bk>
    <bk>
      <rc t="2" v="39"/>
    </bk>
    <bk>
      <rc t="2" v="40"/>
    </bk>
    <bk>
      <rc t="2" v="41"/>
    </bk>
    <bk>
      <rc t="2" v="42"/>
    </bk>
    <bk>
      <rc t="2" v="43"/>
    </bk>
    <bk>
      <rc t="2" v="44"/>
    </bk>
  </valueMetadata>
</metadata>
</file>

<file path=xl/sharedStrings.xml><?xml version="1.0" encoding="utf-8"?>
<sst xmlns="http://schemas.openxmlformats.org/spreadsheetml/2006/main" count="4520" uniqueCount="184">
  <si>
    <t>MATCH SCHEDULE</t>
  </si>
  <si>
    <t>www.howtoexcel.net</t>
  </si>
  <si>
    <t>Tiebreaker 1</t>
  </si>
  <si>
    <t>Tiebreaker 2</t>
  </si>
  <si>
    <t>DATE</t>
  </si>
  <si>
    <t>LOCATION</t>
  </si>
  <si>
    <t>TIME</t>
  </si>
  <si>
    <t>YOUR LOCAL TIME</t>
  </si>
  <si>
    <t>HOME TEAM</t>
  </si>
  <si>
    <t>HOME 
SCORE</t>
  </si>
  <si>
    <t>AWAY SCORE</t>
  </si>
  <si>
    <t>AWAY TEAM</t>
  </si>
  <si>
    <t>WINNER / RESULT</t>
  </si>
  <si>
    <t>Winner</t>
  </si>
  <si>
    <t>Loser</t>
  </si>
  <si>
    <t>Team 1 Goals</t>
  </si>
  <si>
    <t>Team 2 Goals</t>
  </si>
  <si>
    <t>Team 1 GD</t>
  </si>
  <si>
    <t>Team 2 GD</t>
  </si>
  <si>
    <t>Team 1 Points</t>
  </si>
  <si>
    <t>Team 2 Points</t>
  </si>
  <si>
    <t>Total Goals</t>
  </si>
  <si>
    <t>USER DAY</t>
  </si>
  <si>
    <t>Table</t>
  </si>
  <si>
    <t>Tiebreaker Overrides (H2H Only)</t>
  </si>
  <si>
    <t>Team</t>
  </si>
  <si>
    <t>W</t>
  </si>
  <si>
    <t>D</t>
  </si>
  <si>
    <t>L</t>
  </si>
  <si>
    <t>Points</t>
  </si>
  <si>
    <t>Goals Scored</t>
  </si>
  <si>
    <t>Goals Allowed</t>
  </si>
  <si>
    <t>Goal Difference</t>
  </si>
  <si>
    <t>Rank</t>
  </si>
  <si>
    <t>Tiebreaker Override</t>
  </si>
  <si>
    <t>Final Score</t>
  </si>
  <si>
    <t>Final Rank</t>
  </si>
  <si>
    <t>Third-placed teams</t>
  </si>
  <si>
    <t>1B</t>
  </si>
  <si>
    <t>1C</t>
  </si>
  <si>
    <t>1E</t>
  </si>
  <si>
    <t>1F</t>
  </si>
  <si>
    <t>Old Trafford</t>
  </si>
  <si>
    <t>Liverpool</t>
  </si>
  <si>
    <t>Bournemouth</t>
  </si>
  <si>
    <t>Group</t>
  </si>
  <si>
    <t>qualify from groups</t>
  </si>
  <si>
    <t>vs</t>
  </si>
  <si>
    <t>Your Time Zone
(GMT Adjustment)</t>
  </si>
  <si>
    <t>Aston Villa</t>
  </si>
  <si>
    <t>Newcastle United</t>
  </si>
  <si>
    <t>Record</t>
  </si>
  <si>
    <t>GD</t>
  </si>
  <si>
    <t>A</t>
  </si>
  <si>
    <t>B</t>
  </si>
  <si>
    <t>C</t>
  </si>
  <si>
    <t>3A</t>
  </si>
  <si>
    <t>3D</t>
  </si>
  <si>
    <t>3B</t>
  </si>
  <si>
    <t>3C</t>
  </si>
  <si>
    <t>Emirates Stadium</t>
  </si>
  <si>
    <t>Brighton</t>
  </si>
  <si>
    <t>Fulham</t>
  </si>
  <si>
    <t>E</t>
  </si>
  <si>
    <t>3E</t>
  </si>
  <si>
    <t>Sunderland</t>
  </si>
  <si>
    <t>West Ham</t>
  </si>
  <si>
    <t>Brentford</t>
  </si>
  <si>
    <t>F</t>
  </si>
  <si>
    <t>3F</t>
  </si>
  <si>
    <t>UK GMT</t>
  </si>
  <si>
    <t>Tottenham</t>
  </si>
  <si>
    <t>Burnley</t>
  </si>
  <si>
    <t>Wolverhampton</t>
  </si>
  <si>
    <t>Manchester City</t>
  </si>
  <si>
    <t>London Stadium</t>
  </si>
  <si>
    <t>Nottingham Forest</t>
  </si>
  <si>
    <t>Chelsea</t>
  </si>
  <si>
    <t>Watchlist</t>
  </si>
  <si>
    <t>Gtech Community Stadium</t>
  </si>
  <si>
    <t>Crystal Palace</t>
  </si>
  <si>
    <t>Stamford Bridge</t>
  </si>
  <si>
    <t>Manchester United</t>
  </si>
  <si>
    <t>Arsenal</t>
  </si>
  <si>
    <t>Everton</t>
  </si>
  <si>
    <t>Leeds</t>
  </si>
  <si>
    <t>American Express Stadium</t>
  </si>
  <si>
    <t>Selhurst Park</t>
  </si>
  <si>
    <t>Craven Cottage</t>
  </si>
  <si>
    <t>Etihad Stadium</t>
  </si>
  <si>
    <t>Tottenham Hotspur Stadium</t>
  </si>
  <si>
    <t>Villa Park</t>
  </si>
  <si>
    <t>Vitality Stadium</t>
  </si>
  <si>
    <t>Molineux Stadium</t>
  </si>
  <si>
    <t>Anfield</t>
  </si>
  <si>
    <t>TEAM</t>
  </si>
  <si>
    <t>PREDICTIONS</t>
  </si>
  <si>
    <t>PLAYER 1</t>
  </si>
  <si>
    <t>PLAYER 2</t>
  </si>
  <si>
    <t>PLAYER 3</t>
  </si>
  <si>
    <t>PLAYER 4</t>
  </si>
  <si>
    <t>PLAYER 5</t>
  </si>
  <si>
    <t>PLAYER 6</t>
  </si>
  <si>
    <t>PLAYER 7</t>
  </si>
  <si>
    <t>PLAYER 8</t>
  </si>
  <si>
    <t>PLAYER 9</t>
  </si>
  <si>
    <t>PLAYER 10</t>
  </si>
  <si>
    <t>STANDINGS</t>
  </si>
  <si>
    <t>Home</t>
  </si>
  <si>
    <t>Away</t>
  </si>
  <si>
    <t>Points 
Earned</t>
  </si>
  <si>
    <t>PLAYER</t>
  </si>
  <si>
    <t>POINTS</t>
  </si>
  <si>
    <t>Scoring Rules</t>
  </si>
  <si>
    <t>Correct Result
(win/lose/draw)</t>
  </si>
  <si>
    <t>Correct Total Goals</t>
  </si>
  <si>
    <t>Exact Score</t>
  </si>
  <si>
    <t/>
  </si>
  <si>
    <t>Adjustments/Point Penalties</t>
  </si>
  <si>
    <t>Point Adjustment</t>
  </si>
  <si>
    <t>Point Adjustments</t>
  </si>
  <si>
    <t>Adjusted Points</t>
  </si>
  <si>
    <t xml:space="preserve">                         Team</t>
  </si>
  <si>
    <t>Home Stadium</t>
  </si>
  <si>
    <t>Turf Moor</t>
  </si>
  <si>
    <t>Elland Road</t>
  </si>
  <si>
    <t>St James' Park</t>
  </si>
  <si>
    <t>City Ground</t>
  </si>
  <si>
    <t>Stadium of Light</t>
  </si>
  <si>
    <t>Hill Dickinson Stadium</t>
  </si>
  <si>
    <t>WEEK</t>
  </si>
  <si>
    <t>Formulas in the following row (copy to above weeks)</t>
  </si>
  <si>
    <t>ACTUALS</t>
  </si>
  <si>
    <t>PLAYER 11</t>
  </si>
  <si>
    <t>PLAYER 12</t>
  </si>
  <si>
    <t>PLAYER 13</t>
  </si>
  <si>
    <t>PLAYER 14</t>
  </si>
  <si>
    <t>PLAYER 15</t>
  </si>
  <si>
    <t>PLAYER 16</t>
  </si>
  <si>
    <t>PLAYER 17</t>
  </si>
  <si>
    <t>PLAYER 18</t>
  </si>
  <si>
    <t>PLAYER 19</t>
  </si>
  <si>
    <t>PLAYER 20</t>
  </si>
  <si>
    <t>PLAYER 21</t>
  </si>
  <si>
    <t>PLAYER 22</t>
  </si>
  <si>
    <t>PLAYER 23</t>
  </si>
  <si>
    <t>PLAYER 24</t>
  </si>
  <si>
    <t>PLAYER 25</t>
  </si>
  <si>
    <t>Player</t>
  </si>
  <si>
    <t>Score</t>
  </si>
  <si>
    <t>Sum of Score</t>
  </si>
  <si>
    <t>Refresh Data for Chart to Update</t>
  </si>
  <si>
    <t>AWAY 
SCORE</t>
  </si>
  <si>
    <t>YOUR 
LOCAL TIME</t>
  </si>
  <si>
    <t>Game #</t>
  </si>
  <si>
    <t>Date</t>
  </si>
  <si>
    <t>Home Team</t>
  </si>
  <si>
    <t>Home Score</t>
  </si>
  <si>
    <t>Away Score</t>
  </si>
  <si>
    <t>Away Team</t>
  </si>
  <si>
    <t>Requires Update?</t>
  </si>
  <si>
    <t>MKM Stadium</t>
  </si>
  <si>
    <t>Portman Road</t>
  </si>
  <si>
    <t>The City Ground</t>
  </si>
  <si>
    <t>St. James' Park</t>
  </si>
  <si>
    <t>Coventry Building Society Arena</t>
  </si>
  <si>
    <t>Hull</t>
  </si>
  <si>
    <t>Ipswich</t>
  </si>
  <si>
    <t>Coventry</t>
  </si>
  <si>
    <t>2026-27 SEASON</t>
  </si>
  <si>
    <t>EPL</t>
  </si>
  <si>
    <t>Stadium</t>
  </si>
  <si>
    <t>Time</t>
  </si>
  <si>
    <t>ENGLISH PREMIER LEAGUE SCHEDULE</t>
  </si>
  <si>
    <t>OTHER COMPETITIONS</t>
  </si>
  <si>
    <t>Type</t>
  </si>
  <si>
    <t>CONSOLIDATED</t>
  </si>
  <si>
    <t>TYPE</t>
  </si>
  <si>
    <t>WEEK STARTING</t>
  </si>
  <si>
    <t>Week Monday</t>
  </si>
  <si>
    <t>Aug 17, 2026</t>
  </si>
  <si>
    <t>YES</t>
  </si>
  <si>
    <t>Dates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</si>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</sst>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mmm\ d\ \ h:mm\ AM/PM"/>
    <numFmt numFmtId="165" formatCode=";;;"/>
    <numFmt numFmtId="166" formatCode="[$-F400]h:mm:ss\ AM/PM"/>
  </numFmts>
  <fonts count="5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entury Gothic"/>
      <family val="2"/>
    </font>
    <font>
      <b/>
      <sz val="72"/>
      <color theme="0"/>
      <name val="Century Gothic"/>
      <family val="2"/>
    </font>
    <font>
      <sz val="11"/>
      <name val="Calibri"/>
      <family val="2"/>
    </font>
    <font>
      <b/>
      <sz val="7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rgb="FFFFFFFF"/>
      <name val="Century Gothic"/>
      <family val="2"/>
    </font>
    <font>
      <sz val="11"/>
      <color rgb="FFFFFFFF"/>
      <name val="Century Gothic"/>
      <family val="2"/>
    </font>
    <font>
      <i/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28"/>
      <color rgb="FFFFFFFF"/>
      <name val="Century Gothic"/>
      <family val="2"/>
    </font>
    <font>
      <b/>
      <sz val="11"/>
      <color theme="1"/>
      <name val="Century Gothic"/>
      <family val="2"/>
    </font>
    <font>
      <b/>
      <sz val="11"/>
      <color rgb="FF202122"/>
      <name val="Arial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sz val="10"/>
      <color theme="1"/>
      <name val="Century Gothic"/>
      <family val="2"/>
    </font>
    <font>
      <sz val="11"/>
      <color rgb="FF202122"/>
      <name val="Arial"/>
      <family val="2"/>
    </font>
    <font>
      <b/>
      <sz val="18"/>
      <color theme="1"/>
      <name val="Century Gothic"/>
      <family val="2"/>
    </font>
    <font>
      <b/>
      <sz val="18"/>
      <color rgb="FFFFFFFF"/>
      <name val="Century Gothic"/>
      <family val="2"/>
    </font>
    <font>
      <sz val="11"/>
      <color theme="1"/>
      <name val="Calibri"/>
      <family val="2"/>
      <scheme val="minor"/>
    </font>
    <font>
      <b/>
      <sz val="15"/>
      <color rgb="FFFFFFFF"/>
      <name val="Century Gothic"/>
      <family val="2"/>
    </font>
    <font>
      <b/>
      <sz val="17"/>
      <color rgb="FF000000"/>
      <name val="Century Gothic"/>
      <family val="2"/>
    </font>
    <font>
      <sz val="11"/>
      <color rgb="FF000000"/>
      <name val="Calibri"/>
      <family val="2"/>
      <scheme val="minor"/>
    </font>
    <font>
      <sz val="8"/>
      <color rgb="FF000000"/>
      <name val="Century Gothic"/>
      <family val="2"/>
    </font>
    <font>
      <sz val="8"/>
      <color theme="1"/>
      <name val="Century Gothic"/>
      <family val="2"/>
    </font>
    <font>
      <sz val="1"/>
      <color rgb="FF000000"/>
      <name val="Century Gothic"/>
      <family val="2"/>
    </font>
    <font>
      <sz val="8"/>
      <color theme="1"/>
      <name val="Calibri"/>
      <family val="2"/>
      <scheme val="minor"/>
    </font>
    <font>
      <b/>
      <sz val="18"/>
      <color rgb="FF000000"/>
      <name val="Century Gothic"/>
      <family val="2"/>
    </font>
    <font>
      <sz val="11"/>
      <color rgb="FF000000"/>
      <name val="&quot;Aptos Narrow&quot;"/>
    </font>
    <font>
      <sz val="11"/>
      <color rgb="FF000000"/>
      <name val="Arial"/>
      <family val="2"/>
    </font>
    <font>
      <b/>
      <sz val="14"/>
      <color theme="1"/>
      <name val="Century Gothic"/>
      <family val="2"/>
    </font>
    <font>
      <u/>
      <sz val="11"/>
      <color theme="0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rgb="FFFFFFFF"/>
      <name val="Century Gothic"/>
      <family val="2"/>
    </font>
    <font>
      <b/>
      <sz val="80"/>
      <name val="Century Gothic"/>
      <family val="2"/>
    </font>
    <font>
      <b/>
      <sz val="8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entury Gothic"/>
      <family val="2"/>
    </font>
    <font>
      <b/>
      <sz val="20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8"/>
      <color theme="0"/>
      <name val="Century Gothic"/>
      <family val="2"/>
    </font>
    <font>
      <sz val="11"/>
      <color theme="0"/>
      <name val="&quot;Aptos Narrow&quot;"/>
    </font>
  </fonts>
  <fills count="34">
    <fill>
      <patternFill patternType="none"/>
    </fill>
    <fill>
      <patternFill patternType="gray125"/>
    </fill>
    <fill>
      <patternFill patternType="solid">
        <fgColor rgb="FF3A125B"/>
        <bgColor rgb="FF3A125B"/>
      </patternFill>
    </fill>
    <fill>
      <patternFill patternType="solid">
        <fgColor rgb="FF004F9F"/>
        <bgColor rgb="FF004F9F"/>
      </patternFill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EAECF0"/>
        <bgColor rgb="FFEAECF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BDD6EE"/>
        <bgColor rgb="FFBDD6EE"/>
      </patternFill>
    </fill>
    <fill>
      <patternFill patternType="solid">
        <fgColor rgb="FFF8F9FA"/>
        <bgColor rgb="FFF8F9FA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FFD700"/>
        <bgColor rgb="FFFFD700"/>
      </patternFill>
    </fill>
    <fill>
      <patternFill patternType="solid">
        <fgColor rgb="FFC0C0C0"/>
        <bgColor rgb="FFC0C0C0"/>
      </patternFill>
    </fill>
    <fill>
      <patternFill patternType="solid">
        <fgColor rgb="FFCD7F32"/>
        <bgColor rgb="FFCD7F32"/>
      </patternFill>
    </fill>
    <fill>
      <patternFill patternType="solid">
        <fgColor rgb="FFFFF7FF"/>
        <bgColor indexed="64"/>
      </patternFill>
    </fill>
    <fill>
      <patternFill patternType="solid">
        <fgColor rgb="FFFFFF00"/>
        <bgColor rgb="FF3A125B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0"/>
        <bgColor rgb="FF3A125B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rgb="FFEFEFEF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7FF"/>
        <bgColor rgb="FFFFFFFF"/>
      </patternFill>
    </fill>
  </fills>
  <borders count="6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/>
      <bottom style="thin">
        <color rgb="FFABABAB"/>
      </bottom>
      <diagonal/>
    </border>
    <border>
      <left style="thin">
        <color rgb="FFABABAB"/>
      </left>
      <right style="thin">
        <color rgb="FFABABAB"/>
      </right>
      <top/>
      <bottom style="thin">
        <color rgb="FFABABAB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75">
    <xf numFmtId="0" fontId="0" fillId="0" borderId="0" xfId="0"/>
    <xf numFmtId="0" fontId="3" fillId="0" borderId="0" xfId="0" applyFont="1"/>
    <xf numFmtId="0" fontId="7" fillId="0" borderId="0" xfId="0" applyFont="1"/>
    <xf numFmtId="0" fontId="9" fillId="5" borderId="5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left"/>
    </xf>
    <xf numFmtId="49" fontId="9" fillId="5" borderId="5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14" fillId="6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10" borderId="5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20" xfId="0" applyFont="1" applyBorder="1"/>
    <xf numFmtId="0" fontId="6" fillId="3" borderId="22" xfId="0" applyFont="1" applyFill="1" applyBorder="1"/>
    <xf numFmtId="0" fontId="6" fillId="3" borderId="8" xfId="0" applyFont="1" applyFill="1" applyBorder="1"/>
    <xf numFmtId="0" fontId="3" fillId="4" borderId="12" xfId="0" applyFont="1" applyFill="1" applyBorder="1"/>
    <xf numFmtId="0" fontId="8" fillId="5" borderId="17" xfId="0" applyFont="1" applyFill="1" applyBorder="1" applyAlignment="1">
      <alignment horizontal="center" vertical="center"/>
    </xf>
    <xf numFmtId="49" fontId="3" fillId="5" borderId="25" xfId="0" applyNumberFormat="1" applyFont="1" applyFill="1" applyBorder="1" applyAlignment="1">
      <alignment horizontal="center"/>
    </xf>
    <xf numFmtId="0" fontId="3" fillId="5" borderId="26" xfId="0" applyFont="1" applyFill="1" applyBorder="1"/>
    <xf numFmtId="0" fontId="3" fillId="5" borderId="24" xfId="0" applyFont="1" applyFill="1" applyBorder="1"/>
    <xf numFmtId="0" fontId="3" fillId="5" borderId="25" xfId="0" applyFont="1" applyFill="1" applyBorder="1"/>
    <xf numFmtId="49" fontId="11" fillId="3" borderId="27" xfId="0" applyNumberFormat="1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vertical="center"/>
    </xf>
    <xf numFmtId="0" fontId="14" fillId="6" borderId="7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14" fontId="15" fillId="7" borderId="0" xfId="0" applyNumberFormat="1" applyFont="1" applyFill="1" applyAlignment="1">
      <alignment horizontal="center" vertical="center"/>
    </xf>
    <xf numFmtId="20" fontId="15" fillId="7" borderId="0" xfId="0" applyNumberFormat="1" applyFont="1" applyFill="1" applyAlignment="1">
      <alignment horizontal="center" vertical="center"/>
    </xf>
    <xf numFmtId="164" fontId="7" fillId="7" borderId="0" xfId="0" applyNumberFormat="1" applyFont="1" applyFill="1" applyAlignment="1">
      <alignment horizontal="center" vertical="center"/>
    </xf>
    <xf numFmtId="49" fontId="15" fillId="7" borderId="0" xfId="0" applyNumberFormat="1" applyFont="1" applyFill="1" applyAlignment="1">
      <alignment horizontal="center" vertical="center"/>
    </xf>
    <xf numFmtId="0" fontId="3" fillId="0" borderId="9" xfId="0" applyFont="1" applyBorder="1"/>
    <xf numFmtId="0" fontId="8" fillId="5" borderId="3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/>
    </xf>
    <xf numFmtId="49" fontId="9" fillId="5" borderId="35" xfId="0" applyNumberFormat="1" applyFont="1" applyFill="1" applyBorder="1" applyAlignment="1">
      <alignment horizontal="center"/>
    </xf>
    <xf numFmtId="0" fontId="21" fillId="0" borderId="0" xfId="0" applyFont="1"/>
    <xf numFmtId="3" fontId="15" fillId="7" borderId="0" xfId="0" applyNumberFormat="1" applyFont="1" applyFill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20" fontId="15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5" fillId="5" borderId="36" xfId="0" applyFont="1" applyFill="1" applyBorder="1" applyAlignment="1">
      <alignment horizontal="left" vertical="center"/>
    </xf>
    <xf numFmtId="0" fontId="7" fillId="11" borderId="21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/>
    </xf>
    <xf numFmtId="0" fontId="23" fillId="8" borderId="19" xfId="0" applyFont="1" applyFill="1" applyBorder="1" applyAlignment="1">
      <alignment horizontal="center"/>
    </xf>
    <xf numFmtId="0" fontId="9" fillId="5" borderId="26" xfId="0" applyFont="1" applyFill="1" applyBorder="1"/>
    <xf numFmtId="0" fontId="9" fillId="5" borderId="16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4" fillId="5" borderId="37" xfId="0" applyFont="1" applyFill="1" applyBorder="1"/>
    <xf numFmtId="0" fontId="24" fillId="0" borderId="0" xfId="0" applyFont="1"/>
    <xf numFmtId="0" fontId="21" fillId="0" borderId="0" xfId="0" applyFont="1" applyAlignment="1">
      <alignment vertical="center"/>
    </xf>
    <xf numFmtId="0" fontId="27" fillId="5" borderId="37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14" borderId="19" xfId="0" applyFont="1" applyFill="1" applyBorder="1" applyAlignment="1">
      <alignment horizontal="center" vertical="center"/>
    </xf>
    <xf numFmtId="0" fontId="28" fillId="0" borderId="0" xfId="0" applyFont="1"/>
    <xf numFmtId="0" fontId="26" fillId="15" borderId="19" xfId="0" applyFont="1" applyFill="1" applyBorder="1" applyAlignment="1">
      <alignment horizontal="center" vertical="center"/>
    </xf>
    <xf numFmtId="0" fontId="26" fillId="16" borderId="19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15" fillId="5" borderId="0" xfId="0" applyFont="1" applyFill="1"/>
    <xf numFmtId="0" fontId="30" fillId="0" borderId="0" xfId="0" applyFont="1"/>
    <xf numFmtId="0" fontId="31" fillId="0" borderId="0" xfId="0" applyFont="1"/>
    <xf numFmtId="0" fontId="7" fillId="0" borderId="30" xfId="0" applyFont="1" applyBorder="1"/>
    <xf numFmtId="0" fontId="7" fillId="0" borderId="30" xfId="0" applyFont="1" applyBorder="1" applyAlignment="1">
      <alignment vertical="center"/>
    </xf>
    <xf numFmtId="0" fontId="0" fillId="0" borderId="30" xfId="0" applyBorder="1"/>
    <xf numFmtId="0" fontId="7" fillId="0" borderId="30" xfId="0" applyFont="1" applyBorder="1" applyAlignment="1">
      <alignment horizontal="center" vertical="center"/>
    </xf>
    <xf numFmtId="0" fontId="3" fillId="0" borderId="30" xfId="0" applyFont="1" applyBorder="1"/>
    <xf numFmtId="0" fontId="3" fillId="0" borderId="30" xfId="0" applyFont="1" applyBorder="1" applyAlignment="1">
      <alignment vertical="center"/>
    </xf>
    <xf numFmtId="0" fontId="7" fillId="0" borderId="30" xfId="0" applyFont="1" applyBorder="1" applyAlignment="1">
      <alignment vertical="center" textRotation="90"/>
    </xf>
    <xf numFmtId="0" fontId="3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textRotation="90"/>
    </xf>
    <xf numFmtId="0" fontId="8" fillId="7" borderId="30" xfId="0" applyFont="1" applyFill="1" applyBorder="1" applyAlignment="1">
      <alignment horizontal="center" vertical="center" wrapText="1"/>
    </xf>
    <xf numFmtId="0" fontId="19" fillId="18" borderId="9" xfId="0" applyFont="1" applyFill="1" applyBorder="1" applyAlignment="1" applyProtection="1">
      <alignment horizontal="center" vertical="center"/>
      <protection locked="0"/>
    </xf>
    <xf numFmtId="0" fontId="32" fillId="18" borderId="0" xfId="0" applyFont="1" applyFill="1" applyAlignment="1" applyProtection="1">
      <alignment horizontal="center" vertical="center"/>
      <protection locked="0"/>
    </xf>
    <xf numFmtId="0" fontId="3" fillId="0" borderId="0" xfId="0" applyFont="1" applyProtection="1">
      <protection locked="0" hidden="1"/>
    </xf>
    <xf numFmtId="0" fontId="6" fillId="3" borderId="2" xfId="0" applyFont="1" applyFill="1" applyBorder="1" applyProtection="1">
      <protection locked="0" hidden="1"/>
    </xf>
    <xf numFmtId="0" fontId="0" fillId="0" borderId="0" xfId="0" applyProtection="1">
      <protection locked="0" hidden="1"/>
    </xf>
    <xf numFmtId="0" fontId="3" fillId="4" borderId="4" xfId="0" applyFont="1" applyFill="1" applyBorder="1" applyProtection="1">
      <protection locked="0" hidden="1"/>
    </xf>
    <xf numFmtId="0" fontId="7" fillId="0" borderId="0" xfId="0" applyFont="1" applyProtection="1">
      <protection locked="0" hidden="1"/>
    </xf>
    <xf numFmtId="0" fontId="3" fillId="4" borderId="5" xfId="0" applyFont="1" applyFill="1" applyBorder="1" applyProtection="1">
      <protection locked="0" hidden="1"/>
    </xf>
    <xf numFmtId="0" fontId="8" fillId="5" borderId="0" xfId="0" applyFont="1" applyFill="1" applyAlignment="1" applyProtection="1">
      <alignment horizontal="center" vertical="center"/>
      <protection locked="0" hidden="1"/>
    </xf>
    <xf numFmtId="0" fontId="9" fillId="5" borderId="30" xfId="0" applyFont="1" applyFill="1" applyBorder="1" applyAlignment="1" applyProtection="1">
      <alignment horizontal="center"/>
      <protection locked="0" hidden="1"/>
    </xf>
    <xf numFmtId="0" fontId="9" fillId="5" borderId="30" xfId="0" applyFont="1" applyFill="1" applyBorder="1" applyAlignment="1" applyProtection="1">
      <alignment horizontal="left"/>
      <protection locked="0" hidden="1"/>
    </xf>
    <xf numFmtId="49" fontId="9" fillId="5" borderId="30" xfId="0" applyNumberFormat="1" applyFont="1" applyFill="1" applyBorder="1" applyAlignment="1" applyProtection="1">
      <alignment horizontal="center"/>
      <protection locked="0" hidden="1"/>
    </xf>
    <xf numFmtId="0" fontId="7" fillId="4" borderId="5" xfId="0" applyFont="1" applyFill="1" applyBorder="1" applyProtection="1">
      <protection locked="0" hidden="1"/>
    </xf>
    <xf numFmtId="0" fontId="8" fillId="2" borderId="1" xfId="0" applyFont="1" applyFill="1" applyBorder="1" applyAlignment="1" applyProtection="1">
      <alignment horizontal="center" vertical="center"/>
      <protection locked="0" hidden="1"/>
    </xf>
    <xf numFmtId="0" fontId="11" fillId="3" borderId="5" xfId="0" applyFont="1" applyFill="1" applyBorder="1" applyAlignment="1" applyProtection="1">
      <alignment horizontal="center" vertical="center"/>
      <protection locked="0" hidden="1"/>
    </xf>
    <xf numFmtId="0" fontId="11" fillId="3" borderId="5" xfId="0" applyFont="1" applyFill="1" applyBorder="1" applyAlignment="1" applyProtection="1">
      <alignment vertical="center"/>
      <protection locked="0" hidden="1"/>
    </xf>
    <xf numFmtId="0" fontId="3" fillId="0" borderId="0" xfId="0" applyFont="1" applyAlignment="1" applyProtection="1">
      <alignment vertical="center"/>
      <protection locked="0" hidden="1"/>
    </xf>
    <xf numFmtId="0" fontId="8" fillId="2" borderId="0" xfId="0" applyFont="1" applyFill="1" applyAlignment="1" applyProtection="1">
      <alignment horizontal="center" vertical="center" wrapText="1"/>
      <protection locked="0" hidden="1"/>
    </xf>
    <xf numFmtId="0" fontId="7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vertical="center" textRotation="90"/>
      <protection locked="0" hidden="1"/>
    </xf>
    <xf numFmtId="0" fontId="14" fillId="6" borderId="5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7" fillId="9" borderId="27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3" fontId="7" fillId="0" borderId="0" xfId="0" applyNumberFormat="1" applyFont="1" applyAlignment="1" applyProtection="1">
      <alignment horizontal="center" vertical="center"/>
      <protection locked="0" hidden="1"/>
    </xf>
    <xf numFmtId="14" fontId="9" fillId="0" borderId="0" xfId="0" applyNumberFormat="1" applyFont="1" applyAlignment="1" applyProtection="1">
      <alignment horizontal="center" vertical="center"/>
      <protection locked="0" hidden="1"/>
    </xf>
    <xf numFmtId="0" fontId="3" fillId="4" borderId="5" xfId="0" applyFont="1" applyFill="1" applyBorder="1" applyAlignment="1" applyProtection="1">
      <alignment horizontal="center" vertical="center"/>
      <protection locked="0" hidden="1"/>
    </xf>
    <xf numFmtId="0" fontId="3" fillId="4" borderId="12" xfId="0" applyFont="1" applyFill="1" applyBorder="1" applyAlignment="1" applyProtection="1">
      <alignment horizontal="center" vertical="center"/>
      <protection locked="0" hidden="1"/>
    </xf>
    <xf numFmtId="0" fontId="3" fillId="4" borderId="30" xfId="0" applyFont="1" applyFill="1" applyBorder="1" applyAlignment="1" applyProtection="1">
      <alignment horizontal="center" vertical="center"/>
      <protection locked="0" hidden="1"/>
    </xf>
    <xf numFmtId="0" fontId="7" fillId="11" borderId="0" xfId="0" applyFont="1" applyFill="1" applyAlignment="1" applyProtection="1">
      <alignment horizontal="center" vertical="center"/>
      <protection locked="0" hidden="1"/>
    </xf>
    <xf numFmtId="0" fontId="17" fillId="0" borderId="0" xfId="0" applyFont="1" applyAlignment="1" applyProtection="1">
      <alignment horizontal="center" vertical="center"/>
      <protection locked="0" hidden="1"/>
    </xf>
    <xf numFmtId="0" fontId="11" fillId="2" borderId="5" xfId="0" applyFont="1" applyFill="1" applyBorder="1" applyAlignment="1" applyProtection="1">
      <alignment horizontal="center" vertical="center" wrapText="1"/>
      <protection locked="0" hidden="1"/>
    </xf>
    <xf numFmtId="0" fontId="11" fillId="4" borderId="10" xfId="0" applyFont="1" applyFill="1" applyBorder="1" applyAlignment="1" applyProtection="1">
      <alignment horizontal="center" vertical="center"/>
      <protection locked="0" hidden="1"/>
    </xf>
    <xf numFmtId="0" fontId="11" fillId="2" borderId="0" xfId="0" applyFont="1" applyFill="1" applyAlignment="1" applyProtection="1">
      <alignment horizontal="center" vertical="center"/>
      <protection locked="0" hidden="1"/>
    </xf>
    <xf numFmtId="0" fontId="11" fillId="2" borderId="0" xfId="0" applyFont="1" applyFill="1" applyAlignment="1" applyProtection="1">
      <alignment horizontal="center" vertical="center" wrapText="1"/>
      <protection locked="0" hidden="1"/>
    </xf>
    <xf numFmtId="0" fontId="3" fillId="4" borderId="0" xfId="0" applyFont="1" applyFill="1" applyAlignment="1" applyProtection="1">
      <alignment horizontal="center" vertical="center"/>
      <protection locked="0" hidden="1"/>
    </xf>
    <xf numFmtId="0" fontId="7" fillId="17" borderId="0" xfId="0" applyFont="1" applyFill="1" applyAlignment="1" applyProtection="1">
      <alignment horizontal="center" vertical="center"/>
      <protection locked="0" hidden="1"/>
    </xf>
    <xf numFmtId="0" fontId="14" fillId="10" borderId="5" xfId="0" applyFont="1" applyFill="1" applyBorder="1" applyAlignment="1" applyProtection="1">
      <alignment horizontal="center" vertical="center" wrapText="1"/>
      <protection locked="0" hidden="1"/>
    </xf>
    <xf numFmtId="0" fontId="18" fillId="10" borderId="5" xfId="0" applyFont="1" applyFill="1" applyBorder="1" applyAlignment="1" applyProtection="1">
      <alignment horizontal="center" vertical="center" wrapText="1"/>
      <protection locked="0" hidden="1"/>
    </xf>
    <xf numFmtId="0" fontId="19" fillId="11" borderId="5" xfId="0" applyFont="1" applyFill="1" applyBorder="1" applyAlignment="1" applyProtection="1">
      <alignment horizontal="center" vertical="center"/>
      <protection locked="0" hidden="1"/>
    </xf>
    <xf numFmtId="165" fontId="7" fillId="4" borderId="1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/>
      <protection locked="0" hidden="1"/>
    </xf>
    <xf numFmtId="0" fontId="8" fillId="2" borderId="30" xfId="0" applyFont="1" applyFill="1" applyBorder="1" applyAlignment="1" applyProtection="1">
      <alignment horizontal="center" vertical="center" wrapText="1"/>
      <protection locked="0" hidden="1"/>
    </xf>
    <xf numFmtId="0" fontId="19" fillId="11" borderId="30" xfId="0" applyFont="1" applyFill="1" applyBorder="1" applyAlignment="1" applyProtection="1">
      <alignment horizontal="center" vertical="center"/>
      <protection locked="0" hidden="1"/>
    </xf>
    <xf numFmtId="0" fontId="11" fillId="7" borderId="0" xfId="0" applyFont="1" applyFill="1" applyAlignment="1" applyProtection="1">
      <alignment horizontal="center" vertical="center" wrapText="1"/>
      <protection locked="0" hidden="1"/>
    </xf>
    <xf numFmtId="165" fontId="7" fillId="4" borderId="5" xfId="0" applyNumberFormat="1" applyFont="1" applyFill="1" applyBorder="1" applyAlignment="1" applyProtection="1">
      <alignment horizontal="center" vertical="center"/>
      <protection locked="0" hidden="1"/>
    </xf>
    <xf numFmtId="0" fontId="11" fillId="2" borderId="30" xfId="0" applyFont="1" applyFill="1" applyBorder="1" applyAlignment="1" applyProtection="1">
      <alignment horizontal="center" vertical="center" wrapText="1"/>
      <protection locked="0" hidden="1"/>
    </xf>
    <xf numFmtId="165" fontId="13" fillId="4" borderId="1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locked="0" hidden="1"/>
    </xf>
    <xf numFmtId="0" fontId="7" fillId="0" borderId="0" xfId="0" applyFont="1" applyAlignment="1" applyProtection="1">
      <alignment horizontal="center" vertical="center" textRotation="90"/>
      <protection locked="0" hidden="1"/>
    </xf>
    <xf numFmtId="0" fontId="7" fillId="4" borderId="5" xfId="0" applyFont="1" applyFill="1" applyBorder="1" applyAlignment="1" applyProtection="1">
      <alignment horizontal="center" vertical="center"/>
      <protection locked="0" hidden="1"/>
    </xf>
    <xf numFmtId="0" fontId="13" fillId="4" borderId="10" xfId="0" applyFont="1" applyFill="1" applyBorder="1" applyAlignment="1" applyProtection="1">
      <alignment horizontal="center" vertical="center"/>
      <protection locked="0" hidden="1"/>
    </xf>
    <xf numFmtId="0" fontId="13" fillId="4" borderId="5" xfId="0" applyFont="1" applyFill="1" applyBorder="1" applyAlignment="1" applyProtection="1">
      <alignment horizontal="center" vertical="center"/>
      <protection locked="0" hidden="1"/>
    </xf>
    <xf numFmtId="0" fontId="3" fillId="4" borderId="0" xfId="0" applyFont="1" applyFill="1" applyProtection="1">
      <protection locked="0" hidden="1"/>
    </xf>
    <xf numFmtId="0" fontId="3" fillId="0" borderId="0" xfId="0" applyFont="1" applyAlignment="1" applyProtection="1">
      <alignment horizontal="left"/>
      <protection locked="0" hidden="1"/>
    </xf>
    <xf numFmtId="49" fontId="3" fillId="0" borderId="0" xfId="0" applyNumberFormat="1" applyFont="1" applyAlignment="1" applyProtection="1">
      <alignment horizontal="center"/>
      <protection locked="0" hidden="1"/>
    </xf>
    <xf numFmtId="0" fontId="15" fillId="11" borderId="0" xfId="0" applyFont="1" applyFill="1" applyAlignment="1" applyProtection="1">
      <alignment horizontal="center" vertical="center"/>
      <protection hidden="1"/>
    </xf>
    <xf numFmtId="0" fontId="15" fillId="12" borderId="0" xfId="0" applyFont="1" applyFill="1" applyAlignment="1" applyProtection="1">
      <alignment horizontal="center" vertical="center"/>
      <protection hidden="1"/>
    </xf>
    <xf numFmtId="0" fontId="15" fillId="12" borderId="5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15" fillId="4" borderId="6" xfId="0" applyFont="1" applyFill="1" applyBorder="1" applyAlignment="1" applyProtection="1">
      <alignment horizontal="center" vertical="center"/>
      <protection hidden="1"/>
    </xf>
    <xf numFmtId="0" fontId="15" fillId="4" borderId="5" xfId="0" applyFont="1" applyFill="1" applyBorder="1" applyAlignment="1" applyProtection="1">
      <alignment horizontal="center" vertical="center"/>
      <protection hidden="1"/>
    </xf>
    <xf numFmtId="0" fontId="15" fillId="13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7" fillId="4" borderId="5" xfId="0" applyFont="1" applyFill="1" applyBorder="1" applyAlignment="1" applyProtection="1">
      <alignment horizontal="center"/>
      <protection hidden="1"/>
    </xf>
    <xf numFmtId="0" fontId="7" fillId="4" borderId="5" xfId="0" applyFont="1" applyFill="1" applyBorder="1" applyProtection="1">
      <protection hidden="1"/>
    </xf>
    <xf numFmtId="0" fontId="10" fillId="4" borderId="5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9" fontId="3" fillId="4" borderId="30" xfId="0" applyNumberFormat="1" applyFont="1" applyFill="1" applyBorder="1" applyAlignment="1" applyProtection="1">
      <alignment horizontal="center"/>
      <protection locked="0" hidden="1"/>
    </xf>
    <xf numFmtId="0" fontId="11" fillId="2" borderId="30" xfId="0" applyFont="1" applyFill="1" applyBorder="1" applyAlignment="1" applyProtection="1">
      <alignment horizontal="center" vertical="center"/>
      <protection locked="0" hidden="1"/>
    </xf>
    <xf numFmtId="0" fontId="8" fillId="2" borderId="30" xfId="0" applyFont="1" applyFill="1" applyBorder="1" applyAlignment="1" applyProtection="1">
      <alignment horizontal="center" vertical="center"/>
      <protection locked="0" hidden="1"/>
    </xf>
    <xf numFmtId="49" fontId="8" fillId="2" borderId="30" xfId="0" applyNumberFormat="1" applyFont="1" applyFill="1" applyBorder="1" applyAlignment="1" applyProtection="1">
      <alignment horizontal="center" vertical="center" wrapText="1"/>
      <protection locked="0" hidden="1"/>
    </xf>
    <xf numFmtId="49" fontId="11" fillId="3" borderId="30" xfId="0" applyNumberFormat="1" applyFont="1" applyFill="1" applyBorder="1" applyAlignment="1" applyProtection="1">
      <alignment horizontal="center" vertical="center" wrapText="1"/>
      <protection locked="0" hidden="1"/>
    </xf>
    <xf numFmtId="0" fontId="0" fillId="19" borderId="0" xfId="0" applyFill="1" applyProtection="1">
      <protection locked="0" hidden="1"/>
    </xf>
    <xf numFmtId="0" fontId="3" fillId="20" borderId="7" xfId="0" applyFont="1" applyFill="1" applyBorder="1" applyProtection="1">
      <protection locked="0" hidden="1"/>
    </xf>
    <xf numFmtId="0" fontId="7" fillId="20" borderId="5" xfId="0" applyFont="1" applyFill="1" applyBorder="1" applyProtection="1">
      <protection locked="0" hidden="1"/>
    </xf>
    <xf numFmtId="0" fontId="7" fillId="0" borderId="38" xfId="0" applyFont="1" applyBorder="1" applyAlignment="1" applyProtection="1">
      <alignment horizontal="center" vertical="center"/>
      <protection locked="0" hidden="1"/>
    </xf>
    <xf numFmtId="0" fontId="7" fillId="11" borderId="38" xfId="0" applyFont="1" applyFill="1" applyBorder="1" applyAlignment="1" applyProtection="1">
      <alignment horizontal="center" vertical="center"/>
      <protection locked="0" hidden="1"/>
    </xf>
    <xf numFmtId="0" fontId="7" fillId="17" borderId="38" xfId="0" applyFont="1" applyFill="1" applyBorder="1" applyAlignment="1" applyProtection="1">
      <alignment horizontal="center" vertical="center"/>
      <protection locked="0" hidden="1"/>
    </xf>
    <xf numFmtId="0" fontId="35" fillId="2" borderId="0" xfId="0" applyFont="1" applyFill="1" applyAlignment="1" applyProtection="1">
      <alignment horizontal="center" vertical="center" wrapText="1"/>
      <protection locked="0" hidden="1"/>
    </xf>
    <xf numFmtId="0" fontId="7" fillId="4" borderId="30" xfId="0" applyFont="1" applyFill="1" applyBorder="1" applyAlignment="1" applyProtection="1">
      <alignment horizontal="center"/>
      <protection hidden="1"/>
    </xf>
    <xf numFmtId="0" fontId="9" fillId="5" borderId="30" xfId="0" applyFont="1" applyFill="1" applyBorder="1" applyAlignment="1">
      <alignment horizontal="center"/>
    </xf>
    <xf numFmtId="0" fontId="9" fillId="5" borderId="30" xfId="0" applyFont="1" applyFill="1" applyBorder="1" applyAlignment="1">
      <alignment horizontal="left"/>
    </xf>
    <xf numFmtId="49" fontId="9" fillId="5" borderId="30" xfId="0" applyNumberFormat="1" applyFont="1" applyFill="1" applyBorder="1" applyAlignment="1">
      <alignment horizontal="center"/>
    </xf>
    <xf numFmtId="0" fontId="5" fillId="22" borderId="14" xfId="0" applyFont="1" applyFill="1" applyBorder="1"/>
    <xf numFmtId="0" fontId="8" fillId="5" borderId="39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/>
    </xf>
    <xf numFmtId="0" fontId="9" fillId="5" borderId="40" xfId="0" applyFont="1" applyFill="1" applyBorder="1" applyAlignment="1">
      <alignment horizontal="center"/>
    </xf>
    <xf numFmtId="0" fontId="9" fillId="5" borderId="40" xfId="0" applyFont="1" applyFill="1" applyBorder="1" applyAlignment="1">
      <alignment horizontal="left"/>
    </xf>
    <xf numFmtId="49" fontId="9" fillId="5" borderId="40" xfId="0" applyNumberFormat="1" applyFont="1" applyFill="1" applyBorder="1" applyAlignment="1">
      <alignment horizontal="center"/>
    </xf>
    <xf numFmtId="0" fontId="32" fillId="18" borderId="42" xfId="0" applyFont="1" applyFill="1" applyBorder="1" applyAlignment="1" applyProtection="1">
      <alignment horizontal="center" vertical="center"/>
      <protection locked="0"/>
    </xf>
    <xf numFmtId="0" fontId="38" fillId="0" borderId="0" xfId="0" applyFont="1"/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0" fontId="0" fillId="0" borderId="45" xfId="0" applyBorder="1" applyAlignment="1">
      <alignment horizontal="center"/>
    </xf>
    <xf numFmtId="0" fontId="0" fillId="0" borderId="45" xfId="0" applyBorder="1"/>
    <xf numFmtId="0" fontId="38" fillId="23" borderId="0" xfId="0" applyFont="1" applyFill="1" applyAlignment="1">
      <alignment horizontal="left"/>
    </xf>
    <xf numFmtId="0" fontId="0" fillId="23" borderId="0" xfId="0" applyFill="1" applyAlignment="1">
      <alignment horizontal="center"/>
    </xf>
    <xf numFmtId="0" fontId="0" fillId="23" borderId="0" xfId="0" applyFill="1"/>
    <xf numFmtId="0" fontId="40" fillId="19" borderId="0" xfId="0" applyFont="1" applyFill="1" applyAlignment="1">
      <alignment horizontal="center"/>
    </xf>
    <xf numFmtId="0" fontId="41" fillId="19" borderId="0" xfId="0" applyFont="1" applyFill="1"/>
    <xf numFmtId="0" fontId="39" fillId="24" borderId="46" xfId="0" applyFont="1" applyFill="1" applyBorder="1" applyAlignment="1">
      <alignment horizontal="center"/>
    </xf>
    <xf numFmtId="0" fontId="39" fillId="24" borderId="46" xfId="0" applyFont="1" applyFill="1" applyBorder="1" applyAlignment="1" applyProtection="1">
      <alignment horizontal="center"/>
      <protection locked="0"/>
    </xf>
    <xf numFmtId="0" fontId="0" fillId="24" borderId="46" xfId="0" applyFill="1" applyBorder="1"/>
    <xf numFmtId="0" fontId="38" fillId="22" borderId="30" xfId="0" applyFont="1" applyFill="1" applyBorder="1"/>
    <xf numFmtId="0" fontId="38" fillId="22" borderId="45" xfId="0" applyFont="1" applyFill="1" applyBorder="1" applyAlignment="1">
      <alignment horizontal="center"/>
    </xf>
    <xf numFmtId="0" fontId="38" fillId="22" borderId="45" xfId="0" applyFont="1" applyFill="1" applyBorder="1"/>
    <xf numFmtId="0" fontId="38" fillId="22" borderId="38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23" borderId="38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22" borderId="0" xfId="0" applyFill="1" applyAlignment="1">
      <alignment horizontal="center"/>
    </xf>
    <xf numFmtId="0" fontId="0" fillId="22" borderId="30" xfId="0" applyFill="1" applyBorder="1" applyAlignment="1">
      <alignment horizontal="center"/>
    </xf>
    <xf numFmtId="0" fontId="5" fillId="0" borderId="26" xfId="0" applyFont="1" applyBorder="1" applyProtection="1">
      <protection locked="0"/>
    </xf>
    <xf numFmtId="0" fontId="23" fillId="25" borderId="26" xfId="0" applyFont="1" applyFill="1" applyBorder="1" applyAlignment="1">
      <alignment horizontal="center"/>
    </xf>
    <xf numFmtId="0" fontId="0" fillId="0" borderId="47" xfId="0" applyBorder="1"/>
    <xf numFmtId="0" fontId="0" fillId="0" borderId="48" xfId="0" applyBorder="1"/>
    <xf numFmtId="0" fontId="0" fillId="0" borderId="47" xfId="0" pivotButton="1" applyBorder="1"/>
    <xf numFmtId="0" fontId="0" fillId="0" borderId="50" xfId="0" applyBorder="1"/>
    <xf numFmtId="0" fontId="0" fillId="0" borderId="51" xfId="0" applyBorder="1"/>
    <xf numFmtId="0" fontId="40" fillId="19" borderId="0" xfId="0" applyFont="1" applyFill="1" applyAlignment="1">
      <alignment horizontal="center" textRotation="90"/>
    </xf>
    <xf numFmtId="0" fontId="39" fillId="0" borderId="0" xfId="0" applyFont="1" applyAlignment="1">
      <alignment horizontal="center" textRotation="90"/>
    </xf>
    <xf numFmtId="0" fontId="38" fillId="0" borderId="53" xfId="0" applyFont="1" applyBorder="1" applyAlignment="1">
      <alignment horizontal="center"/>
    </xf>
    <xf numFmtId="0" fontId="0" fillId="22" borderId="54" xfId="0" applyFill="1" applyBorder="1" applyAlignment="1">
      <alignment horizontal="center"/>
    </xf>
    <xf numFmtId="0" fontId="38" fillId="0" borderId="55" xfId="0" applyFont="1" applyBorder="1" applyAlignment="1">
      <alignment horizontal="center"/>
    </xf>
    <xf numFmtId="0" fontId="0" fillId="22" borderId="56" xfId="0" applyFill="1" applyBorder="1" applyAlignment="1">
      <alignment horizontal="center"/>
    </xf>
    <xf numFmtId="0" fontId="39" fillId="0" borderId="0" xfId="0" applyFont="1" applyAlignment="1">
      <alignment horizontal="left"/>
    </xf>
    <xf numFmtId="0" fontId="39" fillId="26" borderId="44" xfId="0" applyFont="1" applyFill="1" applyBorder="1" applyAlignment="1">
      <alignment horizontal="center"/>
    </xf>
    <xf numFmtId="0" fontId="38" fillId="26" borderId="42" xfId="0" applyFont="1" applyFill="1" applyBorder="1" applyAlignment="1">
      <alignment horizontal="center"/>
    </xf>
    <xf numFmtId="14" fontId="0" fillId="0" borderId="0" xfId="0" applyNumberFormat="1"/>
    <xf numFmtId="0" fontId="2" fillId="0" borderId="0" xfId="0" applyFont="1"/>
    <xf numFmtId="0" fontId="5" fillId="0" borderId="30" xfId="0" applyFont="1" applyBorder="1" applyProtection="1">
      <protection locked="0" hidden="1"/>
    </xf>
    <xf numFmtId="0" fontId="1" fillId="0" borderId="0" xfId="0" applyFont="1"/>
    <xf numFmtId="0" fontId="44" fillId="0" borderId="30" xfId="0" applyFont="1" applyBorder="1"/>
    <xf numFmtId="0" fontId="44" fillId="29" borderId="30" xfId="0" applyFont="1" applyFill="1" applyBorder="1"/>
    <xf numFmtId="0" fontId="45" fillId="29" borderId="30" xfId="0" applyFont="1" applyFill="1" applyBorder="1" applyAlignment="1">
      <alignment horizontal="center"/>
    </xf>
    <xf numFmtId="0" fontId="46" fillId="0" borderId="30" xfId="0" applyFont="1" applyBorder="1"/>
    <xf numFmtId="14" fontId="47" fillId="27" borderId="30" xfId="0" applyNumberFormat="1" applyFont="1" applyFill="1" applyBorder="1" applyAlignment="1">
      <alignment horizontal="center" vertical="center"/>
    </xf>
    <xf numFmtId="0" fontId="47" fillId="27" borderId="30" xfId="0" applyFont="1" applyFill="1" applyBorder="1" applyAlignment="1">
      <alignment horizontal="center" vertical="center"/>
    </xf>
    <xf numFmtId="20" fontId="47" fillId="27" borderId="30" xfId="0" applyNumberFormat="1" applyFont="1" applyFill="1" applyBorder="1" applyAlignment="1">
      <alignment horizontal="center" vertical="center"/>
    </xf>
    <xf numFmtId="49" fontId="47" fillId="27" borderId="30" xfId="0" applyNumberFormat="1" applyFont="1" applyFill="1" applyBorder="1" applyAlignment="1">
      <alignment horizontal="center" vertical="center"/>
    </xf>
    <xf numFmtId="14" fontId="47" fillId="28" borderId="30" xfId="0" applyNumberFormat="1" applyFont="1" applyFill="1" applyBorder="1" applyAlignment="1">
      <alignment horizontal="center" vertical="center"/>
    </xf>
    <xf numFmtId="0" fontId="47" fillId="28" borderId="30" xfId="0" applyFont="1" applyFill="1" applyBorder="1" applyAlignment="1">
      <alignment horizontal="center" vertical="center"/>
    </xf>
    <xf numFmtId="20" fontId="47" fillId="28" borderId="30" xfId="0" applyNumberFormat="1" applyFont="1" applyFill="1" applyBorder="1" applyAlignment="1">
      <alignment horizontal="center" vertical="center"/>
    </xf>
    <xf numFmtId="49" fontId="47" fillId="28" borderId="30" xfId="0" applyNumberFormat="1" applyFont="1" applyFill="1" applyBorder="1" applyAlignment="1">
      <alignment horizontal="center" vertical="center"/>
    </xf>
    <xf numFmtId="0" fontId="42" fillId="0" borderId="57" xfId="0" applyFont="1" applyBorder="1"/>
    <xf numFmtId="20" fontId="42" fillId="0" borderId="57" xfId="0" applyNumberFormat="1" applyFont="1" applyBorder="1"/>
    <xf numFmtId="0" fontId="42" fillId="0" borderId="58" xfId="0" applyFont="1" applyBorder="1"/>
    <xf numFmtId="14" fontId="42" fillId="0" borderId="57" xfId="0" applyNumberFormat="1" applyFont="1" applyBorder="1"/>
    <xf numFmtId="14" fontId="0" fillId="0" borderId="30" xfId="0" applyNumberFormat="1" applyBorder="1"/>
    <xf numFmtId="14" fontId="44" fillId="30" borderId="30" xfId="0" applyNumberFormat="1" applyFont="1" applyFill="1" applyBorder="1" applyAlignment="1">
      <alignment horizontal="center"/>
    </xf>
    <xf numFmtId="0" fontId="44" fillId="30" borderId="30" xfId="0" applyFont="1" applyFill="1" applyBorder="1" applyAlignment="1">
      <alignment horizontal="center"/>
    </xf>
    <xf numFmtId="166" fontId="44" fillId="30" borderId="30" xfId="0" applyNumberFormat="1" applyFont="1" applyFill="1" applyBorder="1" applyAlignment="1">
      <alignment horizontal="center"/>
    </xf>
    <xf numFmtId="14" fontId="0" fillId="0" borderId="30" xfId="0" applyNumberFormat="1" applyBorder="1" applyAlignment="1">
      <alignment horizontal="center"/>
    </xf>
    <xf numFmtId="166" fontId="0" fillId="0" borderId="30" xfId="0" applyNumberFormat="1" applyBorder="1" applyAlignment="1">
      <alignment horizontal="center"/>
    </xf>
    <xf numFmtId="0" fontId="0" fillId="31" borderId="30" xfId="0" applyFill="1" applyBorder="1"/>
    <xf numFmtId="14" fontId="0" fillId="31" borderId="30" xfId="0" applyNumberFormat="1" applyFill="1" applyBorder="1" applyAlignment="1">
      <alignment horizontal="center"/>
    </xf>
    <xf numFmtId="0" fontId="0" fillId="31" borderId="30" xfId="0" applyFill="1" applyBorder="1" applyAlignment="1">
      <alignment horizontal="center"/>
    </xf>
    <xf numFmtId="166" fontId="0" fillId="31" borderId="30" xfId="0" applyNumberFormat="1" applyFill="1" applyBorder="1" applyAlignment="1">
      <alignment horizontal="center"/>
    </xf>
    <xf numFmtId="166" fontId="15" fillId="7" borderId="0" xfId="0" applyNumberFormat="1" applyFont="1" applyFill="1" applyAlignment="1">
      <alignment horizontal="center" vertical="center"/>
    </xf>
    <xf numFmtId="14" fontId="9" fillId="5" borderId="40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15" fillId="7" borderId="30" xfId="0" applyFont="1" applyFill="1" applyBorder="1" applyAlignment="1">
      <alignment horizontal="center" vertical="center"/>
    </xf>
    <xf numFmtId="3" fontId="15" fillId="0" borderId="30" xfId="0" applyNumberFormat="1" applyFont="1" applyBorder="1" applyAlignment="1">
      <alignment horizontal="center" vertical="center"/>
    </xf>
    <xf numFmtId="49" fontId="15" fillId="7" borderId="30" xfId="0" applyNumberFormat="1" applyFont="1" applyFill="1" applyBorder="1" applyAlignment="1">
      <alignment horizontal="center" vertical="center"/>
    </xf>
    <xf numFmtId="14" fontId="15" fillId="7" borderId="30" xfId="0" applyNumberFormat="1" applyFont="1" applyFill="1" applyBorder="1" applyAlignment="1">
      <alignment horizontal="center" vertical="center"/>
    </xf>
    <xf numFmtId="166" fontId="15" fillId="7" borderId="30" xfId="0" applyNumberFormat="1" applyFont="1" applyFill="1" applyBorder="1" applyAlignment="1">
      <alignment horizontal="center" vertical="center"/>
    </xf>
    <xf numFmtId="164" fontId="7" fillId="7" borderId="30" xfId="0" applyNumberFormat="1" applyFont="1" applyFill="1" applyBorder="1" applyAlignment="1" applyProtection="1">
      <alignment horizontal="center" vertical="center"/>
      <protection hidden="1"/>
    </xf>
    <xf numFmtId="164" fontId="7" fillId="7" borderId="30" xfId="0" applyNumberFormat="1" applyFont="1" applyFill="1" applyBorder="1" applyAlignment="1">
      <alignment horizontal="center" vertical="center"/>
    </xf>
    <xf numFmtId="164" fontId="7" fillId="0" borderId="30" xfId="0" applyNumberFormat="1" applyFont="1" applyBorder="1" applyAlignment="1" applyProtection="1">
      <alignment horizontal="center" vertical="center"/>
      <protection hidden="1"/>
    </xf>
    <xf numFmtId="3" fontId="15" fillId="0" borderId="30" xfId="0" applyNumberFormat="1" applyFont="1" applyBorder="1" applyAlignment="1" applyProtection="1">
      <alignment horizontal="center" vertical="center"/>
      <protection hidden="1"/>
    </xf>
    <xf numFmtId="0" fontId="11" fillId="2" borderId="34" xfId="0" applyFont="1" applyFill="1" applyBorder="1" applyAlignment="1">
      <alignment horizontal="center" vertical="center"/>
    </xf>
    <xf numFmtId="14" fontId="8" fillId="2" borderId="30" xfId="0" applyNumberFormat="1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49" fontId="8" fillId="2" borderId="3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16" fillId="0" borderId="30" xfId="0" applyNumberFormat="1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14" fontId="15" fillId="0" borderId="30" xfId="0" applyNumberFormat="1" applyFont="1" applyBorder="1" applyAlignment="1" applyProtection="1">
      <alignment horizontal="center" vertical="center"/>
      <protection hidden="1"/>
    </xf>
    <xf numFmtId="166" fontId="15" fillId="0" borderId="30" xfId="0" applyNumberFormat="1" applyFont="1" applyBorder="1" applyAlignment="1" applyProtection="1">
      <alignment horizontal="center" vertical="center"/>
      <protection hidden="1"/>
    </xf>
    <xf numFmtId="0" fontId="16" fillId="0" borderId="30" xfId="0" applyFont="1" applyBorder="1" applyAlignment="1" applyProtection="1">
      <alignment horizontal="center" vertical="center"/>
      <protection hidden="1"/>
    </xf>
    <xf numFmtId="14" fontId="44" fillId="0" borderId="30" xfId="0" applyNumberFormat="1" applyFont="1" applyBorder="1"/>
    <xf numFmtId="0" fontId="13" fillId="0" borderId="0" xfId="0" applyFont="1" applyAlignment="1" applyProtection="1">
      <alignment horizontal="center" vertical="center"/>
      <protection locked="0" hidden="1"/>
    </xf>
    <xf numFmtId="14" fontId="9" fillId="5" borderId="30" xfId="0" applyNumberFormat="1" applyFont="1" applyFill="1" applyBorder="1" applyAlignment="1">
      <alignment horizontal="center"/>
    </xf>
    <xf numFmtId="166" fontId="9" fillId="5" borderId="30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0" fillId="0" borderId="0" xfId="0" applyNumberFormat="1"/>
    <xf numFmtId="0" fontId="11" fillId="2" borderId="56" xfId="0" applyFont="1" applyFill="1" applyBorder="1" applyAlignment="1">
      <alignment horizontal="center" vertical="center"/>
    </xf>
    <xf numFmtId="14" fontId="8" fillId="2" borderId="61" xfId="0" applyNumberFormat="1" applyFont="1" applyFill="1" applyBorder="1" applyAlignment="1">
      <alignment horizontal="center" vertical="center"/>
    </xf>
    <xf numFmtId="0" fontId="11" fillId="2" borderId="61" xfId="0" applyFont="1" applyFill="1" applyBorder="1" applyAlignment="1">
      <alignment horizontal="center" vertical="center"/>
    </xf>
    <xf numFmtId="166" fontId="11" fillId="2" borderId="61" xfId="0" applyNumberFormat="1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49" fontId="8" fillId="2" borderId="61" xfId="0" applyNumberFormat="1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14" fontId="15" fillId="0" borderId="30" xfId="0" applyNumberFormat="1" applyFont="1" applyBorder="1" applyAlignment="1">
      <alignment horizontal="center" vertical="center"/>
    </xf>
    <xf numFmtId="166" fontId="15" fillId="0" borderId="30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49" fontId="15" fillId="0" borderId="30" xfId="0" applyNumberFormat="1" applyFont="1" applyBorder="1" applyAlignment="1">
      <alignment horizontal="center" vertical="center"/>
    </xf>
    <xf numFmtId="14" fontId="9" fillId="5" borderId="5" xfId="0" applyNumberFormat="1" applyFont="1" applyFill="1" applyBorder="1" applyAlignment="1">
      <alignment horizontal="center"/>
    </xf>
    <xf numFmtId="166" fontId="9" fillId="5" borderId="5" xfId="0" applyNumberFormat="1" applyFont="1" applyFill="1" applyBorder="1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49" fontId="8" fillId="2" borderId="62" xfId="0" applyNumberFormat="1" applyFont="1" applyFill="1" applyBorder="1" applyAlignment="1">
      <alignment horizontal="center" vertical="center" wrapText="1"/>
    </xf>
    <xf numFmtId="3" fontId="15" fillId="7" borderId="30" xfId="0" applyNumberFormat="1" applyFont="1" applyFill="1" applyBorder="1" applyAlignment="1">
      <alignment horizontal="center" vertical="center"/>
    </xf>
    <xf numFmtId="14" fontId="25" fillId="0" borderId="30" xfId="0" applyNumberFormat="1" applyFont="1" applyBorder="1" applyAlignment="1" applyProtection="1">
      <alignment horizontal="center" vertical="center"/>
      <protection hidden="1"/>
    </xf>
    <xf numFmtId="166" fontId="25" fillId="0" borderId="30" xfId="0" applyNumberFormat="1" applyFont="1" applyBorder="1" applyAlignment="1" applyProtection="1">
      <alignment horizontal="center" vertical="center"/>
      <protection hidden="1"/>
    </xf>
    <xf numFmtId="164" fontId="26" fillId="0" borderId="30" xfId="0" applyNumberFormat="1" applyFont="1" applyBorder="1" applyAlignment="1" applyProtection="1">
      <alignment horizontal="center" vertical="center"/>
      <protection hidden="1"/>
    </xf>
    <xf numFmtId="0" fontId="25" fillId="0" borderId="30" xfId="0" applyFont="1" applyBorder="1" applyAlignment="1" applyProtection="1">
      <alignment horizontal="center" vertical="center"/>
      <protection hidden="1"/>
    </xf>
    <xf numFmtId="3" fontId="25" fillId="0" borderId="30" xfId="0" applyNumberFormat="1" applyFont="1" applyBorder="1" applyAlignment="1" applyProtection="1">
      <alignment horizontal="center" vertical="center"/>
      <protection hidden="1"/>
    </xf>
    <xf numFmtId="49" fontId="25" fillId="0" borderId="30" xfId="0" applyNumberFormat="1" applyFont="1" applyBorder="1" applyAlignment="1" applyProtection="1">
      <alignment horizontal="center" vertical="center"/>
      <protection hidden="1"/>
    </xf>
    <xf numFmtId="0" fontId="25" fillId="7" borderId="30" xfId="0" applyFont="1" applyFill="1" applyBorder="1" applyAlignment="1">
      <alignment horizontal="center" vertical="center"/>
    </xf>
    <xf numFmtId="14" fontId="25" fillId="7" borderId="30" xfId="0" applyNumberFormat="1" applyFont="1" applyFill="1" applyBorder="1" applyAlignment="1">
      <alignment horizontal="center" vertical="center"/>
    </xf>
    <xf numFmtId="0" fontId="25" fillId="7" borderId="0" xfId="0" applyFont="1" applyFill="1" applyAlignment="1">
      <alignment horizontal="center" vertical="center"/>
    </xf>
    <xf numFmtId="14" fontId="25" fillId="7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5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/>
    </xf>
    <xf numFmtId="14" fontId="50" fillId="0" borderId="0" xfId="0" applyNumberFormat="1" applyFont="1" applyAlignment="1">
      <alignment horizontal="center"/>
    </xf>
    <xf numFmtId="0" fontId="26" fillId="0" borderId="0" xfId="0" applyFont="1"/>
    <xf numFmtId="14" fontId="26" fillId="0" borderId="0" xfId="0" applyNumberFormat="1" applyFont="1"/>
    <xf numFmtId="0" fontId="8" fillId="2" borderId="61" xfId="0" applyFont="1" applyFill="1" applyBorder="1" applyAlignment="1">
      <alignment horizontal="center" vertical="center" wrapText="1"/>
    </xf>
    <xf numFmtId="3" fontId="15" fillId="0" borderId="30" xfId="0" quotePrefix="1" applyNumberFormat="1" applyFont="1" applyBorder="1" applyAlignment="1" applyProtection="1">
      <alignment horizontal="center" vertical="center"/>
      <protection locked="0" hidden="1"/>
    </xf>
    <xf numFmtId="0" fontId="49" fillId="32" borderId="30" xfId="0" applyFont="1" applyFill="1" applyBorder="1" applyAlignment="1">
      <alignment horizontal="center"/>
    </xf>
    <xf numFmtId="0" fontId="16" fillId="7" borderId="30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16" fillId="11" borderId="38" xfId="0" applyFont="1" applyFill="1" applyBorder="1" applyAlignment="1">
      <alignment horizontal="center" vertical="center" wrapText="1"/>
    </xf>
    <xf numFmtId="0" fontId="16" fillId="11" borderId="38" xfId="0" applyFont="1" applyFill="1" applyBorder="1" applyAlignment="1">
      <alignment horizontal="center" vertical="center"/>
    </xf>
    <xf numFmtId="0" fontId="29" fillId="33" borderId="30" xfId="0" applyFont="1" applyFill="1" applyBorder="1" applyAlignment="1" applyProtection="1">
      <alignment horizontal="center" vertical="center"/>
      <protection locked="0"/>
    </xf>
    <xf numFmtId="0" fontId="27" fillId="5" borderId="30" xfId="0" applyFont="1" applyFill="1" applyBorder="1" applyAlignment="1">
      <alignment horizontal="center" vertical="center"/>
    </xf>
    <xf numFmtId="0" fontId="26" fillId="0" borderId="30" xfId="0" applyFont="1" applyBorder="1" applyAlignment="1" applyProtection="1">
      <alignment horizontal="center" vertical="center"/>
      <protection locked="0"/>
    </xf>
    <xf numFmtId="0" fontId="26" fillId="12" borderId="26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48" fillId="29" borderId="30" xfId="0" applyFont="1" applyFill="1" applyBorder="1"/>
    <xf numFmtId="0" fontId="48" fillId="30" borderId="30" xfId="0" applyFont="1" applyFill="1" applyBorder="1" applyAlignment="1">
      <alignment horizontal="left"/>
    </xf>
    <xf numFmtId="0" fontId="51" fillId="19" borderId="0" xfId="0" applyFont="1" applyFill="1"/>
    <xf numFmtId="0" fontId="43" fillId="19" borderId="0" xfId="0" applyFont="1" applyFill="1"/>
    <xf numFmtId="0" fontId="0" fillId="0" borderId="49" xfId="0" applyBorder="1"/>
    <xf numFmtId="0" fontId="0" fillId="0" borderId="52" xfId="0" applyBorder="1"/>
    <xf numFmtId="3" fontId="7" fillId="0" borderId="0" xfId="0" applyNumberFormat="1" applyFont="1" applyAlignment="1" applyProtection="1">
      <alignment horizontal="center" vertical="center"/>
      <protection hidden="1"/>
    </xf>
    <xf numFmtId="0" fontId="4" fillId="2" borderId="59" xfId="0" applyFont="1" applyFill="1" applyBorder="1" applyAlignment="1" applyProtection="1">
      <alignment horizontal="center" vertical="center"/>
      <protection locked="0" hidden="1"/>
    </xf>
    <xf numFmtId="0" fontId="4" fillId="2" borderId="46" xfId="0" applyFont="1" applyFill="1" applyBorder="1" applyAlignment="1" applyProtection="1">
      <alignment horizontal="center" vertical="center"/>
      <protection locked="0" hidden="1"/>
    </xf>
    <xf numFmtId="0" fontId="4" fillId="2" borderId="60" xfId="0" applyFont="1" applyFill="1" applyBorder="1" applyAlignment="1" applyProtection="1">
      <alignment horizontal="center" vertical="center"/>
      <protection locked="0" hidden="1"/>
    </xf>
    <xf numFmtId="0" fontId="14" fillId="6" borderId="12" xfId="0" applyFont="1" applyFill="1" applyBorder="1" applyAlignment="1" applyProtection="1">
      <alignment horizontal="center" vertical="center" wrapText="1"/>
      <protection locked="0" hidden="1"/>
    </xf>
    <xf numFmtId="0" fontId="5" fillId="0" borderId="18" xfId="0" applyFont="1" applyBorder="1" applyProtection="1">
      <protection locked="0" hidden="1"/>
    </xf>
    <xf numFmtId="0" fontId="5" fillId="0" borderId="7" xfId="0" applyFont="1" applyBorder="1" applyProtection="1">
      <protection locked="0" hidden="1"/>
    </xf>
    <xf numFmtId="0" fontId="14" fillId="6" borderId="10" xfId="0" applyFont="1" applyFill="1" applyBorder="1" applyAlignment="1" applyProtection="1">
      <alignment horizontal="center" vertical="center" wrapText="1"/>
      <protection locked="0" hidden="1"/>
    </xf>
    <xf numFmtId="0" fontId="5" fillId="0" borderId="11" xfId="0" applyFont="1" applyBorder="1" applyProtection="1">
      <protection locked="0" hidden="1"/>
    </xf>
    <xf numFmtId="0" fontId="5" fillId="0" borderId="6" xfId="0" applyFont="1" applyBorder="1" applyProtection="1">
      <protection locked="0" hidden="1"/>
    </xf>
    <xf numFmtId="0" fontId="8" fillId="2" borderId="0" xfId="0" applyFont="1" applyFill="1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0" fontId="12" fillId="2" borderId="30" xfId="0" applyFont="1" applyFill="1" applyBorder="1" applyAlignment="1" applyProtection="1">
      <alignment horizontal="center" vertical="center"/>
      <protection locked="0" hidden="1"/>
    </xf>
    <xf numFmtId="0" fontId="5" fillId="0" borderId="30" xfId="0" applyFont="1" applyBorder="1" applyProtection="1">
      <protection locked="0" hidden="1"/>
    </xf>
    <xf numFmtId="0" fontId="33" fillId="20" borderId="30" xfId="0" applyFont="1" applyFill="1" applyBorder="1" applyAlignment="1" applyProtection="1">
      <alignment horizontal="center"/>
      <protection hidden="1"/>
    </xf>
    <xf numFmtId="0" fontId="6" fillId="4" borderId="30" xfId="0" applyFont="1" applyFill="1" applyBorder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 vertical="center"/>
      <protection locked="0" hidden="1"/>
    </xf>
    <xf numFmtId="0" fontId="48" fillId="29" borderId="30" xfId="0" applyFont="1" applyFill="1" applyBorder="1" applyAlignment="1">
      <alignment horizontal="left"/>
    </xf>
    <xf numFmtId="0" fontId="14" fillId="6" borderId="29" xfId="0" applyFont="1" applyFill="1" applyBorder="1" applyAlignment="1">
      <alignment horizontal="center" vertical="center" wrapText="1"/>
    </xf>
    <xf numFmtId="0" fontId="5" fillId="0" borderId="30" xfId="0" applyFont="1" applyBorder="1"/>
    <xf numFmtId="0" fontId="5" fillId="0" borderId="28" xfId="0" applyFont="1" applyBorder="1"/>
    <xf numFmtId="0" fontId="14" fillId="6" borderId="18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5" fillId="0" borderId="7" xfId="0" applyFont="1" applyBorder="1"/>
    <xf numFmtId="0" fontId="14" fillId="6" borderId="10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5" fillId="0" borderId="6" xfId="0" applyFont="1" applyBorder="1"/>
    <xf numFmtId="0" fontId="37" fillId="22" borderId="43" xfId="0" applyFont="1" applyFill="1" applyBorder="1" applyAlignment="1">
      <alignment horizontal="left" vertical="center"/>
    </xf>
    <xf numFmtId="0" fontId="0" fillId="0" borderId="43" xfId="0" applyBorder="1" applyAlignment="1">
      <alignment horizontal="center"/>
    </xf>
    <xf numFmtId="0" fontId="8" fillId="2" borderId="21" xfId="0" applyFont="1" applyFill="1" applyBorder="1" applyAlignment="1">
      <alignment horizontal="center" vertical="center"/>
    </xf>
    <xf numFmtId="49" fontId="8" fillId="2" borderId="21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36" fillId="21" borderId="3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49" fontId="8" fillId="2" borderId="61" xfId="0" applyNumberFormat="1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5" fillId="0" borderId="32" xfId="0" applyFont="1" applyBorder="1"/>
    <xf numFmtId="0" fontId="5" fillId="0" borderId="33" xfId="0" applyFont="1" applyBorder="1"/>
    <xf numFmtId="0" fontId="6" fillId="11" borderId="13" xfId="0" applyFont="1" applyFill="1" applyBorder="1" applyAlignment="1">
      <alignment horizontal="left" vertical="center"/>
    </xf>
    <xf numFmtId="0" fontId="5" fillId="0" borderId="21" xfId="0" applyFont="1" applyBorder="1"/>
    <xf numFmtId="0" fontId="22" fillId="5" borderId="17" xfId="0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Protection="1">
      <protection locked="0"/>
    </xf>
  </cellXfs>
  <cellStyles count="1">
    <cellStyle name="Normal" xfId="0" builtinId="0"/>
  </cellStyles>
  <dxfs count="115">
    <dxf>
      <numFmt numFmtId="165" formatCode=";;;"/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theme="1"/>
      </font>
      <fill>
        <patternFill patternType="solid">
          <fgColor rgb="FFFFFF00"/>
          <bgColor rgb="FFFFFF00"/>
        </patternFill>
      </fill>
    </dxf>
    <dxf>
      <border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D8D8D8"/>
      </font>
      <fill>
        <patternFill patternType="none"/>
      </fill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ill>
        <patternFill patternType="none">
          <bgColor auto="1"/>
        </patternFill>
      </fill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fill>
        <patternFill patternType="solid"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ill>
        <patternFill patternType="none">
          <bgColor auto="1"/>
        </patternFill>
      </fill>
      <border>
        <left/>
        <right/>
        <top/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theme="1"/>
      </font>
      <fill>
        <patternFill patternType="solid">
          <fgColor rgb="FFFFFF00"/>
          <bgColor rgb="FFFFFF00"/>
        </patternFill>
      </fill>
    </dxf>
    <dxf>
      <font>
        <color rgb="FFD8D8D8"/>
      </font>
      <fill>
        <patternFill patternType="none"/>
      </fill>
    </dxf>
    <dxf>
      <font>
        <color theme="1"/>
      </font>
      <fill>
        <patternFill patternType="solid">
          <fgColor rgb="FF00B0F0"/>
          <bgColor rgb="FF00B0F0"/>
        </patternFill>
      </fill>
      <border>
        <bottom style="dotted">
          <color rgb="FF000000"/>
        </bottom>
      </border>
    </dxf>
    <dxf>
      <border>
        <right style="thin">
          <color auto="1"/>
        </right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color rgb="FF000000"/>
      </font>
      <fill>
        <patternFill patternType="solid">
          <fgColor rgb="FFFFFF00"/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000000"/>
      </font>
      <fill>
        <patternFill patternType="solid">
          <fgColor rgb="FFFFFF00"/>
          <bgColor rgb="FFFFFF00"/>
        </patternFill>
      </fill>
    </dxf>
    <dxf>
      <font>
        <b/>
        <color rgb="FF000000"/>
      </font>
      <fill>
        <patternFill patternType="solid">
          <fgColor rgb="FFFFFF00"/>
          <bgColor rgb="FFFFFF00"/>
        </patternFill>
      </fill>
    </dxf>
    <dxf>
      <font>
        <b/>
        <color rgb="FF000000"/>
      </font>
      <fill>
        <patternFill patternType="solid">
          <fgColor rgb="FFFFFF00"/>
          <bgColor rgb="FFFFFF00"/>
        </patternFill>
      </fill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19" formatCode="m/d/yyyy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entury Gothic"/>
        <family val="2"/>
        <scheme val="none"/>
      </font>
      <numFmt numFmtId="30" formatCode="@"/>
      <fill>
        <patternFill patternType="solid">
          <fgColor rgb="FFD9E2F3"/>
          <bgColor rgb="FFD9E2F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entury Gothic"/>
        <family val="2"/>
        <scheme val="none"/>
      </font>
      <fill>
        <patternFill patternType="solid">
          <fgColor rgb="FFD9E2F3"/>
          <bgColor rgb="FFD9E2F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entury Gothic"/>
        <family val="2"/>
        <scheme val="none"/>
      </font>
      <numFmt numFmtId="25" formatCode="h:mm"/>
      <fill>
        <patternFill patternType="solid">
          <fgColor rgb="FFD9E2F3"/>
          <bgColor rgb="FFD9E2F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entury Gothic"/>
        <family val="2"/>
        <scheme val="none"/>
      </font>
      <fill>
        <patternFill patternType="solid">
          <fgColor rgb="FFD9E2F3"/>
          <bgColor rgb="FFD9E2F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entury Gothic"/>
        <family val="2"/>
        <scheme val="none"/>
      </font>
      <numFmt numFmtId="19" formatCode="m/d/yyyy"/>
      <fill>
        <patternFill patternType="solid">
          <fgColor rgb="FFD9E2F3"/>
          <bgColor rgb="FFD9E2F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entury Gothic"/>
        <family val="2"/>
        <scheme val="none"/>
      </font>
      <fill>
        <patternFill patternType="solid">
          <fgColor rgb="FFD9E2F3"/>
          <bgColor rgb="FFD9E2F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0"/>
          <bgColor theme="0"/>
        </patternFill>
      </fill>
    </dxf>
  </dxfs>
  <tableStyles count="4">
    <tableStyle name="MASTER.SCHEDULE-style" pivot="0" count="3" xr9:uid="{00000000-0011-0000-FFFF-FFFF00000000}">
      <tableStyleElement type="headerRow" dxfId="114"/>
      <tableStyleElement type="firstRowStripe" dxfId="113"/>
      <tableStyleElement type="secondRowStripe" dxfId="112"/>
    </tableStyle>
    <tableStyle name="TEAM.SCHEDULE-style" pivot="0" count="3" xr9:uid="{00000000-0011-0000-FFFF-FFFF01000000}">
      <tableStyleElement type="headerRow" dxfId="111"/>
      <tableStyleElement type="firstRowStripe" dxfId="110"/>
      <tableStyleElement type="secondRowStripe" dxfId="109"/>
    </tableStyle>
    <tableStyle name="WEEKLY.SCHEDULE-style" pivot="0" count="3" xr9:uid="{00000000-0011-0000-FFFF-FFFF02000000}">
      <tableStyleElement type="headerRow" dxfId="108"/>
      <tableStyleElement type="firstRowStripe" dxfId="107"/>
      <tableStyleElement type="secondRowStripe" dxfId="106"/>
    </tableStyle>
    <tableStyle name="WEEKLY.PREDICTIONS-style" pivot="0" count="3" xr9:uid="{00000000-0011-0000-FFFF-FFFF03000000}">
      <tableStyleElement type="headerRow" dxfId="105"/>
      <tableStyleElement type="firstRowStripe" dxfId="104"/>
      <tableStyleElement type="secondRowStripe" dxfId="103"/>
    </tableStyle>
  </tableStyles>
  <colors>
    <mruColors>
      <color rgb="FFFFF7FF"/>
      <color rgb="FF660066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[H2E EPL Prediction Template 2026-27 Season.xlsx]LEADERBOARD!PivotTable1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3200" b="1">
                <a:solidFill>
                  <a:schemeClr val="tx1"/>
                </a:solidFill>
              </a:rPr>
              <a:t>Standings</a:t>
            </a:r>
            <a:endParaRPr lang="en-CA" b="1">
              <a:solidFill>
                <a:schemeClr val="tx1"/>
              </a:solidFill>
            </a:endParaRP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ivotFmts>
      <c:pivotFmt>
        <c:idx val="0"/>
        <c:spPr>
          <a:solidFill>
            <a:schemeClr val="accent6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LEADERBOARD!$AU$3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LEADERBOARD!$AT$4:$AT$28</c:f>
              <c:strCache>
                <c:ptCount val="25"/>
                <c:pt idx="0">
                  <c:v>PLAYER 3</c:v>
                </c:pt>
                <c:pt idx="1">
                  <c:v>PLAYER 5</c:v>
                </c:pt>
                <c:pt idx="2">
                  <c:v>PLAYER 6</c:v>
                </c:pt>
                <c:pt idx="3">
                  <c:v>PLAYER 2</c:v>
                </c:pt>
                <c:pt idx="4">
                  <c:v>PLAYER 1</c:v>
                </c:pt>
                <c:pt idx="5">
                  <c:v>PLAYER 4</c:v>
                </c:pt>
                <c:pt idx="6">
                  <c:v>PLAYER 18</c:v>
                </c:pt>
                <c:pt idx="7">
                  <c:v>PLAYER 20</c:v>
                </c:pt>
                <c:pt idx="8">
                  <c:v>PLAYER 22</c:v>
                </c:pt>
                <c:pt idx="9">
                  <c:v>PLAYER 24</c:v>
                </c:pt>
                <c:pt idx="10">
                  <c:v>PLAYER 14</c:v>
                </c:pt>
                <c:pt idx="11">
                  <c:v>PLAYER 16</c:v>
                </c:pt>
                <c:pt idx="12">
                  <c:v>PLAYER 15</c:v>
                </c:pt>
                <c:pt idx="13">
                  <c:v>PLAYER 7</c:v>
                </c:pt>
                <c:pt idx="14">
                  <c:v>PLAYER 17</c:v>
                </c:pt>
                <c:pt idx="15">
                  <c:v>PLAYER 8</c:v>
                </c:pt>
                <c:pt idx="16">
                  <c:v>PLAYER 19</c:v>
                </c:pt>
                <c:pt idx="17">
                  <c:v>PLAYER 9</c:v>
                </c:pt>
                <c:pt idx="18">
                  <c:v>PLAYER 21</c:v>
                </c:pt>
                <c:pt idx="19">
                  <c:v>PLAYER 10</c:v>
                </c:pt>
                <c:pt idx="20">
                  <c:v>PLAYER 23</c:v>
                </c:pt>
                <c:pt idx="21">
                  <c:v>PLAYER 11</c:v>
                </c:pt>
                <c:pt idx="22">
                  <c:v>PLAYER 25</c:v>
                </c:pt>
                <c:pt idx="23">
                  <c:v>PLAYER 12</c:v>
                </c:pt>
                <c:pt idx="24">
                  <c:v>PLAYER 13</c:v>
                </c:pt>
              </c:strCache>
            </c:strRef>
          </c:cat>
          <c:val>
            <c:numRef>
              <c:f>LEADERBOARD!$AU$4:$AU$28</c:f>
              <c:numCache>
                <c:formatCode>General</c:formatCode>
                <c:ptCount val="25"/>
                <c:pt idx="0">
                  <c:v>76</c:v>
                </c:pt>
                <c:pt idx="1">
                  <c:v>56</c:v>
                </c:pt>
                <c:pt idx="2">
                  <c:v>44</c:v>
                </c:pt>
                <c:pt idx="3">
                  <c:v>14</c:v>
                </c:pt>
                <c:pt idx="4">
                  <c:v>11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B-4489-91E8-2DD80A7F9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233705727"/>
        <c:axId val="233698047"/>
      </c:barChart>
      <c:catAx>
        <c:axId val="233705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  <a:alpha val="1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698047"/>
        <c:crosses val="autoZero"/>
        <c:auto val="1"/>
        <c:lblAlgn val="ctr"/>
        <c:lblOffset val="100"/>
        <c:noMultiLvlLbl val="0"/>
      </c:catAx>
      <c:valAx>
        <c:axId val="2336980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1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33705727"/>
        <c:crosses val="autoZero"/>
        <c:crossBetween val="between"/>
      </c:valAx>
      <c:spPr>
        <a:solidFill>
          <a:schemeClr val="bg2">
            <a:lumMod val="85000"/>
          </a:schemeClr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1190625" cy="14859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1190625" cy="14859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1190625" cy="14859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155167</xdr:colOff>
      <xdr:row>1</xdr:row>
      <xdr:rowOff>60546</xdr:rowOff>
    </xdr:from>
    <xdr:to>
      <xdr:col>29</xdr:col>
      <xdr:colOff>57980</xdr:colOff>
      <xdr:row>27</xdr:row>
      <xdr:rowOff>74544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D02050-7287-9559-9947-F939300610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 J" refreshedDate="46226.522548958332" createdVersion="8" refreshedVersion="8" minRefreshableVersion="3" recordCount="25" xr:uid="{5E315A0B-B2CD-48E2-B508-F91904142744}">
  <cacheSource type="worksheet">
    <worksheetSource name="Table1"/>
  </cacheSource>
  <cacheFields count="2">
    <cacheField name="Player" numFmtId="0">
      <sharedItems containsMixedTypes="1" containsNumber="1" containsInteger="1" minValue="0" maxValue="0" count="26">
        <s v="PLAYER 1"/>
        <s v="PLAYER 2"/>
        <s v="PLAYER 3"/>
        <s v="PLAYER 4"/>
        <s v="PLAYER 5"/>
        <s v="PLAYER 6"/>
        <s v="PLAYER 7"/>
        <s v="PLAYER 8"/>
        <s v="PLAYER 9"/>
        <s v="PLAYER 10"/>
        <s v="PLAYER 11"/>
        <s v="PLAYER 12"/>
        <s v="PLAYER 13"/>
        <s v="PLAYER 14"/>
        <s v="PLAYER 15"/>
        <s v="PLAYER 16"/>
        <s v="PLAYER 17"/>
        <s v="PLAYER 18"/>
        <s v="PLAYER 19"/>
        <s v="PLAYER 20"/>
        <s v="PLAYER 21"/>
        <s v="PLAYER 22"/>
        <s v="PLAYER 23"/>
        <s v="PLAYER 24"/>
        <s v="PLAYER 25"/>
        <n v="0" u="1"/>
      </sharedItems>
    </cacheField>
    <cacheField name="Score" numFmtId="0">
      <sharedItems containsSemiMixedTypes="0" containsString="0" containsNumber="1" containsInteger="1" minValue="0" maxValue="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n v="11"/>
  </r>
  <r>
    <x v="1"/>
    <n v="14"/>
  </r>
  <r>
    <x v="2"/>
    <n v="76"/>
  </r>
  <r>
    <x v="3"/>
    <n v="2"/>
  </r>
  <r>
    <x v="4"/>
    <n v="56"/>
  </r>
  <r>
    <x v="5"/>
    <n v="44"/>
  </r>
  <r>
    <x v="6"/>
    <n v="0"/>
  </r>
  <r>
    <x v="7"/>
    <n v="0"/>
  </r>
  <r>
    <x v="8"/>
    <n v="0"/>
  </r>
  <r>
    <x v="9"/>
    <n v="0"/>
  </r>
  <r>
    <x v="10"/>
    <n v="0"/>
  </r>
  <r>
    <x v="11"/>
    <n v="0"/>
  </r>
  <r>
    <x v="12"/>
    <n v="0"/>
  </r>
  <r>
    <x v="13"/>
    <n v="0"/>
  </r>
  <r>
    <x v="14"/>
    <n v="0"/>
  </r>
  <r>
    <x v="15"/>
    <n v="0"/>
  </r>
  <r>
    <x v="16"/>
    <n v="0"/>
  </r>
  <r>
    <x v="17"/>
    <n v="0"/>
  </r>
  <r>
    <x v="18"/>
    <n v="0"/>
  </r>
  <r>
    <x v="19"/>
    <n v="0"/>
  </r>
  <r>
    <x v="20"/>
    <n v="0"/>
  </r>
  <r>
    <x v="21"/>
    <n v="0"/>
  </r>
  <r>
    <x v="22"/>
    <n v="0"/>
  </r>
  <r>
    <x v="23"/>
    <n v="0"/>
  </r>
  <r>
    <x v="24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2D24EE-0118-48E2-ACAD-07204803B2BC}" name="PivotTable1" cacheId="256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multipleFieldFilters="0" chartFormat="4">
  <location ref="AT3:AU28" firstHeaderRow="1" firstDataRow="1" firstDataCol="1"/>
  <pivotFields count="2">
    <pivotField axis="axisRow" compact="0" outline="0" subtotalTop="0" showAll="0" measureFilter="1" sortType="descending" defaultSubtotal="0">
      <items count="26">
        <item x="0"/>
        <item x="1"/>
        <item x="2"/>
        <item x="3"/>
        <item x="4"/>
        <item m="1" x="25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25">
    <i>
      <x v="2"/>
    </i>
    <i>
      <x v="4"/>
    </i>
    <i>
      <x v="6"/>
    </i>
    <i>
      <x v="1"/>
    </i>
    <i>
      <x/>
    </i>
    <i>
      <x v="3"/>
    </i>
    <i>
      <x v="18"/>
    </i>
    <i>
      <x v="20"/>
    </i>
    <i>
      <x v="22"/>
    </i>
    <i>
      <x v="24"/>
    </i>
    <i>
      <x v="14"/>
    </i>
    <i>
      <x v="16"/>
    </i>
    <i>
      <x v="15"/>
    </i>
    <i>
      <x v="7"/>
    </i>
    <i>
      <x v="17"/>
    </i>
    <i>
      <x v="8"/>
    </i>
    <i>
      <x v="19"/>
    </i>
    <i>
      <x v="9"/>
    </i>
    <i>
      <x v="21"/>
    </i>
    <i>
      <x v="10"/>
    </i>
    <i>
      <x v="23"/>
    </i>
    <i>
      <x v="11"/>
    </i>
    <i>
      <x v="25"/>
    </i>
    <i>
      <x v="12"/>
    </i>
    <i>
      <x v="13"/>
    </i>
  </rowItems>
  <colItems count="1">
    <i/>
  </colItems>
  <dataFields count="1">
    <dataField name="Sum of Score" fld="1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filters count="1">
    <filter fld="0" type="valueGreaterThanOrEqual" evalOrder="-1" id="4" iMeasureFld="0">
      <autoFilter ref="A1">
        <filterColumn colId="0">
          <customFilters>
            <customFilter operator="greaterThanOr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0</v>
    <v>4</v>
  </rv>
  <rv s="0">
    <v>7</v>
    <v>4</v>
  </rv>
  <rv s="0">
    <v>11</v>
    <v>4</v>
  </rv>
  <rv s="0">
    <v>16</v>
    <v>4</v>
  </rv>
  <rv s="0">
    <v>9</v>
    <v>4</v>
  </rv>
  <rv s="0">
    <v>8</v>
    <v>4</v>
  </rv>
  <rv s="0">
    <v>12</v>
    <v>4</v>
  </rv>
  <rv s="0">
    <v>19</v>
    <v>4</v>
  </rv>
  <rv s="0">
    <v>1</v>
    <v>4</v>
  </rv>
  <rv s="0">
    <v>18</v>
    <v>4</v>
  </rv>
  <rv s="0">
    <v>13</v>
    <v>4</v>
  </rv>
  <rv s="0">
    <v>2</v>
    <v>4</v>
  </rv>
  <rv s="0">
    <v>3</v>
    <v>4</v>
  </rv>
  <rv s="0">
    <v>20</v>
    <v>4</v>
  </rv>
  <rv s="0">
    <v>4</v>
    <v>4</v>
  </rv>
  <rv s="0">
    <v>15</v>
    <v>4</v>
  </rv>
  <rv s="0">
    <v>6</v>
    <v>4</v>
  </rv>
  <rv s="0">
    <v>17</v>
    <v>4</v>
  </rv>
  <rv s="0">
    <v>14</v>
    <v>4</v>
  </rv>
  <rv s="0">
    <v>10</v>
    <v>4</v>
  </rv>
  <rv s="0">
    <v>24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BD13C90-DB34-4CDD-B43E-6997B0980E4E}" name="tableEPL" displayName="tableEPL" ref="A2:F382" totalsRowShown="0" headerRowDxfId="102" dataDxfId="101">
  <tableColumns count="6">
    <tableColumn id="1" xr3:uid="{66EB75EB-A868-4C76-863A-8CDB866C3C21}" name="Type" dataDxfId="100"/>
    <tableColumn id="2" xr3:uid="{19B83D70-5B42-4D1F-B5A4-D8DA4093BDDC}" name="Date" dataDxfId="99"/>
    <tableColumn id="3" xr3:uid="{6C8D719A-5922-42DA-9F04-6DECCD803378}" name="Stadium" dataDxfId="98"/>
    <tableColumn id="4" xr3:uid="{858D7C8D-C46A-4CCC-AA5E-F5599D31872B}" name="Time" dataDxfId="97"/>
    <tableColumn id="5" xr3:uid="{11DCD9E3-1D94-435E-9282-72768FDE8C35}" name="Home" dataDxfId="96"/>
    <tableColumn id="6" xr3:uid="{71C55647-9C88-4A77-A5CE-84AEEC3915DA}" name="Away" dataDxfId="95"/>
  </tableColumns>
  <tableStyleInfo name="WEEKLY.PREDICTIONS-sty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E296A3E-1235-43B7-99FB-29EBE4F568BD}" name="tableOther" displayName="tableOther" ref="H2:M3" totalsRowShown="0" headerRowDxfId="94" tableBorderDxfId="93">
  <tableColumns count="6">
    <tableColumn id="1" xr3:uid="{D5873F40-4FA4-4870-8EF7-B1E612B27282}" name="Type"/>
    <tableColumn id="2" xr3:uid="{F921B057-2CFA-42FD-83BC-AD035CF24757}" name="Date"/>
    <tableColumn id="3" xr3:uid="{315EF0E5-DB80-4633-A7F3-F0CFB7274B09}" name="Stadium"/>
    <tableColumn id="4" xr3:uid="{E82E52B9-6E1E-40B1-AD31-5776A70DE78B}" name="Time"/>
    <tableColumn id="5" xr3:uid="{BD5057D0-B561-4889-BDED-BDE33DBE445D}" name="Home"/>
    <tableColumn id="6" xr3:uid="{120FCAD0-5F2D-4C73-BF36-3A1C55D528D8}" name="Away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B2058D-69B1-45FF-AAB8-B63B5F28AB17}" name="Table1" displayName="Table1" ref="A2:B27" totalsRowShown="0" headerRowDxfId="92" headerRowBorderDxfId="91" tableBorderDxfId="90" totalsRowBorderDxfId="89">
  <tableColumns count="2">
    <tableColumn id="1" xr3:uid="{09332DAB-DAD0-4B5D-ADE1-200ABA61B0BF}" name="Player" dataDxfId="88"/>
    <tableColumn id="2" xr3:uid="{0C349612-2131-4D23-B826-4C161B88C15A}" name="Score" dataDxfId="87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D4663A-2851-4BDC-B2C0-77A011D3AB1D}" name="pub?output_csv" displayName="pub?output_csv" ref="A1:G381" totalsRowShown="0">
  <autoFilter ref="A1:G381" xr:uid="{53D4663A-2851-4BDC-B2C0-77A011D3AB1D}"/>
  <tableColumns count="7">
    <tableColumn id="1" xr3:uid="{D11DF458-0660-44FA-93FB-CF48CE07B67C}" name="Game #"/>
    <tableColumn id="2" xr3:uid="{5A6316DD-435D-49A5-85CE-0EC80A922C19}" name="Date" dataDxfId="86"/>
    <tableColumn id="3" xr3:uid="{DB39C78F-D52A-4635-BFE7-7B7D04A01307}" name="Home Team" dataDxfId="85"/>
    <tableColumn id="4" xr3:uid="{C9251574-D219-4ED7-903C-410A0AE9E456}" name="Home Score" dataDxfId="84"/>
    <tableColumn id="5" xr3:uid="{B00C576C-B74E-42BB-AEB3-2CC773078BB7}" name="Away Score" dataDxfId="83"/>
    <tableColumn id="6" xr3:uid="{2E9D60B5-6686-4989-BF45-AC9B68173761}" name="Away Team" dataDxfId="82"/>
    <tableColumn id="7" xr3:uid="{13F519E3-EDAD-4408-A564-7F467E4565FC}" name="Requires Update?" dataDxfId="8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owtoexcel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59999389629810485"/>
    <outlinePr summaryBelow="0" summaryRight="0"/>
  </sheetPr>
  <dimension ref="A1:C24"/>
  <sheetViews>
    <sheetView zoomScale="175" zoomScaleNormal="175" workbookViewId="0"/>
  </sheetViews>
  <sheetFormatPr defaultColWidth="14.42578125" defaultRowHeight="15" customHeight="1"/>
  <cols>
    <col min="1" max="1" width="26.5703125" customWidth="1"/>
    <col min="2" max="2" width="10.5703125" customWidth="1"/>
    <col min="3" max="3" width="28.28515625" bestFit="1" customWidth="1"/>
  </cols>
  <sheetData>
    <row r="1" spans="1:3">
      <c r="A1" s="326" t="s">
        <v>25</v>
      </c>
      <c r="B1" s="327" t="s">
        <v>183</v>
      </c>
      <c r="C1" s="327" t="s">
        <v>123</v>
      </c>
    </row>
    <row r="2" spans="1:3">
      <c r="A2" s="72" t="s">
        <v>83</v>
      </c>
      <c r="B2" t="e" vm="1">
        <v>#VALUE!</v>
      </c>
      <c r="C2" t="s">
        <v>60</v>
      </c>
    </row>
    <row r="3" spans="1:3">
      <c r="A3" s="72" t="s">
        <v>49</v>
      </c>
      <c r="B3" t="e" vm="2">
        <v>#VALUE!</v>
      </c>
      <c r="C3" t="s">
        <v>91</v>
      </c>
    </row>
    <row r="4" spans="1:3">
      <c r="A4" s="72" t="s">
        <v>44</v>
      </c>
      <c r="B4" t="e" vm="3">
        <v>#VALUE!</v>
      </c>
      <c r="C4" t="s">
        <v>92</v>
      </c>
    </row>
    <row r="5" spans="1:3">
      <c r="A5" s="72" t="s">
        <v>67</v>
      </c>
      <c r="B5" t="e" vm="4">
        <v>#VALUE!</v>
      </c>
      <c r="C5" t="s">
        <v>79</v>
      </c>
    </row>
    <row r="6" spans="1:3">
      <c r="A6" s="73" t="s">
        <v>61</v>
      </c>
      <c r="B6" t="e" vm="5">
        <v>#VALUE!</v>
      </c>
      <c r="C6" s="184" t="s">
        <v>86</v>
      </c>
    </row>
    <row r="7" spans="1:3">
      <c r="A7" s="72" t="s">
        <v>72</v>
      </c>
      <c r="B7" t="e" vm="6">
        <v>#VALUE!</v>
      </c>
      <c r="C7" t="s">
        <v>124</v>
      </c>
    </row>
    <row r="8" spans="1:3">
      <c r="A8" s="72" t="s">
        <v>77</v>
      </c>
      <c r="B8" t="e" vm="7">
        <v>#VALUE!</v>
      </c>
      <c r="C8" t="s">
        <v>81</v>
      </c>
    </row>
    <row r="9" spans="1:3">
      <c r="A9" s="72" t="s">
        <v>168</v>
      </c>
      <c r="B9" t="e" vm="8">
        <v>#VALUE!</v>
      </c>
      <c r="C9" t="s">
        <v>165</v>
      </c>
    </row>
    <row r="10" spans="1:3">
      <c r="A10" s="72" t="s">
        <v>80</v>
      </c>
      <c r="B10" t="e" vm="9">
        <v>#VALUE!</v>
      </c>
      <c r="C10" t="s">
        <v>87</v>
      </c>
    </row>
    <row r="11" spans="1:3">
      <c r="A11" s="72" t="s">
        <v>84</v>
      </c>
      <c r="B11" t="e" vm="10">
        <v>#VALUE!</v>
      </c>
      <c r="C11" t="s">
        <v>129</v>
      </c>
    </row>
    <row r="12" spans="1:3">
      <c r="A12" s="72" t="s">
        <v>62</v>
      </c>
      <c r="B12" t="e" vm="11">
        <v>#VALUE!</v>
      </c>
      <c r="C12" t="s">
        <v>88</v>
      </c>
    </row>
    <row r="13" spans="1:3">
      <c r="A13" s="72" t="s">
        <v>166</v>
      </c>
      <c r="B13" t="e" vm="12">
        <v>#VALUE!</v>
      </c>
      <c r="C13" s="223" t="s">
        <v>161</v>
      </c>
    </row>
    <row r="14" spans="1:3">
      <c r="A14" s="72" t="s">
        <v>167</v>
      </c>
      <c r="B14" t="e" vm="13">
        <v>#VALUE!</v>
      </c>
      <c r="C14" t="s">
        <v>162</v>
      </c>
    </row>
    <row r="15" spans="1:3">
      <c r="A15" s="44" t="s">
        <v>85</v>
      </c>
      <c r="B15" t="e" vm="14">
        <v>#VALUE!</v>
      </c>
      <c r="C15" t="s">
        <v>125</v>
      </c>
    </row>
    <row r="16" spans="1:3">
      <c r="A16" s="72" t="s">
        <v>43</v>
      </c>
      <c r="B16" t="e" vm="15">
        <v>#VALUE!</v>
      </c>
      <c r="C16" t="s">
        <v>94</v>
      </c>
    </row>
    <row r="17" spans="1:3">
      <c r="A17" s="72" t="s">
        <v>74</v>
      </c>
      <c r="B17" t="e" vm="16">
        <v>#VALUE!</v>
      </c>
      <c r="C17" t="s">
        <v>89</v>
      </c>
    </row>
    <row r="18" spans="1:3">
      <c r="A18" s="72" t="s">
        <v>82</v>
      </c>
      <c r="B18" s="72" t="e" vm="17">
        <v>#VALUE!</v>
      </c>
      <c r="C18" t="s">
        <v>42</v>
      </c>
    </row>
    <row r="19" spans="1:3">
      <c r="A19" s="73" t="s">
        <v>50</v>
      </c>
      <c r="B19" t="e" vm="18">
        <v>#VALUE!</v>
      </c>
      <c r="C19" t="s">
        <v>126</v>
      </c>
    </row>
    <row r="20" spans="1:3">
      <c r="A20" s="72" t="s">
        <v>76</v>
      </c>
      <c r="B20" s="72" t="e" vm="19">
        <v>#VALUE!</v>
      </c>
      <c r="C20" t="s">
        <v>127</v>
      </c>
    </row>
    <row r="21" spans="1:3">
      <c r="A21" s="44" t="s">
        <v>65</v>
      </c>
      <c r="B21" t="e" vm="20">
        <v>#VALUE!</v>
      </c>
      <c r="C21" t="s">
        <v>128</v>
      </c>
    </row>
    <row r="22" spans="1:3">
      <c r="A22" s="73" t="s">
        <v>71</v>
      </c>
      <c r="B22" s="72" t="e" vm="21">
        <v>#VALUE!</v>
      </c>
      <c r="C22" t="s">
        <v>90</v>
      </c>
    </row>
    <row r="23" spans="1:3">
      <c r="A23" s="73" t="s">
        <v>66</v>
      </c>
      <c r="B23" s="72" t="e" vm="22">
        <v>#VALUE!</v>
      </c>
      <c r="C23" t="s">
        <v>75</v>
      </c>
    </row>
    <row r="24" spans="1:3">
      <c r="A24" s="73" t="s">
        <v>73</v>
      </c>
      <c r="B24" s="72" t="e" vm="23">
        <v>#VALUE!</v>
      </c>
      <c r="C24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366F-BAF0-41EC-BE6D-549986AFC61B}">
  <sheetPr>
    <tabColor theme="7" tint="0.59999389629810485"/>
  </sheetPr>
  <dimension ref="A1:X385"/>
  <sheetViews>
    <sheetView zoomScaleNormal="100" workbookViewId="0">
      <pane ySplit="2" topLeftCell="A3" activePane="bottomLeft" state="frozen"/>
      <selection activeCell="C2" sqref="C2"/>
      <selection pane="bottomLeft" activeCell="H3" sqref="H3"/>
    </sheetView>
  </sheetViews>
  <sheetFormatPr defaultColWidth="8.85546875" defaultRowHeight="15"/>
  <cols>
    <col min="1" max="1" width="4.140625" style="229" bestFit="1" customWidth="1"/>
    <col min="2" max="2" width="11.85546875" style="229" bestFit="1" customWidth="1"/>
    <col min="3" max="3" width="33.7109375" style="229" bestFit="1" customWidth="1"/>
    <col min="4" max="4" width="8.85546875" style="229"/>
    <col min="5" max="6" width="20.140625" style="229" bestFit="1" customWidth="1"/>
    <col min="7" max="7" width="8.85546875" style="76"/>
    <col min="8" max="8" width="18.5703125" style="76" customWidth="1"/>
    <col min="9" max="9" width="11.28515625" style="76" customWidth="1"/>
    <col min="10" max="10" width="15.7109375" style="76" bestFit="1" customWidth="1"/>
    <col min="11" max="14" width="8.85546875" style="76"/>
    <col min="15" max="15" width="31.140625" style="203" customWidth="1"/>
    <col min="16" max="16" width="10.5703125" style="246" customWidth="1"/>
    <col min="17" max="17" width="27.140625" style="203" customWidth="1"/>
    <col min="18" max="18" width="12" style="247" customWidth="1"/>
    <col min="19" max="20" width="16.7109375" style="203" customWidth="1"/>
    <col min="21" max="22" width="8.85546875" style="76" customWidth="1"/>
    <col min="23" max="23" width="10.5703125" style="242" hidden="1" customWidth="1"/>
    <col min="24" max="24" width="13.42578125" style="76" hidden="1" customWidth="1"/>
    <col min="25" max="16384" width="8.85546875" style="76"/>
  </cols>
  <sheetData>
    <row r="1" spans="1:24" s="226" customFormat="1" ht="31.5">
      <c r="A1" s="347" t="s">
        <v>173</v>
      </c>
      <c r="B1" s="347"/>
      <c r="C1" s="347"/>
      <c r="D1" s="347"/>
      <c r="E1" s="347"/>
      <c r="F1" s="347"/>
      <c r="H1" s="324" t="s">
        <v>174</v>
      </c>
      <c r="I1" s="227"/>
      <c r="J1" s="227"/>
      <c r="K1" s="227"/>
      <c r="L1" s="227"/>
      <c r="M1" s="227"/>
      <c r="O1" s="325" t="s">
        <v>176</v>
      </c>
      <c r="P1" s="243"/>
      <c r="Q1" s="244"/>
      <c r="R1" s="245"/>
      <c r="S1" s="244"/>
      <c r="T1" s="244"/>
      <c r="W1" s="274"/>
    </row>
    <row r="2" spans="1:24">
      <c r="A2" s="228" t="s">
        <v>175</v>
      </c>
      <c r="B2" s="228" t="s">
        <v>155</v>
      </c>
      <c r="C2" s="228" t="s">
        <v>171</v>
      </c>
      <c r="D2" s="228" t="s">
        <v>172</v>
      </c>
      <c r="E2" s="228" t="s">
        <v>108</v>
      </c>
      <c r="F2" s="228" t="s">
        <v>109</v>
      </c>
      <c r="H2" s="228" t="s">
        <v>175</v>
      </c>
      <c r="I2" s="228" t="s">
        <v>155</v>
      </c>
      <c r="J2" s="228" t="s">
        <v>171</v>
      </c>
      <c r="K2" s="228" t="s">
        <v>172</v>
      </c>
      <c r="L2" s="228" t="s">
        <v>108</v>
      </c>
      <c r="M2" s="228" t="s">
        <v>109</v>
      </c>
      <c r="O2" s="248" t="s">
        <v>175</v>
      </c>
      <c r="P2" s="249" t="s">
        <v>155</v>
      </c>
      <c r="Q2" s="250" t="s">
        <v>171</v>
      </c>
      <c r="R2" s="251" t="s">
        <v>172</v>
      </c>
      <c r="S2" s="250" t="s">
        <v>108</v>
      </c>
      <c r="T2" s="250" t="s">
        <v>109</v>
      </c>
      <c r="W2" s="314" t="s">
        <v>182</v>
      </c>
      <c r="X2" s="314" t="s">
        <v>179</v>
      </c>
    </row>
    <row r="3" spans="1:24">
      <c r="A3" s="229" t="s">
        <v>170</v>
      </c>
      <c r="B3" s="230">
        <v>46255</v>
      </c>
      <c r="C3" s="231" t="s">
        <v>60</v>
      </c>
      <c r="D3" s="232">
        <v>0.83333333333333337</v>
      </c>
      <c r="E3" s="231" t="s">
        <v>83</v>
      </c>
      <c r="F3" s="233" t="s">
        <v>168</v>
      </c>
      <c r="H3" s="238"/>
      <c r="I3" s="241"/>
      <c r="J3" s="238"/>
      <c r="K3" s="239"/>
      <c r="L3" s="238"/>
      <c r="M3" s="240"/>
      <c r="O3" s="203" t="str" cm="1">
        <f t="array" ref="O3:T383">_xlfn._xlws.SORT(_xlfn.VSTACK(tableEPL[],tableOther[]),2,1)</f>
        <v>EPL</v>
      </c>
      <c r="P3" s="246">
        <v>46255</v>
      </c>
      <c r="Q3" s="203" t="str">
        <v>Emirates Stadium</v>
      </c>
      <c r="R3" s="247">
        <v>0.83333333333333337</v>
      </c>
      <c r="S3" s="203" t="str">
        <v>Arsenal</v>
      </c>
      <c r="T3" s="203" t="str">
        <v>Coventry</v>
      </c>
      <c r="W3" s="242" cm="1">
        <f t="array" ref="W3:W54">_xlfn.UNIQUE(P3:P1000)</f>
        <v>46255</v>
      </c>
      <c r="X3" s="242" t="str">
        <f>IF(OR(W3=0,W3=""),"",TEXT(W3-WEEKDAY(W3,2)+1,"MMM D, YYY"))</f>
        <v>Aug 17, 2026</v>
      </c>
    </row>
    <row r="4" spans="1:24">
      <c r="A4" s="229" t="s">
        <v>170</v>
      </c>
      <c r="B4" s="234">
        <v>46256</v>
      </c>
      <c r="C4" s="235" t="s">
        <v>161</v>
      </c>
      <c r="D4" s="236">
        <v>0.52083333333333337</v>
      </c>
      <c r="E4" s="235" t="s">
        <v>166</v>
      </c>
      <c r="F4" s="237" t="s">
        <v>82</v>
      </c>
      <c r="O4" s="203" t="str">
        <v>EPL</v>
      </c>
      <c r="P4" s="246">
        <v>46256</v>
      </c>
      <c r="Q4" s="203" t="str">
        <v>MKM Stadium</v>
      </c>
      <c r="R4" s="247">
        <v>0.52083333333333337</v>
      </c>
      <c r="S4" s="203" t="str">
        <v>Hull</v>
      </c>
      <c r="T4" s="203" t="str">
        <v>Manchester United</v>
      </c>
      <c r="W4" s="242">
        <v>46256</v>
      </c>
      <c r="X4" s="242" t="str">
        <f t="shared" ref="X4:X67" si="0">IF(OR(W4=0,W4=""),"",TEXT(W4-WEEKDAY(W4,2)+1,"MMM D, YYY"))</f>
        <v>Aug 17, 2026</v>
      </c>
    </row>
    <row r="5" spans="1:24">
      <c r="A5" s="229" t="s">
        <v>170</v>
      </c>
      <c r="B5" s="230">
        <v>46256</v>
      </c>
      <c r="C5" s="231" t="s">
        <v>129</v>
      </c>
      <c r="D5" s="232">
        <v>0.625</v>
      </c>
      <c r="E5" s="231" t="s">
        <v>84</v>
      </c>
      <c r="F5" s="233" t="s">
        <v>80</v>
      </c>
      <c r="O5" s="203" t="str">
        <v>EPL</v>
      </c>
      <c r="P5" s="246">
        <v>46256</v>
      </c>
      <c r="Q5" s="203" t="str">
        <v>Hill Dickinson Stadium</v>
      </c>
      <c r="R5" s="247">
        <v>0.625</v>
      </c>
      <c r="S5" s="203" t="str">
        <v>Everton</v>
      </c>
      <c r="T5" s="203" t="str">
        <v>Crystal Palace</v>
      </c>
      <c r="W5" s="242">
        <v>46257</v>
      </c>
      <c r="X5" s="242" t="str">
        <f t="shared" si="0"/>
        <v>Aug 17, 2026</v>
      </c>
    </row>
    <row r="6" spans="1:24">
      <c r="A6" s="229" t="s">
        <v>170</v>
      </c>
      <c r="B6" s="234">
        <v>46256</v>
      </c>
      <c r="C6" s="235" t="s">
        <v>162</v>
      </c>
      <c r="D6" s="236">
        <v>0.625</v>
      </c>
      <c r="E6" s="235" t="s">
        <v>167</v>
      </c>
      <c r="F6" s="237" t="s">
        <v>65</v>
      </c>
      <c r="O6" s="203" t="str">
        <v>EPL</v>
      </c>
      <c r="P6" s="246">
        <v>46256</v>
      </c>
      <c r="Q6" s="203" t="str">
        <v>Portman Road</v>
      </c>
      <c r="R6" s="247">
        <v>0.625</v>
      </c>
      <c r="S6" s="203" t="str">
        <v>Ipswich</v>
      </c>
      <c r="T6" s="203" t="str">
        <v>Sunderland</v>
      </c>
      <c r="W6" s="242">
        <v>46258</v>
      </c>
      <c r="X6" s="242" t="str">
        <f t="shared" si="0"/>
        <v>Aug 24, 2026</v>
      </c>
    </row>
    <row r="7" spans="1:24">
      <c r="A7" s="229" t="s">
        <v>170</v>
      </c>
      <c r="B7" s="230">
        <v>46256</v>
      </c>
      <c r="C7" s="231" t="s">
        <v>163</v>
      </c>
      <c r="D7" s="232">
        <v>0.625</v>
      </c>
      <c r="E7" s="231" t="s">
        <v>76</v>
      </c>
      <c r="F7" s="233" t="s">
        <v>85</v>
      </c>
      <c r="O7" s="203" t="str">
        <v>EPL</v>
      </c>
      <c r="P7" s="246">
        <v>46256</v>
      </c>
      <c r="Q7" s="203" t="str">
        <v>The City Ground</v>
      </c>
      <c r="R7" s="247">
        <v>0.625</v>
      </c>
      <c r="S7" s="203" t="str">
        <v>Nottingham Forest</v>
      </c>
      <c r="T7" s="203" t="str">
        <v>Leeds</v>
      </c>
      <c r="W7" s="242">
        <v>46262</v>
      </c>
      <c r="X7" s="242" t="str">
        <f t="shared" si="0"/>
        <v>Aug 24, 2026</v>
      </c>
    </row>
    <row r="8" spans="1:24">
      <c r="A8" s="229" t="s">
        <v>170</v>
      </c>
      <c r="B8" s="234">
        <v>46256</v>
      </c>
      <c r="C8" s="235" t="s">
        <v>79</v>
      </c>
      <c r="D8" s="236">
        <v>0.72916666666666663</v>
      </c>
      <c r="E8" s="235" t="s">
        <v>67</v>
      </c>
      <c r="F8" s="237" t="s">
        <v>71</v>
      </c>
      <c r="O8" s="203" t="str">
        <v>EPL</v>
      </c>
      <c r="P8" s="246">
        <v>46256</v>
      </c>
      <c r="Q8" s="203" t="str">
        <v>Gtech Community Stadium</v>
      </c>
      <c r="R8" s="247">
        <v>0.72916666666666663</v>
      </c>
      <c r="S8" s="203" t="str">
        <v>Brentford</v>
      </c>
      <c r="T8" s="203" t="str">
        <v>Tottenham</v>
      </c>
      <c r="W8" s="242">
        <v>46263</v>
      </c>
      <c r="X8" s="242" t="str">
        <f t="shared" si="0"/>
        <v>Aug 24, 2026</v>
      </c>
    </row>
    <row r="9" spans="1:24">
      <c r="A9" s="229" t="s">
        <v>170</v>
      </c>
      <c r="B9" s="230">
        <v>46257</v>
      </c>
      <c r="C9" s="231" t="s">
        <v>86</v>
      </c>
      <c r="D9" s="232">
        <v>0.58333333333333337</v>
      </c>
      <c r="E9" s="231" t="s">
        <v>61</v>
      </c>
      <c r="F9" s="233" t="s">
        <v>49</v>
      </c>
      <c r="O9" s="203" t="str">
        <v>EPL</v>
      </c>
      <c r="P9" s="246">
        <v>46257</v>
      </c>
      <c r="Q9" s="203" t="str">
        <v>American Express Stadium</v>
      </c>
      <c r="R9" s="247">
        <v>0.58333333333333337</v>
      </c>
      <c r="S9" s="203" t="str">
        <v>Brighton</v>
      </c>
      <c r="T9" s="203" t="str">
        <v>Aston Villa</v>
      </c>
      <c r="W9" s="242">
        <v>46264</v>
      </c>
      <c r="X9" s="242" t="str">
        <f t="shared" si="0"/>
        <v>Aug 24, 2026</v>
      </c>
    </row>
    <row r="10" spans="1:24">
      <c r="A10" s="229" t="s">
        <v>170</v>
      </c>
      <c r="B10" s="234">
        <v>46257</v>
      </c>
      <c r="C10" s="235" t="s">
        <v>89</v>
      </c>
      <c r="D10" s="236">
        <v>0.58333333333333337</v>
      </c>
      <c r="E10" s="235" t="s">
        <v>74</v>
      </c>
      <c r="F10" s="237" t="s">
        <v>44</v>
      </c>
      <c r="O10" s="203" t="str">
        <v>EPL</v>
      </c>
      <c r="P10" s="246">
        <v>46257</v>
      </c>
      <c r="Q10" s="203" t="str">
        <v>Etihad Stadium</v>
      </c>
      <c r="R10" s="247">
        <v>0.58333333333333337</v>
      </c>
      <c r="S10" s="203" t="str">
        <v>Manchester City</v>
      </c>
      <c r="T10" s="203" t="str">
        <v>Bournemouth</v>
      </c>
      <c r="W10" s="242">
        <v>46265</v>
      </c>
      <c r="X10" s="242" t="str">
        <f t="shared" si="0"/>
        <v>Aug 31, 2026</v>
      </c>
    </row>
    <row r="11" spans="1:24">
      <c r="A11" s="229" t="s">
        <v>170</v>
      </c>
      <c r="B11" s="230">
        <v>46257</v>
      </c>
      <c r="C11" s="231" t="s">
        <v>164</v>
      </c>
      <c r="D11" s="232">
        <v>0.6875</v>
      </c>
      <c r="E11" s="231" t="s">
        <v>50</v>
      </c>
      <c r="F11" s="233" t="s">
        <v>43</v>
      </c>
      <c r="O11" s="203" t="str">
        <v>EPL</v>
      </c>
      <c r="P11" s="246">
        <v>46257</v>
      </c>
      <c r="Q11" s="203" t="str">
        <v>St. James' Park</v>
      </c>
      <c r="R11" s="247">
        <v>0.6875</v>
      </c>
      <c r="S11" s="203" t="str">
        <v>Newcastle United</v>
      </c>
      <c r="T11" s="203" t="str">
        <v>Liverpool</v>
      </c>
      <c r="W11" s="242">
        <v>46269</v>
      </c>
      <c r="X11" s="242" t="str">
        <f t="shared" si="0"/>
        <v>Aug 31, 2026</v>
      </c>
    </row>
    <row r="12" spans="1:24">
      <c r="A12" s="229" t="s">
        <v>170</v>
      </c>
      <c r="B12" s="234">
        <v>46258</v>
      </c>
      <c r="C12" s="235" t="s">
        <v>88</v>
      </c>
      <c r="D12" s="236">
        <v>0.83333333333333337</v>
      </c>
      <c r="E12" s="235" t="s">
        <v>62</v>
      </c>
      <c r="F12" s="237" t="s">
        <v>77</v>
      </c>
      <c r="O12" s="203" t="str">
        <v>EPL</v>
      </c>
      <c r="P12" s="246">
        <v>46258</v>
      </c>
      <c r="Q12" s="203" t="str">
        <v>Craven Cottage</v>
      </c>
      <c r="R12" s="247">
        <v>0.83333333333333337</v>
      </c>
      <c r="S12" s="203" t="str">
        <v>Fulham</v>
      </c>
      <c r="T12" s="203" t="str">
        <v>Chelsea</v>
      </c>
      <c r="W12" s="242">
        <v>46270</v>
      </c>
      <c r="X12" s="242" t="str">
        <f t="shared" si="0"/>
        <v>Aug 31, 2026</v>
      </c>
    </row>
    <row r="13" spans="1:24">
      <c r="A13" s="229" t="s">
        <v>170</v>
      </c>
      <c r="B13" s="230">
        <v>46262</v>
      </c>
      <c r="C13" s="231" t="s">
        <v>87</v>
      </c>
      <c r="D13" s="232">
        <v>0.83333333333333337</v>
      </c>
      <c r="E13" s="231" t="s">
        <v>80</v>
      </c>
      <c r="F13" s="233" t="s">
        <v>74</v>
      </c>
      <c r="O13" s="203" t="str">
        <v>EPL</v>
      </c>
      <c r="P13" s="246">
        <v>46262</v>
      </c>
      <c r="Q13" s="203" t="str">
        <v>Selhurst Park</v>
      </c>
      <c r="R13" s="247">
        <v>0.83333333333333337</v>
      </c>
      <c r="S13" s="203" t="str">
        <v>Crystal Palace</v>
      </c>
      <c r="T13" s="203" t="str">
        <v>Manchester City</v>
      </c>
      <c r="W13" s="242">
        <v>46271</v>
      </c>
      <c r="X13" s="242" t="str">
        <f t="shared" si="0"/>
        <v>Aug 31, 2026</v>
      </c>
    </row>
    <row r="14" spans="1:24">
      <c r="A14" s="229" t="s">
        <v>170</v>
      </c>
      <c r="B14" s="234">
        <v>46263</v>
      </c>
      <c r="C14" s="235" t="s">
        <v>94</v>
      </c>
      <c r="D14" s="236">
        <v>0.52083333333333337</v>
      </c>
      <c r="E14" s="235" t="s">
        <v>43</v>
      </c>
      <c r="F14" s="237" t="s">
        <v>76</v>
      </c>
      <c r="O14" s="203" t="str">
        <v>EPL</v>
      </c>
      <c r="P14" s="246">
        <v>46263</v>
      </c>
      <c r="Q14" s="203" t="str">
        <v>Anfield</v>
      </c>
      <c r="R14" s="247">
        <v>0.52083333333333337</v>
      </c>
      <c r="S14" s="203" t="str">
        <v>Liverpool</v>
      </c>
      <c r="T14" s="203" t="str">
        <v>Nottingham Forest</v>
      </c>
      <c r="W14" s="242">
        <v>46277</v>
      </c>
      <c r="X14" s="242" t="str">
        <f t="shared" si="0"/>
        <v>Sep 7, 2026</v>
      </c>
    </row>
    <row r="15" spans="1:24">
      <c r="A15" s="229" t="s">
        <v>170</v>
      </c>
      <c r="B15" s="230">
        <v>46263</v>
      </c>
      <c r="C15" s="231" t="s">
        <v>92</v>
      </c>
      <c r="D15" s="232">
        <v>0.625</v>
      </c>
      <c r="E15" s="231" t="s">
        <v>44</v>
      </c>
      <c r="F15" s="233" t="s">
        <v>84</v>
      </c>
      <c r="O15" s="203" t="str">
        <v>EPL</v>
      </c>
      <c r="P15" s="246">
        <v>46263</v>
      </c>
      <c r="Q15" s="203" t="str">
        <v>Vitality Stadium</v>
      </c>
      <c r="R15" s="247">
        <v>0.625</v>
      </c>
      <c r="S15" s="203" t="str">
        <v>Bournemouth</v>
      </c>
      <c r="T15" s="203" t="str">
        <v>Everton</v>
      </c>
      <c r="W15" s="242">
        <v>46278</v>
      </c>
      <c r="X15" s="242" t="str">
        <f t="shared" si="0"/>
        <v>Sep 7, 2026</v>
      </c>
    </row>
    <row r="16" spans="1:24">
      <c r="A16" s="229" t="s">
        <v>170</v>
      </c>
      <c r="B16" s="234">
        <v>46263</v>
      </c>
      <c r="C16" s="235" t="s">
        <v>165</v>
      </c>
      <c r="D16" s="236">
        <v>0.625</v>
      </c>
      <c r="E16" s="235" t="s">
        <v>168</v>
      </c>
      <c r="F16" s="237" t="s">
        <v>166</v>
      </c>
      <c r="O16" s="203" t="str">
        <v>EPL</v>
      </c>
      <c r="P16" s="246">
        <v>46263</v>
      </c>
      <c r="Q16" s="203" t="str">
        <v>Coventry Building Society Arena</v>
      </c>
      <c r="R16" s="247">
        <v>0.625</v>
      </c>
      <c r="S16" s="203" t="str">
        <v>Coventry</v>
      </c>
      <c r="T16" s="203" t="str">
        <v>Hull</v>
      </c>
      <c r="W16" s="242">
        <v>46279</v>
      </c>
      <c r="X16" s="242" t="str">
        <f t="shared" si="0"/>
        <v>Sep 14, 2026</v>
      </c>
    </row>
    <row r="17" spans="1:24">
      <c r="A17" s="229" t="s">
        <v>170</v>
      </c>
      <c r="B17" s="230">
        <v>46263</v>
      </c>
      <c r="C17" s="231" t="s">
        <v>90</v>
      </c>
      <c r="D17" s="232">
        <v>0.72916666666666663</v>
      </c>
      <c r="E17" s="231" t="s">
        <v>71</v>
      </c>
      <c r="F17" s="233" t="s">
        <v>50</v>
      </c>
      <c r="O17" s="203" t="str">
        <v>EPL</v>
      </c>
      <c r="P17" s="246">
        <v>46263</v>
      </c>
      <c r="Q17" s="203" t="str">
        <v>Tottenham Hotspur Stadium</v>
      </c>
      <c r="R17" s="247">
        <v>0.72916666666666663</v>
      </c>
      <c r="S17" s="203" t="str">
        <v>Tottenham</v>
      </c>
      <c r="T17" s="203" t="str">
        <v>Newcastle United</v>
      </c>
      <c r="W17" s="242">
        <v>46283</v>
      </c>
      <c r="X17" s="242" t="str">
        <f t="shared" si="0"/>
        <v>Sep 14, 2026</v>
      </c>
    </row>
    <row r="18" spans="1:24">
      <c r="A18" s="229" t="s">
        <v>170</v>
      </c>
      <c r="B18" s="234">
        <v>46264</v>
      </c>
      <c r="C18" s="235" t="s">
        <v>81</v>
      </c>
      <c r="D18" s="236">
        <v>0.58333333333333337</v>
      </c>
      <c r="E18" s="235" t="s">
        <v>77</v>
      </c>
      <c r="F18" s="237" t="s">
        <v>61</v>
      </c>
      <c r="O18" s="203" t="str">
        <v>EPL</v>
      </c>
      <c r="P18" s="246">
        <v>46264</v>
      </c>
      <c r="Q18" s="203" t="str">
        <v>Stamford Bridge</v>
      </c>
      <c r="R18" s="247">
        <v>0.58333333333333337</v>
      </c>
      <c r="S18" s="203" t="str">
        <v>Chelsea</v>
      </c>
      <c r="T18" s="203" t="str">
        <v>Brighton</v>
      </c>
      <c r="W18" s="242">
        <v>46284</v>
      </c>
      <c r="X18" s="242" t="str">
        <f t="shared" si="0"/>
        <v>Sep 14, 2026</v>
      </c>
    </row>
    <row r="19" spans="1:24">
      <c r="A19" s="229" t="s">
        <v>170</v>
      </c>
      <c r="B19" s="230">
        <v>46264</v>
      </c>
      <c r="C19" s="231" t="s">
        <v>125</v>
      </c>
      <c r="D19" s="232">
        <v>0.58333333333333337</v>
      </c>
      <c r="E19" s="231" t="s">
        <v>85</v>
      </c>
      <c r="F19" s="233" t="s">
        <v>67</v>
      </c>
      <c r="O19" s="203" t="str">
        <v>EPL</v>
      </c>
      <c r="P19" s="246">
        <v>46264</v>
      </c>
      <c r="Q19" s="203" t="str">
        <v>Elland Road</v>
      </c>
      <c r="R19" s="247">
        <v>0.58333333333333337</v>
      </c>
      <c r="S19" s="203" t="str">
        <v>Leeds</v>
      </c>
      <c r="T19" s="203" t="str">
        <v>Brentford</v>
      </c>
      <c r="W19" s="242">
        <v>46285</v>
      </c>
      <c r="X19" s="242" t="str">
        <f t="shared" si="0"/>
        <v>Sep 14, 2026</v>
      </c>
    </row>
    <row r="20" spans="1:24">
      <c r="A20" s="229" t="s">
        <v>170</v>
      </c>
      <c r="B20" s="234">
        <v>46264</v>
      </c>
      <c r="C20" s="235" t="s">
        <v>128</v>
      </c>
      <c r="D20" s="236">
        <v>0.58333333333333337</v>
      </c>
      <c r="E20" s="235" t="s">
        <v>65</v>
      </c>
      <c r="F20" s="237" t="s">
        <v>62</v>
      </c>
      <c r="O20" s="203" t="str">
        <v>EPL</v>
      </c>
      <c r="P20" s="246">
        <v>46264</v>
      </c>
      <c r="Q20" s="203" t="str">
        <v>Stadium of Light</v>
      </c>
      <c r="R20" s="247">
        <v>0.58333333333333337</v>
      </c>
      <c r="S20" s="203" t="str">
        <v>Sunderland</v>
      </c>
      <c r="T20" s="203" t="str">
        <v>Fulham</v>
      </c>
      <c r="W20" s="242">
        <v>46305</v>
      </c>
      <c r="X20" s="242" t="str">
        <f t="shared" si="0"/>
        <v>Oct 5, 2026</v>
      </c>
    </row>
    <row r="21" spans="1:24">
      <c r="A21" s="229" t="s">
        <v>170</v>
      </c>
      <c r="B21" s="230">
        <v>46264</v>
      </c>
      <c r="C21" s="231" t="s">
        <v>42</v>
      </c>
      <c r="D21" s="232">
        <v>0.6875</v>
      </c>
      <c r="E21" s="231" t="s">
        <v>82</v>
      </c>
      <c r="F21" s="233" t="s">
        <v>167</v>
      </c>
      <c r="O21" s="203" t="str">
        <v>EPL</v>
      </c>
      <c r="P21" s="246">
        <v>46264</v>
      </c>
      <c r="Q21" s="203" t="str">
        <v>Old Trafford</v>
      </c>
      <c r="R21" s="247">
        <v>0.6875</v>
      </c>
      <c r="S21" s="203" t="str">
        <v>Manchester United</v>
      </c>
      <c r="T21" s="203" t="str">
        <v>Ipswich</v>
      </c>
      <c r="W21" s="242">
        <v>46312</v>
      </c>
      <c r="X21" s="242" t="str">
        <f t="shared" si="0"/>
        <v>Oct 12, 2026</v>
      </c>
    </row>
    <row r="22" spans="1:24">
      <c r="A22" s="229" t="s">
        <v>170</v>
      </c>
      <c r="B22" s="234">
        <v>46265</v>
      </c>
      <c r="C22" s="235" t="s">
        <v>91</v>
      </c>
      <c r="D22" s="236">
        <v>0.83333333333333337</v>
      </c>
      <c r="E22" s="235" t="s">
        <v>49</v>
      </c>
      <c r="F22" s="237" t="s">
        <v>83</v>
      </c>
      <c r="O22" s="203" t="str">
        <v>EPL</v>
      </c>
      <c r="P22" s="246">
        <v>46265</v>
      </c>
      <c r="Q22" s="203" t="str">
        <v>Villa Park</v>
      </c>
      <c r="R22" s="247">
        <v>0.83333333333333337</v>
      </c>
      <c r="S22" s="203" t="str">
        <v>Aston Villa</v>
      </c>
      <c r="T22" s="203" t="str">
        <v>Arsenal</v>
      </c>
      <c r="W22" s="242">
        <v>46319</v>
      </c>
      <c r="X22" s="242" t="str">
        <f t="shared" si="0"/>
        <v>Oct 19, 2026</v>
      </c>
    </row>
    <row r="23" spans="1:24">
      <c r="A23" s="229" t="s">
        <v>170</v>
      </c>
      <c r="B23" s="230">
        <v>46269</v>
      </c>
      <c r="C23" s="231" t="s">
        <v>162</v>
      </c>
      <c r="D23" s="232">
        <v>0.83333333333333337</v>
      </c>
      <c r="E23" s="231" t="s">
        <v>167</v>
      </c>
      <c r="F23" s="233" t="s">
        <v>43</v>
      </c>
      <c r="O23" s="203" t="str">
        <v>EPL</v>
      </c>
      <c r="P23" s="246">
        <v>46269</v>
      </c>
      <c r="Q23" s="203" t="str">
        <v>Portman Road</v>
      </c>
      <c r="R23" s="247">
        <v>0.83333333333333337</v>
      </c>
      <c r="S23" s="203" t="str">
        <v>Ipswich</v>
      </c>
      <c r="T23" s="203" t="str">
        <v>Liverpool</v>
      </c>
      <c r="W23" s="242">
        <v>46326</v>
      </c>
      <c r="X23" s="242" t="str">
        <f t="shared" si="0"/>
        <v>Oct 26, 2026</v>
      </c>
    </row>
    <row r="24" spans="1:24">
      <c r="A24" s="229" t="s">
        <v>170</v>
      </c>
      <c r="B24" s="234">
        <v>46270</v>
      </c>
      <c r="C24" s="235" t="s">
        <v>164</v>
      </c>
      <c r="D24" s="236">
        <v>0.52083333333333337</v>
      </c>
      <c r="E24" s="235" t="s">
        <v>50</v>
      </c>
      <c r="F24" s="237" t="s">
        <v>44</v>
      </c>
      <c r="O24" s="203" t="str">
        <v>EPL</v>
      </c>
      <c r="P24" s="246">
        <v>46270</v>
      </c>
      <c r="Q24" s="203" t="str">
        <v>St. James' Park</v>
      </c>
      <c r="R24" s="247">
        <v>0.52083333333333337</v>
      </c>
      <c r="S24" s="203" t="str">
        <v>Newcastle United</v>
      </c>
      <c r="T24" s="203" t="str">
        <v>Bournemouth</v>
      </c>
      <c r="W24" s="242">
        <v>46333</v>
      </c>
      <c r="X24" s="242" t="str">
        <f t="shared" si="0"/>
        <v>Nov 2, 2026</v>
      </c>
    </row>
    <row r="25" spans="1:24">
      <c r="A25" s="229" t="s">
        <v>170</v>
      </c>
      <c r="B25" s="230">
        <v>46270</v>
      </c>
      <c r="C25" s="231" t="s">
        <v>79</v>
      </c>
      <c r="D25" s="232">
        <v>0.625</v>
      </c>
      <c r="E25" s="231" t="s">
        <v>67</v>
      </c>
      <c r="F25" s="233" t="s">
        <v>65</v>
      </c>
      <c r="O25" s="203" t="str">
        <v>EPL</v>
      </c>
      <c r="P25" s="246">
        <v>46270</v>
      </c>
      <c r="Q25" s="203" t="str">
        <v>Gtech Community Stadium</v>
      </c>
      <c r="R25" s="247">
        <v>0.625</v>
      </c>
      <c r="S25" s="203" t="str">
        <v>Brentford</v>
      </c>
      <c r="T25" s="203" t="str">
        <v>Sunderland</v>
      </c>
      <c r="W25" s="242">
        <v>46347</v>
      </c>
      <c r="X25" s="242" t="str">
        <f t="shared" si="0"/>
        <v>Nov 16, 2026</v>
      </c>
    </row>
    <row r="26" spans="1:24">
      <c r="A26" s="229" t="s">
        <v>170</v>
      </c>
      <c r="B26" s="234">
        <v>46270</v>
      </c>
      <c r="C26" s="235" t="s">
        <v>86</v>
      </c>
      <c r="D26" s="236">
        <v>0.625</v>
      </c>
      <c r="E26" s="235" t="s">
        <v>61</v>
      </c>
      <c r="F26" s="237" t="s">
        <v>85</v>
      </c>
      <c r="O26" s="203" t="str">
        <v>EPL</v>
      </c>
      <c r="P26" s="246">
        <v>46270</v>
      </c>
      <c r="Q26" s="203" t="str">
        <v>American Express Stadium</v>
      </c>
      <c r="R26" s="247">
        <v>0.625</v>
      </c>
      <c r="S26" s="203" t="str">
        <v>Brighton</v>
      </c>
      <c r="T26" s="203" t="str">
        <v>Leeds</v>
      </c>
      <c r="W26" s="242">
        <v>46354</v>
      </c>
      <c r="X26" s="242" t="str">
        <f t="shared" si="0"/>
        <v>Nov 23, 2026</v>
      </c>
    </row>
    <row r="27" spans="1:24">
      <c r="A27" s="229" t="s">
        <v>170</v>
      </c>
      <c r="B27" s="230">
        <v>46270</v>
      </c>
      <c r="C27" s="231" t="s">
        <v>88</v>
      </c>
      <c r="D27" s="232">
        <v>0.625</v>
      </c>
      <c r="E27" s="231" t="s">
        <v>62</v>
      </c>
      <c r="F27" s="233" t="s">
        <v>80</v>
      </c>
      <c r="O27" s="203" t="str">
        <v>EPL</v>
      </c>
      <c r="P27" s="246">
        <v>46270</v>
      </c>
      <c r="Q27" s="203" t="str">
        <v>Craven Cottage</v>
      </c>
      <c r="R27" s="247">
        <v>0.625</v>
      </c>
      <c r="S27" s="203" t="str">
        <v>Fulham</v>
      </c>
      <c r="T27" s="203" t="str">
        <v>Crystal Palace</v>
      </c>
      <c r="W27" s="242">
        <v>46358</v>
      </c>
      <c r="X27" s="242" t="str">
        <f t="shared" si="0"/>
        <v>Nov 30, 2026</v>
      </c>
    </row>
    <row r="28" spans="1:24">
      <c r="A28" s="229" t="s">
        <v>170</v>
      </c>
      <c r="B28" s="234">
        <v>46270</v>
      </c>
      <c r="C28" s="235" t="s">
        <v>89</v>
      </c>
      <c r="D28" s="236">
        <v>0.625</v>
      </c>
      <c r="E28" s="235" t="s">
        <v>74</v>
      </c>
      <c r="F28" s="237" t="s">
        <v>168</v>
      </c>
      <c r="O28" s="203" t="str">
        <v>EPL</v>
      </c>
      <c r="P28" s="246">
        <v>46270</v>
      </c>
      <c r="Q28" s="203" t="str">
        <v>Etihad Stadium</v>
      </c>
      <c r="R28" s="247">
        <v>0.625</v>
      </c>
      <c r="S28" s="203" t="str">
        <v>Manchester City</v>
      </c>
      <c r="T28" s="203" t="str">
        <v>Coventry</v>
      </c>
      <c r="W28" s="242">
        <v>46361</v>
      </c>
      <c r="X28" s="242" t="str">
        <f t="shared" si="0"/>
        <v>Nov 30, 2026</v>
      </c>
    </row>
    <row r="29" spans="1:24">
      <c r="A29" s="229" t="s">
        <v>170</v>
      </c>
      <c r="B29" s="230">
        <v>46270</v>
      </c>
      <c r="C29" s="231" t="s">
        <v>163</v>
      </c>
      <c r="D29" s="232">
        <v>0.625</v>
      </c>
      <c r="E29" s="231" t="s">
        <v>76</v>
      </c>
      <c r="F29" s="233" t="s">
        <v>71</v>
      </c>
      <c r="O29" s="203" t="str">
        <v>EPL</v>
      </c>
      <c r="P29" s="246">
        <v>46270</v>
      </c>
      <c r="Q29" s="203" t="str">
        <v>The City Ground</v>
      </c>
      <c r="R29" s="247">
        <v>0.625</v>
      </c>
      <c r="S29" s="203" t="str">
        <v>Nottingham Forest</v>
      </c>
      <c r="T29" s="203" t="str">
        <v>Tottenham</v>
      </c>
      <c r="W29" s="242">
        <v>46368</v>
      </c>
      <c r="X29" s="242" t="str">
        <f t="shared" si="0"/>
        <v>Dec 7, 2026</v>
      </c>
    </row>
    <row r="30" spans="1:24">
      <c r="A30" s="229" t="s">
        <v>170</v>
      </c>
      <c r="B30" s="234">
        <v>46270</v>
      </c>
      <c r="C30" s="235" t="s">
        <v>161</v>
      </c>
      <c r="D30" s="236">
        <v>0.72916666666666663</v>
      </c>
      <c r="E30" s="235" t="s">
        <v>166</v>
      </c>
      <c r="F30" s="237" t="s">
        <v>49</v>
      </c>
      <c r="O30" s="203" t="str">
        <v>EPL</v>
      </c>
      <c r="P30" s="246">
        <v>46270</v>
      </c>
      <c r="Q30" s="203" t="str">
        <v>MKM Stadium</v>
      </c>
      <c r="R30" s="247">
        <v>0.72916666666666663</v>
      </c>
      <c r="S30" s="203" t="str">
        <v>Hull</v>
      </c>
      <c r="T30" s="203" t="str">
        <v>Aston Villa</v>
      </c>
      <c r="W30" s="242">
        <v>46375</v>
      </c>
      <c r="X30" s="242" t="str">
        <f t="shared" si="0"/>
        <v>Dec 14, 2026</v>
      </c>
    </row>
    <row r="31" spans="1:24">
      <c r="A31" s="229" t="s">
        <v>170</v>
      </c>
      <c r="B31" s="230">
        <v>46271</v>
      </c>
      <c r="C31" s="231" t="s">
        <v>129</v>
      </c>
      <c r="D31" s="232">
        <v>0.58333333333333337</v>
      </c>
      <c r="E31" s="231" t="s">
        <v>84</v>
      </c>
      <c r="F31" s="233" t="s">
        <v>82</v>
      </c>
      <c r="O31" s="203" t="str">
        <v>EPL</v>
      </c>
      <c r="P31" s="246">
        <v>46271</v>
      </c>
      <c r="Q31" s="203" t="str">
        <v>Hill Dickinson Stadium</v>
      </c>
      <c r="R31" s="247">
        <v>0.58333333333333337</v>
      </c>
      <c r="S31" s="203" t="str">
        <v>Everton</v>
      </c>
      <c r="T31" s="203" t="str">
        <v>Manchester United</v>
      </c>
      <c r="W31" s="242">
        <v>46382</v>
      </c>
      <c r="X31" s="242" t="str">
        <f t="shared" si="0"/>
        <v>Dec 21, 2026</v>
      </c>
    </row>
    <row r="32" spans="1:24">
      <c r="A32" s="229" t="s">
        <v>170</v>
      </c>
      <c r="B32" s="234">
        <v>46271</v>
      </c>
      <c r="C32" s="235" t="s">
        <v>60</v>
      </c>
      <c r="D32" s="236">
        <v>0.6875</v>
      </c>
      <c r="E32" s="235" t="s">
        <v>83</v>
      </c>
      <c r="F32" s="237" t="s">
        <v>77</v>
      </c>
      <c r="O32" s="203" t="str">
        <v>EPL</v>
      </c>
      <c r="P32" s="246">
        <v>46271</v>
      </c>
      <c r="Q32" s="203" t="str">
        <v>Emirates Stadium</v>
      </c>
      <c r="R32" s="247">
        <v>0.6875</v>
      </c>
      <c r="S32" s="203" t="str">
        <v>Arsenal</v>
      </c>
      <c r="T32" s="203" t="str">
        <v>Chelsea</v>
      </c>
      <c r="W32" s="242">
        <v>46386</v>
      </c>
      <c r="X32" s="242" t="str">
        <f t="shared" si="0"/>
        <v>Dec 28, 2026</v>
      </c>
    </row>
    <row r="33" spans="1:24">
      <c r="A33" s="229" t="s">
        <v>170</v>
      </c>
      <c r="B33" s="230">
        <v>46277</v>
      </c>
      <c r="C33" s="231" t="s">
        <v>92</v>
      </c>
      <c r="D33" s="232">
        <v>0.625</v>
      </c>
      <c r="E33" s="231" t="s">
        <v>44</v>
      </c>
      <c r="F33" s="233" t="s">
        <v>67</v>
      </c>
      <c r="O33" s="203" t="str">
        <v>EPL</v>
      </c>
      <c r="P33" s="246">
        <v>46277</v>
      </c>
      <c r="Q33" s="203" t="str">
        <v>Vitality Stadium</v>
      </c>
      <c r="R33" s="247">
        <v>0.625</v>
      </c>
      <c r="S33" s="203" t="str">
        <v>Bournemouth</v>
      </c>
      <c r="T33" s="203" t="str">
        <v>Brentford</v>
      </c>
      <c r="W33" s="242">
        <v>46389</v>
      </c>
      <c r="X33" s="242" t="str">
        <f t="shared" si="0"/>
        <v>Dec 28, 2026</v>
      </c>
    </row>
    <row r="34" spans="1:24">
      <c r="A34" s="229" t="s">
        <v>170</v>
      </c>
      <c r="B34" s="234">
        <v>46277</v>
      </c>
      <c r="C34" s="235" t="s">
        <v>91</v>
      </c>
      <c r="D34" s="236">
        <v>0.625</v>
      </c>
      <c r="E34" s="235" t="s">
        <v>49</v>
      </c>
      <c r="F34" s="237" t="s">
        <v>76</v>
      </c>
      <c r="O34" s="203" t="str">
        <v>EPL</v>
      </c>
      <c r="P34" s="246">
        <v>46277</v>
      </c>
      <c r="Q34" s="203" t="str">
        <v>Villa Park</v>
      </c>
      <c r="R34" s="247">
        <v>0.625</v>
      </c>
      <c r="S34" s="203" t="str">
        <v>Aston Villa</v>
      </c>
      <c r="T34" s="203" t="str">
        <v>Nottingham Forest</v>
      </c>
      <c r="W34" s="242">
        <v>46393</v>
      </c>
      <c r="X34" s="242" t="str">
        <f t="shared" si="0"/>
        <v>Jan 4, 2027</v>
      </c>
    </row>
    <row r="35" spans="1:24">
      <c r="A35" s="229" t="s">
        <v>170</v>
      </c>
      <c r="B35" s="230">
        <v>46277</v>
      </c>
      <c r="C35" s="231" t="s">
        <v>81</v>
      </c>
      <c r="D35" s="232">
        <v>0.625</v>
      </c>
      <c r="E35" s="231" t="s">
        <v>77</v>
      </c>
      <c r="F35" s="233" t="s">
        <v>166</v>
      </c>
      <c r="O35" s="203" t="str">
        <v>EPL</v>
      </c>
      <c r="P35" s="246">
        <v>46277</v>
      </c>
      <c r="Q35" s="203" t="str">
        <v>Stamford Bridge</v>
      </c>
      <c r="R35" s="247">
        <v>0.625</v>
      </c>
      <c r="S35" s="203" t="str">
        <v>Chelsea</v>
      </c>
      <c r="T35" s="203" t="str">
        <v>Hull</v>
      </c>
      <c r="W35" s="242">
        <v>46403</v>
      </c>
      <c r="X35" s="242" t="str">
        <f t="shared" si="0"/>
        <v>Jan 11, 2027</v>
      </c>
    </row>
    <row r="36" spans="1:24">
      <c r="A36" s="229" t="s">
        <v>170</v>
      </c>
      <c r="B36" s="234">
        <v>46277</v>
      </c>
      <c r="C36" s="235" t="s">
        <v>87</v>
      </c>
      <c r="D36" s="236">
        <v>0.625</v>
      </c>
      <c r="E36" s="235" t="s">
        <v>80</v>
      </c>
      <c r="F36" s="237" t="s">
        <v>167</v>
      </c>
      <c r="O36" s="203" t="str">
        <v>EPL</v>
      </c>
      <c r="P36" s="246">
        <v>46277</v>
      </c>
      <c r="Q36" s="203" t="str">
        <v>Selhurst Park</v>
      </c>
      <c r="R36" s="247">
        <v>0.625</v>
      </c>
      <c r="S36" s="203" t="str">
        <v>Crystal Palace</v>
      </c>
      <c r="T36" s="203" t="str">
        <v>Ipswich</v>
      </c>
      <c r="W36" s="242">
        <v>46410</v>
      </c>
      <c r="X36" s="242" t="str">
        <f t="shared" si="0"/>
        <v>Jan 18, 2027</v>
      </c>
    </row>
    <row r="37" spans="1:24">
      <c r="A37" s="229" t="s">
        <v>170</v>
      </c>
      <c r="B37" s="230">
        <v>46277</v>
      </c>
      <c r="C37" s="231" t="s">
        <v>94</v>
      </c>
      <c r="D37" s="232">
        <v>0.625</v>
      </c>
      <c r="E37" s="231" t="s">
        <v>43</v>
      </c>
      <c r="F37" s="233" t="s">
        <v>62</v>
      </c>
      <c r="O37" s="203" t="str">
        <v>EPL</v>
      </c>
      <c r="P37" s="246">
        <v>46277</v>
      </c>
      <c r="Q37" s="203" t="str">
        <v>Anfield</v>
      </c>
      <c r="R37" s="247">
        <v>0.625</v>
      </c>
      <c r="S37" s="203" t="str">
        <v>Liverpool</v>
      </c>
      <c r="T37" s="203" t="str">
        <v>Fulham</v>
      </c>
      <c r="W37" s="242">
        <v>46417</v>
      </c>
      <c r="X37" s="242" t="str">
        <f t="shared" si="0"/>
        <v>Jan 25, 2027</v>
      </c>
    </row>
    <row r="38" spans="1:24">
      <c r="A38" s="229" t="s">
        <v>170</v>
      </c>
      <c r="B38" s="234">
        <v>46277</v>
      </c>
      <c r="C38" s="235" t="s">
        <v>90</v>
      </c>
      <c r="D38" s="236">
        <v>0.72916666666666663</v>
      </c>
      <c r="E38" s="235" t="s">
        <v>71</v>
      </c>
      <c r="F38" s="237" t="s">
        <v>84</v>
      </c>
      <c r="O38" s="203" t="str">
        <v>EPL</v>
      </c>
      <c r="P38" s="246">
        <v>46277</v>
      </c>
      <c r="Q38" s="203" t="str">
        <v>Tottenham Hotspur Stadium</v>
      </c>
      <c r="R38" s="247">
        <v>0.72916666666666663</v>
      </c>
      <c r="S38" s="203" t="str">
        <v>Tottenham</v>
      </c>
      <c r="T38" s="203" t="str">
        <v>Everton</v>
      </c>
      <c r="W38" s="242">
        <v>46424</v>
      </c>
      <c r="X38" s="242" t="str">
        <f t="shared" si="0"/>
        <v>Feb 1, 2027</v>
      </c>
    </row>
    <row r="39" spans="1:24">
      <c r="A39" s="229" t="s">
        <v>170</v>
      </c>
      <c r="B39" s="230">
        <v>46277</v>
      </c>
      <c r="C39" s="231" t="s">
        <v>128</v>
      </c>
      <c r="D39" s="232">
        <v>0.83333333333333337</v>
      </c>
      <c r="E39" s="231" t="s">
        <v>65</v>
      </c>
      <c r="F39" s="233" t="s">
        <v>83</v>
      </c>
      <c r="O39" s="203" t="str">
        <v>EPL</v>
      </c>
      <c r="P39" s="246">
        <v>46277</v>
      </c>
      <c r="Q39" s="203" t="str">
        <v>Stadium of Light</v>
      </c>
      <c r="R39" s="247">
        <v>0.83333333333333337</v>
      </c>
      <c r="S39" s="203" t="str">
        <v>Sunderland</v>
      </c>
      <c r="T39" s="203" t="str">
        <v>Arsenal</v>
      </c>
      <c r="W39" s="242">
        <v>46428</v>
      </c>
      <c r="X39" s="242" t="str">
        <f t="shared" si="0"/>
        <v>Feb 8, 2027</v>
      </c>
    </row>
    <row r="40" spans="1:24">
      <c r="A40" s="229" t="s">
        <v>170</v>
      </c>
      <c r="B40" s="234">
        <v>46278</v>
      </c>
      <c r="C40" s="235" t="s">
        <v>165</v>
      </c>
      <c r="D40" s="236">
        <v>0.58333333333333337</v>
      </c>
      <c r="E40" s="235" t="s">
        <v>168</v>
      </c>
      <c r="F40" s="237" t="s">
        <v>61</v>
      </c>
      <c r="O40" s="203" t="str">
        <v>EPL</v>
      </c>
      <c r="P40" s="246">
        <v>46278</v>
      </c>
      <c r="Q40" s="203" t="str">
        <v>Coventry Building Society Arena</v>
      </c>
      <c r="R40" s="247">
        <v>0.58333333333333337</v>
      </c>
      <c r="S40" s="203" t="str">
        <v>Coventry</v>
      </c>
      <c r="T40" s="203" t="str">
        <v>Brighton</v>
      </c>
      <c r="W40" s="242">
        <v>46438</v>
      </c>
      <c r="X40" s="242" t="str">
        <f t="shared" si="0"/>
        <v>Feb 15, 2027</v>
      </c>
    </row>
    <row r="41" spans="1:24">
      <c r="A41" s="229" t="s">
        <v>170</v>
      </c>
      <c r="B41" s="230">
        <v>46278</v>
      </c>
      <c r="C41" s="231" t="s">
        <v>42</v>
      </c>
      <c r="D41" s="232">
        <v>0.6875</v>
      </c>
      <c r="E41" s="231" t="s">
        <v>82</v>
      </c>
      <c r="F41" s="233" t="s">
        <v>74</v>
      </c>
      <c r="O41" s="203" t="str">
        <v>EPL</v>
      </c>
      <c r="P41" s="246">
        <v>46278</v>
      </c>
      <c r="Q41" s="203" t="str">
        <v>Old Trafford</v>
      </c>
      <c r="R41" s="247">
        <v>0.6875</v>
      </c>
      <c r="S41" s="203" t="str">
        <v>Manchester United</v>
      </c>
      <c r="T41" s="203" t="str">
        <v>Manchester City</v>
      </c>
      <c r="W41" s="242">
        <v>46445</v>
      </c>
      <c r="X41" s="242" t="str">
        <f t="shared" si="0"/>
        <v>Feb 22, 2027</v>
      </c>
    </row>
    <row r="42" spans="1:24">
      <c r="A42" s="229" t="s">
        <v>170</v>
      </c>
      <c r="B42" s="234">
        <v>46279</v>
      </c>
      <c r="C42" s="235" t="s">
        <v>125</v>
      </c>
      <c r="D42" s="236">
        <v>0.83333333333333337</v>
      </c>
      <c r="E42" s="235" t="s">
        <v>85</v>
      </c>
      <c r="F42" s="237" t="s">
        <v>50</v>
      </c>
      <c r="O42" s="203" t="str">
        <v>EPL</v>
      </c>
      <c r="P42" s="246">
        <v>46279</v>
      </c>
      <c r="Q42" s="203" t="str">
        <v>Elland Road</v>
      </c>
      <c r="R42" s="247">
        <v>0.83333333333333337</v>
      </c>
      <c r="S42" s="203" t="str">
        <v>Leeds</v>
      </c>
      <c r="T42" s="203" t="str">
        <v>Newcastle United</v>
      </c>
      <c r="W42" s="242">
        <v>46449</v>
      </c>
      <c r="X42" s="242" t="str">
        <f t="shared" si="0"/>
        <v>Mar 1, 2027</v>
      </c>
    </row>
    <row r="43" spans="1:24">
      <c r="A43" s="229" t="s">
        <v>170</v>
      </c>
      <c r="B43" s="230">
        <v>46283</v>
      </c>
      <c r="C43" s="231" t="s">
        <v>79</v>
      </c>
      <c r="D43" s="232">
        <v>0.83333333333333337</v>
      </c>
      <c r="E43" s="231" t="s">
        <v>67</v>
      </c>
      <c r="F43" s="233" t="s">
        <v>77</v>
      </c>
      <c r="O43" s="203" t="str">
        <v>EPL</v>
      </c>
      <c r="P43" s="246">
        <v>46283</v>
      </c>
      <c r="Q43" s="203" t="str">
        <v>Gtech Community Stadium</v>
      </c>
      <c r="R43" s="247">
        <v>0.83333333333333337</v>
      </c>
      <c r="S43" s="203" t="str">
        <v>Brentford</v>
      </c>
      <c r="T43" s="203" t="str">
        <v>Chelsea</v>
      </c>
      <c r="W43" s="242">
        <v>46459</v>
      </c>
      <c r="X43" s="242" t="str">
        <f t="shared" si="0"/>
        <v>Mar 8, 2027</v>
      </c>
    </row>
    <row r="44" spans="1:24">
      <c r="A44" s="229" t="s">
        <v>170</v>
      </c>
      <c r="B44" s="234">
        <v>46284</v>
      </c>
      <c r="C44" s="235" t="s">
        <v>90</v>
      </c>
      <c r="D44" s="236">
        <v>0.52083333333333337</v>
      </c>
      <c r="E44" s="235" t="s">
        <v>71</v>
      </c>
      <c r="F44" s="237" t="s">
        <v>49</v>
      </c>
      <c r="O44" s="203" t="str">
        <v>EPL</v>
      </c>
      <c r="P44" s="246">
        <v>46284</v>
      </c>
      <c r="Q44" s="203" t="str">
        <v>Tottenham Hotspur Stadium</v>
      </c>
      <c r="R44" s="247">
        <v>0.52083333333333337</v>
      </c>
      <c r="S44" s="203" t="str">
        <v>Tottenham</v>
      </c>
      <c r="T44" s="203" t="str">
        <v>Aston Villa</v>
      </c>
      <c r="W44" s="242">
        <v>46466</v>
      </c>
      <c r="X44" s="242" t="str">
        <f t="shared" si="0"/>
        <v>Mar 15, 2027</v>
      </c>
    </row>
    <row r="45" spans="1:24">
      <c r="A45" s="229" t="s">
        <v>170</v>
      </c>
      <c r="B45" s="230">
        <v>46284</v>
      </c>
      <c r="C45" s="231" t="s">
        <v>86</v>
      </c>
      <c r="D45" s="232">
        <v>0.625</v>
      </c>
      <c r="E45" s="231" t="s">
        <v>61</v>
      </c>
      <c r="F45" s="233" t="s">
        <v>83</v>
      </c>
      <c r="O45" s="203" t="str">
        <v>EPL</v>
      </c>
      <c r="P45" s="246">
        <v>46284</v>
      </c>
      <c r="Q45" s="203" t="str">
        <v>American Express Stadium</v>
      </c>
      <c r="R45" s="247">
        <v>0.625</v>
      </c>
      <c r="S45" s="203" t="str">
        <v>Brighton</v>
      </c>
      <c r="T45" s="203" t="str">
        <v>Arsenal</v>
      </c>
      <c r="W45" s="242">
        <v>46487</v>
      </c>
      <c r="X45" s="242" t="str">
        <f t="shared" si="0"/>
        <v>Apr 5, 2027</v>
      </c>
    </row>
    <row r="46" spans="1:24">
      <c r="A46" s="229" t="s">
        <v>170</v>
      </c>
      <c r="B46" s="234">
        <v>46284</v>
      </c>
      <c r="C46" s="235" t="s">
        <v>129</v>
      </c>
      <c r="D46" s="236">
        <v>0.625</v>
      </c>
      <c r="E46" s="235" t="s">
        <v>84</v>
      </c>
      <c r="F46" s="237" t="s">
        <v>167</v>
      </c>
      <c r="O46" s="203" t="str">
        <v>EPL</v>
      </c>
      <c r="P46" s="246">
        <v>46284</v>
      </c>
      <c r="Q46" s="203" t="str">
        <v>Hill Dickinson Stadium</v>
      </c>
      <c r="R46" s="247">
        <v>0.625</v>
      </c>
      <c r="S46" s="203" t="str">
        <v>Everton</v>
      </c>
      <c r="T46" s="203" t="str">
        <v>Ipswich</v>
      </c>
      <c r="W46" s="242">
        <v>46494</v>
      </c>
      <c r="X46" s="242" t="str">
        <f t="shared" si="0"/>
        <v>Apr 12, 2027</v>
      </c>
    </row>
    <row r="47" spans="1:24">
      <c r="A47" s="229" t="s">
        <v>170</v>
      </c>
      <c r="B47" s="230">
        <v>46284</v>
      </c>
      <c r="C47" s="231" t="s">
        <v>125</v>
      </c>
      <c r="D47" s="232">
        <v>0.625</v>
      </c>
      <c r="E47" s="231" t="s">
        <v>85</v>
      </c>
      <c r="F47" s="233" t="s">
        <v>80</v>
      </c>
      <c r="O47" s="203" t="str">
        <v>EPL</v>
      </c>
      <c r="P47" s="246">
        <v>46284</v>
      </c>
      <c r="Q47" s="203" t="str">
        <v>Elland Road</v>
      </c>
      <c r="R47" s="247">
        <v>0.625</v>
      </c>
      <c r="S47" s="203" t="str">
        <v>Leeds</v>
      </c>
      <c r="T47" s="203" t="str">
        <v>Crystal Palace</v>
      </c>
      <c r="W47" s="242">
        <v>46501</v>
      </c>
      <c r="X47" s="242" t="str">
        <f t="shared" si="0"/>
        <v>Apr 19, 2027</v>
      </c>
    </row>
    <row r="48" spans="1:24">
      <c r="A48" s="229" t="s">
        <v>170</v>
      </c>
      <c r="B48" s="234">
        <v>46284</v>
      </c>
      <c r="C48" s="235" t="s">
        <v>89</v>
      </c>
      <c r="D48" s="236">
        <v>0.625</v>
      </c>
      <c r="E48" s="235" t="s">
        <v>74</v>
      </c>
      <c r="F48" s="237" t="s">
        <v>65</v>
      </c>
      <c r="O48" s="203" t="str">
        <v>EPL</v>
      </c>
      <c r="P48" s="246">
        <v>46284</v>
      </c>
      <c r="Q48" s="203" t="str">
        <v>Etihad Stadium</v>
      </c>
      <c r="R48" s="247">
        <v>0.625</v>
      </c>
      <c r="S48" s="203" t="str">
        <v>Manchester City</v>
      </c>
      <c r="T48" s="203" t="str">
        <v>Sunderland</v>
      </c>
      <c r="W48" s="242">
        <v>46508</v>
      </c>
      <c r="X48" s="242" t="str">
        <f t="shared" si="0"/>
        <v>Apr 26, 2027</v>
      </c>
    </row>
    <row r="49" spans="1:24">
      <c r="A49" s="229" t="s">
        <v>170</v>
      </c>
      <c r="B49" s="230">
        <v>46284</v>
      </c>
      <c r="C49" s="231" t="s">
        <v>164</v>
      </c>
      <c r="D49" s="232">
        <v>0.625</v>
      </c>
      <c r="E49" s="231" t="s">
        <v>50</v>
      </c>
      <c r="F49" s="233" t="s">
        <v>166</v>
      </c>
      <c r="O49" s="203" t="str">
        <v>EPL</v>
      </c>
      <c r="P49" s="246">
        <v>46284</v>
      </c>
      <c r="Q49" s="203" t="str">
        <v>St. James' Park</v>
      </c>
      <c r="R49" s="247">
        <v>0.625</v>
      </c>
      <c r="S49" s="203" t="str">
        <v>Newcastle United</v>
      </c>
      <c r="T49" s="203" t="str">
        <v>Hull</v>
      </c>
      <c r="W49" s="242">
        <v>46515</v>
      </c>
      <c r="X49" s="242" t="str">
        <f t="shared" si="0"/>
        <v>May 3, 2027</v>
      </c>
    </row>
    <row r="50" spans="1:24">
      <c r="A50" s="229" t="s">
        <v>170</v>
      </c>
      <c r="B50" s="234">
        <v>46284</v>
      </c>
      <c r="C50" s="235" t="s">
        <v>163</v>
      </c>
      <c r="D50" s="236">
        <v>0.72916666666666663</v>
      </c>
      <c r="E50" s="235" t="s">
        <v>76</v>
      </c>
      <c r="F50" s="237" t="s">
        <v>168</v>
      </c>
      <c r="O50" s="203" t="str">
        <v>EPL</v>
      </c>
      <c r="P50" s="246">
        <v>46284</v>
      </c>
      <c r="Q50" s="203" t="str">
        <v>The City Ground</v>
      </c>
      <c r="R50" s="247">
        <v>0.72916666666666663</v>
      </c>
      <c r="S50" s="203" t="str">
        <v>Nottingham Forest</v>
      </c>
      <c r="T50" s="203" t="str">
        <v>Coventry</v>
      </c>
      <c r="W50" s="242">
        <v>46522</v>
      </c>
      <c r="X50" s="242" t="str">
        <f t="shared" si="0"/>
        <v>May 10, 2027</v>
      </c>
    </row>
    <row r="51" spans="1:24">
      <c r="A51" s="229" t="s">
        <v>170</v>
      </c>
      <c r="B51" s="230">
        <v>46285</v>
      </c>
      <c r="C51" s="231" t="s">
        <v>92</v>
      </c>
      <c r="D51" s="232">
        <v>0.58333333333333337</v>
      </c>
      <c r="E51" s="231" t="s">
        <v>44</v>
      </c>
      <c r="F51" s="233" t="s">
        <v>43</v>
      </c>
      <c r="O51" s="203" t="str">
        <v>EPL</v>
      </c>
      <c r="P51" s="246">
        <v>46285</v>
      </c>
      <c r="Q51" s="203" t="str">
        <v>Vitality Stadium</v>
      </c>
      <c r="R51" s="247">
        <v>0.58333333333333337</v>
      </c>
      <c r="S51" s="203" t="str">
        <v>Bournemouth</v>
      </c>
      <c r="T51" s="203" t="str">
        <v>Liverpool</v>
      </c>
      <c r="W51" s="242">
        <v>46530</v>
      </c>
      <c r="X51" s="242" t="str">
        <f t="shared" si="0"/>
        <v>May 17, 2027</v>
      </c>
    </row>
    <row r="52" spans="1:24">
      <c r="A52" s="229" t="s">
        <v>170</v>
      </c>
      <c r="B52" s="234">
        <v>46285</v>
      </c>
      <c r="C52" s="235" t="s">
        <v>88</v>
      </c>
      <c r="D52" s="236">
        <v>0.6875</v>
      </c>
      <c r="E52" s="235" t="s">
        <v>62</v>
      </c>
      <c r="F52" s="237" t="s">
        <v>82</v>
      </c>
      <c r="O52" s="203" t="str">
        <v>EPL</v>
      </c>
      <c r="P52" s="246">
        <v>46285</v>
      </c>
      <c r="Q52" s="203" t="str">
        <v>Craven Cottage</v>
      </c>
      <c r="R52" s="247">
        <v>0.6875</v>
      </c>
      <c r="S52" s="203" t="str">
        <v>Fulham</v>
      </c>
      <c r="T52" s="203" t="str">
        <v>Manchester United</v>
      </c>
      <c r="W52" s="242">
        <v>46537</v>
      </c>
      <c r="X52" s="242" t="str">
        <f t="shared" si="0"/>
        <v>May 24, 2027</v>
      </c>
    </row>
    <row r="53" spans="1:24">
      <c r="A53" s="229" t="s">
        <v>170</v>
      </c>
      <c r="B53" s="230">
        <v>46305</v>
      </c>
      <c r="C53" s="231" t="s">
        <v>60</v>
      </c>
      <c r="D53" s="232">
        <v>0.625</v>
      </c>
      <c r="E53" s="231" t="s">
        <v>83</v>
      </c>
      <c r="F53" s="233" t="s">
        <v>85</v>
      </c>
      <c r="O53" s="203" t="str">
        <v>EPL</v>
      </c>
      <c r="P53" s="246">
        <v>46305</v>
      </c>
      <c r="Q53" s="203" t="str">
        <v>Emirates Stadium</v>
      </c>
      <c r="R53" s="247">
        <v>0.625</v>
      </c>
      <c r="S53" s="203" t="str">
        <v>Arsenal</v>
      </c>
      <c r="T53" s="203" t="str">
        <v>Leeds</v>
      </c>
      <c r="W53" s="242">
        <v>0</v>
      </c>
      <c r="X53" s="242" t="str">
        <f t="shared" si="0"/>
        <v/>
      </c>
    </row>
    <row r="54" spans="1:24">
      <c r="A54" s="229" t="s">
        <v>170</v>
      </c>
      <c r="B54" s="234">
        <v>46305</v>
      </c>
      <c r="C54" s="235" t="s">
        <v>91</v>
      </c>
      <c r="D54" s="236">
        <v>0.625</v>
      </c>
      <c r="E54" s="235" t="s">
        <v>49</v>
      </c>
      <c r="F54" s="237" t="s">
        <v>67</v>
      </c>
      <c r="O54" s="203" t="str">
        <v>EPL</v>
      </c>
      <c r="P54" s="246">
        <v>46305</v>
      </c>
      <c r="Q54" s="203" t="str">
        <v>Villa Park</v>
      </c>
      <c r="R54" s="247">
        <v>0.625</v>
      </c>
      <c r="S54" s="203" t="str">
        <v>Aston Villa</v>
      </c>
      <c r="T54" s="203" t="str">
        <v>Brentford</v>
      </c>
      <c r="W54" s="242">
        <v>0</v>
      </c>
      <c r="X54" s="242" t="str">
        <f t="shared" si="0"/>
        <v/>
      </c>
    </row>
    <row r="55" spans="1:24">
      <c r="A55" s="229" t="s">
        <v>170</v>
      </c>
      <c r="B55" s="230">
        <v>46305</v>
      </c>
      <c r="C55" s="231" t="s">
        <v>81</v>
      </c>
      <c r="D55" s="232">
        <v>0.625</v>
      </c>
      <c r="E55" s="231" t="s">
        <v>77</v>
      </c>
      <c r="F55" s="233" t="s">
        <v>44</v>
      </c>
      <c r="O55" s="203" t="str">
        <v>EPL</v>
      </c>
      <c r="P55" s="246">
        <v>46305</v>
      </c>
      <c r="Q55" s="203" t="str">
        <v>Stamford Bridge</v>
      </c>
      <c r="R55" s="247">
        <v>0.625</v>
      </c>
      <c r="S55" s="203" t="str">
        <v>Chelsea</v>
      </c>
      <c r="T55" s="203" t="str">
        <v>Bournemouth</v>
      </c>
      <c r="X55" s="242" t="str">
        <f t="shared" si="0"/>
        <v/>
      </c>
    </row>
    <row r="56" spans="1:24">
      <c r="A56" s="229" t="s">
        <v>170</v>
      </c>
      <c r="B56" s="234">
        <v>46305</v>
      </c>
      <c r="C56" s="235" t="s">
        <v>165</v>
      </c>
      <c r="D56" s="236">
        <v>0.625</v>
      </c>
      <c r="E56" s="235" t="s">
        <v>168</v>
      </c>
      <c r="F56" s="237" t="s">
        <v>50</v>
      </c>
      <c r="O56" s="203" t="str">
        <v>EPL</v>
      </c>
      <c r="P56" s="246">
        <v>46305</v>
      </c>
      <c r="Q56" s="203" t="str">
        <v>Coventry Building Society Arena</v>
      </c>
      <c r="R56" s="247">
        <v>0.625</v>
      </c>
      <c r="S56" s="203" t="str">
        <v>Coventry</v>
      </c>
      <c r="T56" s="203" t="str">
        <v>Newcastle United</v>
      </c>
      <c r="X56" s="242" t="str">
        <f t="shared" si="0"/>
        <v/>
      </c>
    </row>
    <row r="57" spans="1:24">
      <c r="A57" s="229" t="s">
        <v>170</v>
      </c>
      <c r="B57" s="230">
        <v>46305</v>
      </c>
      <c r="C57" s="231" t="s">
        <v>87</v>
      </c>
      <c r="D57" s="232">
        <v>0.625</v>
      </c>
      <c r="E57" s="231" t="s">
        <v>80</v>
      </c>
      <c r="F57" s="233" t="s">
        <v>76</v>
      </c>
      <c r="O57" s="203" t="str">
        <v>EPL</v>
      </c>
      <c r="P57" s="246">
        <v>46305</v>
      </c>
      <c r="Q57" s="203" t="str">
        <v>Selhurst Park</v>
      </c>
      <c r="R57" s="247">
        <v>0.625</v>
      </c>
      <c r="S57" s="203" t="str">
        <v>Crystal Palace</v>
      </c>
      <c r="T57" s="203" t="str">
        <v>Nottingham Forest</v>
      </c>
      <c r="X57" s="242" t="str">
        <f t="shared" si="0"/>
        <v/>
      </c>
    </row>
    <row r="58" spans="1:24">
      <c r="A58" s="229" t="s">
        <v>170</v>
      </c>
      <c r="B58" s="234">
        <v>46305</v>
      </c>
      <c r="C58" s="235" t="s">
        <v>161</v>
      </c>
      <c r="D58" s="236">
        <v>0.625</v>
      </c>
      <c r="E58" s="235" t="s">
        <v>166</v>
      </c>
      <c r="F58" s="237" t="s">
        <v>84</v>
      </c>
      <c r="O58" s="203" t="str">
        <v>EPL</v>
      </c>
      <c r="P58" s="246">
        <v>46305</v>
      </c>
      <c r="Q58" s="203" t="str">
        <v>MKM Stadium</v>
      </c>
      <c r="R58" s="247">
        <v>0.625</v>
      </c>
      <c r="S58" s="203" t="str">
        <v>Hull</v>
      </c>
      <c r="T58" s="203" t="str">
        <v>Everton</v>
      </c>
      <c r="X58" s="242" t="str">
        <f t="shared" si="0"/>
        <v/>
      </c>
    </row>
    <row r="59" spans="1:24">
      <c r="A59" s="229" t="s">
        <v>170</v>
      </c>
      <c r="B59" s="230">
        <v>46305</v>
      </c>
      <c r="C59" s="231" t="s">
        <v>162</v>
      </c>
      <c r="D59" s="232">
        <v>0.625</v>
      </c>
      <c r="E59" s="231" t="s">
        <v>167</v>
      </c>
      <c r="F59" s="233" t="s">
        <v>62</v>
      </c>
      <c r="O59" s="203" t="str">
        <v>EPL</v>
      </c>
      <c r="P59" s="246">
        <v>46305</v>
      </c>
      <c r="Q59" s="203" t="str">
        <v>Portman Road</v>
      </c>
      <c r="R59" s="247">
        <v>0.625</v>
      </c>
      <c r="S59" s="203" t="str">
        <v>Ipswich</v>
      </c>
      <c r="T59" s="203" t="str">
        <v>Fulham</v>
      </c>
      <c r="X59" s="242" t="str">
        <f t="shared" si="0"/>
        <v/>
      </c>
    </row>
    <row r="60" spans="1:24">
      <c r="A60" s="229" t="s">
        <v>170</v>
      </c>
      <c r="B60" s="234">
        <v>46305</v>
      </c>
      <c r="C60" s="235" t="s">
        <v>94</v>
      </c>
      <c r="D60" s="236">
        <v>0.625</v>
      </c>
      <c r="E60" s="235" t="s">
        <v>43</v>
      </c>
      <c r="F60" s="237" t="s">
        <v>74</v>
      </c>
      <c r="O60" s="203" t="str">
        <v>EPL</v>
      </c>
      <c r="P60" s="246">
        <v>46305</v>
      </c>
      <c r="Q60" s="203" t="str">
        <v>Anfield</v>
      </c>
      <c r="R60" s="247">
        <v>0.625</v>
      </c>
      <c r="S60" s="203" t="str">
        <v>Liverpool</v>
      </c>
      <c r="T60" s="203" t="str">
        <v>Manchester City</v>
      </c>
      <c r="X60" s="242" t="str">
        <f t="shared" si="0"/>
        <v/>
      </c>
    </row>
    <row r="61" spans="1:24">
      <c r="A61" s="229" t="s">
        <v>170</v>
      </c>
      <c r="B61" s="230">
        <v>46305</v>
      </c>
      <c r="C61" s="231" t="s">
        <v>42</v>
      </c>
      <c r="D61" s="232">
        <v>0.625</v>
      </c>
      <c r="E61" s="231" t="s">
        <v>82</v>
      </c>
      <c r="F61" s="233" t="s">
        <v>71</v>
      </c>
      <c r="O61" s="203" t="str">
        <v>EPL</v>
      </c>
      <c r="P61" s="246">
        <v>46305</v>
      </c>
      <c r="Q61" s="203" t="str">
        <v>Old Trafford</v>
      </c>
      <c r="R61" s="247">
        <v>0.625</v>
      </c>
      <c r="S61" s="203" t="str">
        <v>Manchester United</v>
      </c>
      <c r="T61" s="203" t="str">
        <v>Tottenham</v>
      </c>
      <c r="X61" s="242" t="str">
        <f t="shared" si="0"/>
        <v/>
      </c>
    </row>
    <row r="62" spans="1:24">
      <c r="A62" s="229" t="s">
        <v>170</v>
      </c>
      <c r="B62" s="234">
        <v>46305</v>
      </c>
      <c r="C62" s="235" t="s">
        <v>128</v>
      </c>
      <c r="D62" s="236">
        <v>0.625</v>
      </c>
      <c r="E62" s="235" t="s">
        <v>65</v>
      </c>
      <c r="F62" s="237" t="s">
        <v>61</v>
      </c>
      <c r="O62" s="203" t="str">
        <v>EPL</v>
      </c>
      <c r="P62" s="246">
        <v>46305</v>
      </c>
      <c r="Q62" s="203" t="str">
        <v>Stadium of Light</v>
      </c>
      <c r="R62" s="247">
        <v>0.625</v>
      </c>
      <c r="S62" s="203" t="str">
        <v>Sunderland</v>
      </c>
      <c r="T62" s="203" t="str">
        <v>Brighton</v>
      </c>
      <c r="X62" s="242" t="str">
        <f t="shared" si="0"/>
        <v/>
      </c>
    </row>
    <row r="63" spans="1:24">
      <c r="A63" s="229" t="s">
        <v>170</v>
      </c>
      <c r="B63" s="230">
        <v>46312</v>
      </c>
      <c r="C63" s="231" t="s">
        <v>92</v>
      </c>
      <c r="D63" s="232">
        <v>0.625</v>
      </c>
      <c r="E63" s="231" t="s">
        <v>44</v>
      </c>
      <c r="F63" s="233" t="s">
        <v>65</v>
      </c>
      <c r="O63" s="203" t="str">
        <v>EPL</v>
      </c>
      <c r="P63" s="246">
        <v>46312</v>
      </c>
      <c r="Q63" s="203" t="str">
        <v>Vitality Stadium</v>
      </c>
      <c r="R63" s="247">
        <v>0.625</v>
      </c>
      <c r="S63" s="203" t="str">
        <v>Bournemouth</v>
      </c>
      <c r="T63" s="203" t="str">
        <v>Sunderland</v>
      </c>
      <c r="X63" s="242" t="str">
        <f t="shared" si="0"/>
        <v/>
      </c>
    </row>
    <row r="64" spans="1:24">
      <c r="A64" s="229" t="s">
        <v>170</v>
      </c>
      <c r="B64" s="234">
        <v>46312</v>
      </c>
      <c r="C64" s="235" t="s">
        <v>79</v>
      </c>
      <c r="D64" s="236">
        <v>0.625</v>
      </c>
      <c r="E64" s="235" t="s">
        <v>67</v>
      </c>
      <c r="F64" s="237" t="s">
        <v>43</v>
      </c>
      <c r="O64" s="203" t="str">
        <v>EPL</v>
      </c>
      <c r="P64" s="246">
        <v>46312</v>
      </c>
      <c r="Q64" s="203" t="str">
        <v>Gtech Community Stadium</v>
      </c>
      <c r="R64" s="247">
        <v>0.625</v>
      </c>
      <c r="S64" s="203" t="str">
        <v>Brentford</v>
      </c>
      <c r="T64" s="203" t="str">
        <v>Liverpool</v>
      </c>
      <c r="X64" s="242" t="str">
        <f t="shared" si="0"/>
        <v/>
      </c>
    </row>
    <row r="65" spans="1:24">
      <c r="A65" s="229" t="s">
        <v>170</v>
      </c>
      <c r="B65" s="230">
        <v>46312</v>
      </c>
      <c r="C65" s="231" t="s">
        <v>86</v>
      </c>
      <c r="D65" s="232">
        <v>0.625</v>
      </c>
      <c r="E65" s="231" t="s">
        <v>61</v>
      </c>
      <c r="F65" s="233" t="s">
        <v>80</v>
      </c>
      <c r="O65" s="203" t="str">
        <v>EPL</v>
      </c>
      <c r="P65" s="246">
        <v>46312</v>
      </c>
      <c r="Q65" s="203" t="str">
        <v>American Express Stadium</v>
      </c>
      <c r="R65" s="247">
        <v>0.625</v>
      </c>
      <c r="S65" s="203" t="str">
        <v>Brighton</v>
      </c>
      <c r="T65" s="203" t="str">
        <v>Crystal Palace</v>
      </c>
      <c r="X65" s="242" t="str">
        <f t="shared" si="0"/>
        <v/>
      </c>
    </row>
    <row r="66" spans="1:24">
      <c r="A66" s="229" t="s">
        <v>170</v>
      </c>
      <c r="B66" s="234">
        <v>46312</v>
      </c>
      <c r="C66" s="235" t="s">
        <v>129</v>
      </c>
      <c r="D66" s="236">
        <v>0.625</v>
      </c>
      <c r="E66" s="235" t="s">
        <v>84</v>
      </c>
      <c r="F66" s="237" t="s">
        <v>77</v>
      </c>
      <c r="O66" s="203" t="str">
        <v>EPL</v>
      </c>
      <c r="P66" s="246">
        <v>46312</v>
      </c>
      <c r="Q66" s="203" t="str">
        <v>Hill Dickinson Stadium</v>
      </c>
      <c r="R66" s="247">
        <v>0.625</v>
      </c>
      <c r="S66" s="203" t="str">
        <v>Everton</v>
      </c>
      <c r="T66" s="203" t="str">
        <v>Chelsea</v>
      </c>
      <c r="X66" s="242" t="str">
        <f t="shared" si="0"/>
        <v/>
      </c>
    </row>
    <row r="67" spans="1:24">
      <c r="A67" s="229" t="s">
        <v>170</v>
      </c>
      <c r="B67" s="230">
        <v>46312</v>
      </c>
      <c r="C67" s="231" t="s">
        <v>88</v>
      </c>
      <c r="D67" s="232">
        <v>0.625</v>
      </c>
      <c r="E67" s="231" t="s">
        <v>62</v>
      </c>
      <c r="F67" s="233" t="s">
        <v>166</v>
      </c>
      <c r="O67" s="203" t="str">
        <v>EPL</v>
      </c>
      <c r="P67" s="246">
        <v>46312</v>
      </c>
      <c r="Q67" s="203" t="str">
        <v>Craven Cottage</v>
      </c>
      <c r="R67" s="247">
        <v>0.625</v>
      </c>
      <c r="S67" s="203" t="str">
        <v>Fulham</v>
      </c>
      <c r="T67" s="203" t="str">
        <v>Hull</v>
      </c>
      <c r="X67" s="242" t="str">
        <f t="shared" si="0"/>
        <v/>
      </c>
    </row>
    <row r="68" spans="1:24">
      <c r="A68" s="229" t="s">
        <v>170</v>
      </c>
      <c r="B68" s="234">
        <v>46312</v>
      </c>
      <c r="C68" s="235" t="s">
        <v>125</v>
      </c>
      <c r="D68" s="236">
        <v>0.625</v>
      </c>
      <c r="E68" s="235" t="s">
        <v>85</v>
      </c>
      <c r="F68" s="237" t="s">
        <v>82</v>
      </c>
      <c r="O68" s="203" t="str">
        <v>EPL</v>
      </c>
      <c r="P68" s="246">
        <v>46312</v>
      </c>
      <c r="Q68" s="203" t="str">
        <v>Elland Road</v>
      </c>
      <c r="R68" s="247">
        <v>0.625</v>
      </c>
      <c r="S68" s="203" t="str">
        <v>Leeds</v>
      </c>
      <c r="T68" s="203" t="str">
        <v>Manchester United</v>
      </c>
      <c r="X68" s="242" t="str">
        <f t="shared" ref="X68:X131" si="1">IF(OR(W68=0,W68=""),"",TEXT(W68-WEEKDAY(W68,2)+1,"MMM D, YYY"))</f>
        <v/>
      </c>
    </row>
    <row r="69" spans="1:24">
      <c r="A69" s="229" t="s">
        <v>170</v>
      </c>
      <c r="B69" s="230">
        <v>46312</v>
      </c>
      <c r="C69" s="231" t="s">
        <v>89</v>
      </c>
      <c r="D69" s="232">
        <v>0.625</v>
      </c>
      <c r="E69" s="231" t="s">
        <v>74</v>
      </c>
      <c r="F69" s="233" t="s">
        <v>167</v>
      </c>
      <c r="O69" s="203" t="str">
        <v>EPL</v>
      </c>
      <c r="P69" s="246">
        <v>46312</v>
      </c>
      <c r="Q69" s="203" t="str">
        <v>Etihad Stadium</v>
      </c>
      <c r="R69" s="247">
        <v>0.625</v>
      </c>
      <c r="S69" s="203" t="str">
        <v>Manchester City</v>
      </c>
      <c r="T69" s="203" t="str">
        <v>Ipswich</v>
      </c>
      <c r="X69" s="242" t="str">
        <f t="shared" si="1"/>
        <v/>
      </c>
    </row>
    <row r="70" spans="1:24">
      <c r="A70" s="229" t="s">
        <v>170</v>
      </c>
      <c r="B70" s="234">
        <v>46312</v>
      </c>
      <c r="C70" s="235" t="s">
        <v>164</v>
      </c>
      <c r="D70" s="236">
        <v>0.625</v>
      </c>
      <c r="E70" s="235" t="s">
        <v>50</v>
      </c>
      <c r="F70" s="237" t="s">
        <v>49</v>
      </c>
      <c r="O70" s="203" t="str">
        <v>EPL</v>
      </c>
      <c r="P70" s="246">
        <v>46312</v>
      </c>
      <c r="Q70" s="203" t="str">
        <v>St. James' Park</v>
      </c>
      <c r="R70" s="247">
        <v>0.625</v>
      </c>
      <c r="S70" s="203" t="str">
        <v>Newcastle United</v>
      </c>
      <c r="T70" s="203" t="str">
        <v>Aston Villa</v>
      </c>
      <c r="X70" s="242" t="str">
        <f t="shared" si="1"/>
        <v/>
      </c>
    </row>
    <row r="71" spans="1:24">
      <c r="A71" s="229" t="s">
        <v>170</v>
      </c>
      <c r="B71" s="230">
        <v>46312</v>
      </c>
      <c r="C71" s="231" t="s">
        <v>163</v>
      </c>
      <c r="D71" s="232">
        <v>0.625</v>
      </c>
      <c r="E71" s="231" t="s">
        <v>76</v>
      </c>
      <c r="F71" s="233" t="s">
        <v>83</v>
      </c>
      <c r="O71" s="203" t="str">
        <v>EPL</v>
      </c>
      <c r="P71" s="246">
        <v>46312</v>
      </c>
      <c r="Q71" s="203" t="str">
        <v>The City Ground</v>
      </c>
      <c r="R71" s="247">
        <v>0.625</v>
      </c>
      <c r="S71" s="203" t="str">
        <v>Nottingham Forest</v>
      </c>
      <c r="T71" s="203" t="str">
        <v>Arsenal</v>
      </c>
      <c r="X71" s="242" t="str">
        <f t="shared" si="1"/>
        <v/>
      </c>
    </row>
    <row r="72" spans="1:24">
      <c r="A72" s="229" t="s">
        <v>170</v>
      </c>
      <c r="B72" s="234">
        <v>46312</v>
      </c>
      <c r="C72" s="235" t="s">
        <v>90</v>
      </c>
      <c r="D72" s="236">
        <v>0.625</v>
      </c>
      <c r="E72" s="235" t="s">
        <v>71</v>
      </c>
      <c r="F72" s="237" t="s">
        <v>168</v>
      </c>
      <c r="O72" s="203" t="str">
        <v>EPL</v>
      </c>
      <c r="P72" s="246">
        <v>46312</v>
      </c>
      <c r="Q72" s="203" t="str">
        <v>Tottenham Hotspur Stadium</v>
      </c>
      <c r="R72" s="247">
        <v>0.625</v>
      </c>
      <c r="S72" s="203" t="str">
        <v>Tottenham</v>
      </c>
      <c r="T72" s="203" t="str">
        <v>Coventry</v>
      </c>
      <c r="X72" s="242" t="str">
        <f t="shared" si="1"/>
        <v/>
      </c>
    </row>
    <row r="73" spans="1:24">
      <c r="A73" s="229" t="s">
        <v>170</v>
      </c>
      <c r="B73" s="230">
        <v>46319</v>
      </c>
      <c r="C73" s="231" t="s">
        <v>60</v>
      </c>
      <c r="D73" s="232">
        <v>0.625</v>
      </c>
      <c r="E73" s="231" t="s">
        <v>83</v>
      </c>
      <c r="F73" s="233" t="s">
        <v>84</v>
      </c>
      <c r="O73" s="203" t="str">
        <v>EPL</v>
      </c>
      <c r="P73" s="246">
        <v>46319</v>
      </c>
      <c r="Q73" s="203" t="str">
        <v>Emirates Stadium</v>
      </c>
      <c r="R73" s="247">
        <v>0.625</v>
      </c>
      <c r="S73" s="203" t="str">
        <v>Arsenal</v>
      </c>
      <c r="T73" s="203" t="str">
        <v>Everton</v>
      </c>
      <c r="X73" s="242" t="str">
        <f t="shared" si="1"/>
        <v/>
      </c>
    </row>
    <row r="74" spans="1:24">
      <c r="A74" s="229" t="s">
        <v>170</v>
      </c>
      <c r="B74" s="234">
        <v>46319</v>
      </c>
      <c r="C74" s="235" t="s">
        <v>91</v>
      </c>
      <c r="D74" s="236">
        <v>0.625</v>
      </c>
      <c r="E74" s="235" t="s">
        <v>49</v>
      </c>
      <c r="F74" s="237" t="s">
        <v>74</v>
      </c>
      <c r="O74" s="203" t="str">
        <v>EPL</v>
      </c>
      <c r="P74" s="246">
        <v>46319</v>
      </c>
      <c r="Q74" s="203" t="str">
        <v>Villa Park</v>
      </c>
      <c r="R74" s="247">
        <v>0.625</v>
      </c>
      <c r="S74" s="203" t="str">
        <v>Aston Villa</v>
      </c>
      <c r="T74" s="203" t="str">
        <v>Manchester City</v>
      </c>
      <c r="X74" s="242" t="str">
        <f t="shared" si="1"/>
        <v/>
      </c>
    </row>
    <row r="75" spans="1:24">
      <c r="A75" s="229" t="s">
        <v>170</v>
      </c>
      <c r="B75" s="230">
        <v>46319</v>
      </c>
      <c r="C75" s="231" t="s">
        <v>81</v>
      </c>
      <c r="D75" s="232">
        <v>0.625</v>
      </c>
      <c r="E75" s="231" t="s">
        <v>77</v>
      </c>
      <c r="F75" s="233" t="s">
        <v>71</v>
      </c>
      <c r="O75" s="203" t="str">
        <v>EPL</v>
      </c>
      <c r="P75" s="246">
        <v>46319</v>
      </c>
      <c r="Q75" s="203" t="str">
        <v>Stamford Bridge</v>
      </c>
      <c r="R75" s="247">
        <v>0.625</v>
      </c>
      <c r="S75" s="203" t="str">
        <v>Chelsea</v>
      </c>
      <c r="T75" s="203" t="str">
        <v>Tottenham</v>
      </c>
      <c r="X75" s="242" t="str">
        <f t="shared" si="1"/>
        <v/>
      </c>
    </row>
    <row r="76" spans="1:24">
      <c r="A76" s="229" t="s">
        <v>170</v>
      </c>
      <c r="B76" s="234">
        <v>46319</v>
      </c>
      <c r="C76" s="235" t="s">
        <v>165</v>
      </c>
      <c r="D76" s="236">
        <v>0.625</v>
      </c>
      <c r="E76" s="235" t="s">
        <v>168</v>
      </c>
      <c r="F76" s="237" t="s">
        <v>62</v>
      </c>
      <c r="O76" s="203" t="str">
        <v>EPL</v>
      </c>
      <c r="P76" s="246">
        <v>46319</v>
      </c>
      <c r="Q76" s="203" t="str">
        <v>Coventry Building Society Arena</v>
      </c>
      <c r="R76" s="247">
        <v>0.625</v>
      </c>
      <c r="S76" s="203" t="str">
        <v>Coventry</v>
      </c>
      <c r="T76" s="203" t="str">
        <v>Fulham</v>
      </c>
      <c r="X76" s="242" t="str">
        <f t="shared" si="1"/>
        <v/>
      </c>
    </row>
    <row r="77" spans="1:24">
      <c r="A77" s="229" t="s">
        <v>170</v>
      </c>
      <c r="B77" s="230">
        <v>46319</v>
      </c>
      <c r="C77" s="231" t="s">
        <v>87</v>
      </c>
      <c r="D77" s="232">
        <v>0.625</v>
      </c>
      <c r="E77" s="231" t="s">
        <v>80</v>
      </c>
      <c r="F77" s="233" t="s">
        <v>50</v>
      </c>
      <c r="O77" s="203" t="str">
        <v>EPL</v>
      </c>
      <c r="P77" s="246">
        <v>46319</v>
      </c>
      <c r="Q77" s="203" t="str">
        <v>Selhurst Park</v>
      </c>
      <c r="R77" s="247">
        <v>0.625</v>
      </c>
      <c r="S77" s="203" t="str">
        <v>Crystal Palace</v>
      </c>
      <c r="T77" s="203" t="str">
        <v>Newcastle United</v>
      </c>
      <c r="X77" s="242" t="str">
        <f t="shared" si="1"/>
        <v/>
      </c>
    </row>
    <row r="78" spans="1:24">
      <c r="A78" s="229" t="s">
        <v>170</v>
      </c>
      <c r="B78" s="234">
        <v>46319</v>
      </c>
      <c r="C78" s="235" t="s">
        <v>161</v>
      </c>
      <c r="D78" s="236">
        <v>0.625</v>
      </c>
      <c r="E78" s="235" t="s">
        <v>166</v>
      </c>
      <c r="F78" s="237" t="s">
        <v>67</v>
      </c>
      <c r="O78" s="203" t="str">
        <v>EPL</v>
      </c>
      <c r="P78" s="246">
        <v>46319</v>
      </c>
      <c r="Q78" s="203" t="str">
        <v>MKM Stadium</v>
      </c>
      <c r="R78" s="247">
        <v>0.625</v>
      </c>
      <c r="S78" s="203" t="str">
        <v>Hull</v>
      </c>
      <c r="T78" s="203" t="str">
        <v>Brentford</v>
      </c>
      <c r="X78" s="242" t="str">
        <f t="shared" si="1"/>
        <v/>
      </c>
    </row>
    <row r="79" spans="1:24">
      <c r="A79" s="229" t="s">
        <v>170</v>
      </c>
      <c r="B79" s="230">
        <v>46319</v>
      </c>
      <c r="C79" s="231" t="s">
        <v>162</v>
      </c>
      <c r="D79" s="232">
        <v>0.625</v>
      </c>
      <c r="E79" s="231" t="s">
        <v>167</v>
      </c>
      <c r="F79" s="233" t="s">
        <v>76</v>
      </c>
      <c r="O79" s="203" t="str">
        <v>EPL</v>
      </c>
      <c r="P79" s="246">
        <v>46319</v>
      </c>
      <c r="Q79" s="203" t="str">
        <v>Portman Road</v>
      </c>
      <c r="R79" s="247">
        <v>0.625</v>
      </c>
      <c r="S79" s="203" t="str">
        <v>Ipswich</v>
      </c>
      <c r="T79" s="203" t="str">
        <v>Nottingham Forest</v>
      </c>
      <c r="X79" s="242" t="str">
        <f t="shared" si="1"/>
        <v/>
      </c>
    </row>
    <row r="80" spans="1:24">
      <c r="A80" s="229" t="s">
        <v>170</v>
      </c>
      <c r="B80" s="234">
        <v>46319</v>
      </c>
      <c r="C80" s="235" t="s">
        <v>94</v>
      </c>
      <c r="D80" s="236">
        <v>0.625</v>
      </c>
      <c r="E80" s="235" t="s">
        <v>43</v>
      </c>
      <c r="F80" s="237" t="s">
        <v>61</v>
      </c>
      <c r="O80" s="203" t="str">
        <v>EPL</v>
      </c>
      <c r="P80" s="246">
        <v>46319</v>
      </c>
      <c r="Q80" s="203" t="str">
        <v>Anfield</v>
      </c>
      <c r="R80" s="247">
        <v>0.625</v>
      </c>
      <c r="S80" s="203" t="str">
        <v>Liverpool</v>
      </c>
      <c r="T80" s="203" t="str">
        <v>Brighton</v>
      </c>
      <c r="X80" s="242" t="str">
        <f t="shared" si="1"/>
        <v/>
      </c>
    </row>
    <row r="81" spans="1:24">
      <c r="A81" s="229" t="s">
        <v>170</v>
      </c>
      <c r="B81" s="230">
        <v>46319</v>
      </c>
      <c r="C81" s="231" t="s">
        <v>42</v>
      </c>
      <c r="D81" s="232">
        <v>0.625</v>
      </c>
      <c r="E81" s="231" t="s">
        <v>82</v>
      </c>
      <c r="F81" s="233" t="s">
        <v>44</v>
      </c>
      <c r="O81" s="203" t="str">
        <v>EPL</v>
      </c>
      <c r="P81" s="246">
        <v>46319</v>
      </c>
      <c r="Q81" s="203" t="str">
        <v>Old Trafford</v>
      </c>
      <c r="R81" s="247">
        <v>0.625</v>
      </c>
      <c r="S81" s="203" t="str">
        <v>Manchester United</v>
      </c>
      <c r="T81" s="203" t="str">
        <v>Bournemouth</v>
      </c>
      <c r="X81" s="242" t="str">
        <f t="shared" si="1"/>
        <v/>
      </c>
    </row>
    <row r="82" spans="1:24">
      <c r="A82" s="229" t="s">
        <v>170</v>
      </c>
      <c r="B82" s="234">
        <v>46319</v>
      </c>
      <c r="C82" s="235" t="s">
        <v>128</v>
      </c>
      <c r="D82" s="236">
        <v>0.625</v>
      </c>
      <c r="E82" s="235" t="s">
        <v>65</v>
      </c>
      <c r="F82" s="237" t="s">
        <v>85</v>
      </c>
      <c r="O82" s="203" t="str">
        <v>EPL</v>
      </c>
      <c r="P82" s="246">
        <v>46319</v>
      </c>
      <c r="Q82" s="203" t="str">
        <v>Stadium of Light</v>
      </c>
      <c r="R82" s="247">
        <v>0.625</v>
      </c>
      <c r="S82" s="203" t="str">
        <v>Sunderland</v>
      </c>
      <c r="T82" s="203" t="str">
        <v>Leeds</v>
      </c>
      <c r="X82" s="242" t="str">
        <f t="shared" si="1"/>
        <v/>
      </c>
    </row>
    <row r="83" spans="1:24">
      <c r="A83" s="229" t="s">
        <v>170</v>
      </c>
      <c r="B83" s="230">
        <v>46326</v>
      </c>
      <c r="C83" s="231" t="s">
        <v>92</v>
      </c>
      <c r="D83" s="232">
        <v>0.625</v>
      </c>
      <c r="E83" s="231" t="s">
        <v>44</v>
      </c>
      <c r="F83" s="233" t="s">
        <v>85</v>
      </c>
      <c r="O83" s="203" t="str">
        <v>EPL</v>
      </c>
      <c r="P83" s="246">
        <v>46326</v>
      </c>
      <c r="Q83" s="203" t="str">
        <v>Vitality Stadium</v>
      </c>
      <c r="R83" s="247">
        <v>0.625</v>
      </c>
      <c r="S83" s="203" t="str">
        <v>Bournemouth</v>
      </c>
      <c r="T83" s="203" t="str">
        <v>Leeds</v>
      </c>
      <c r="X83" s="242" t="str">
        <f t="shared" si="1"/>
        <v/>
      </c>
    </row>
    <row r="84" spans="1:24">
      <c r="A84" s="229" t="s">
        <v>170</v>
      </c>
      <c r="B84" s="234">
        <v>46326</v>
      </c>
      <c r="C84" s="235" t="s">
        <v>91</v>
      </c>
      <c r="D84" s="236">
        <v>0.625</v>
      </c>
      <c r="E84" s="235" t="s">
        <v>49</v>
      </c>
      <c r="F84" s="237" t="s">
        <v>62</v>
      </c>
      <c r="O84" s="203" t="str">
        <v>EPL</v>
      </c>
      <c r="P84" s="246">
        <v>46326</v>
      </c>
      <c r="Q84" s="203" t="str">
        <v>Villa Park</v>
      </c>
      <c r="R84" s="247">
        <v>0.625</v>
      </c>
      <c r="S84" s="203" t="str">
        <v>Aston Villa</v>
      </c>
      <c r="T84" s="203" t="str">
        <v>Fulham</v>
      </c>
      <c r="X84" s="242" t="str">
        <f t="shared" si="1"/>
        <v/>
      </c>
    </row>
    <row r="85" spans="1:24">
      <c r="A85" s="229" t="s">
        <v>170</v>
      </c>
      <c r="B85" s="230">
        <v>46326</v>
      </c>
      <c r="C85" s="231" t="s">
        <v>79</v>
      </c>
      <c r="D85" s="232">
        <v>0.625</v>
      </c>
      <c r="E85" s="231" t="s">
        <v>67</v>
      </c>
      <c r="F85" s="233" t="s">
        <v>76</v>
      </c>
      <c r="O85" s="203" t="str">
        <v>EPL</v>
      </c>
      <c r="P85" s="246">
        <v>46326</v>
      </c>
      <c r="Q85" s="203" t="str">
        <v>Gtech Community Stadium</v>
      </c>
      <c r="R85" s="247">
        <v>0.625</v>
      </c>
      <c r="S85" s="203" t="str">
        <v>Brentford</v>
      </c>
      <c r="T85" s="203" t="str">
        <v>Nottingham Forest</v>
      </c>
      <c r="X85" s="242" t="str">
        <f t="shared" si="1"/>
        <v/>
      </c>
    </row>
    <row r="86" spans="1:24">
      <c r="A86" s="229" t="s">
        <v>170</v>
      </c>
      <c r="B86" s="234">
        <v>46326</v>
      </c>
      <c r="C86" s="235" t="s">
        <v>81</v>
      </c>
      <c r="D86" s="236">
        <v>0.625</v>
      </c>
      <c r="E86" s="235" t="s">
        <v>77</v>
      </c>
      <c r="F86" s="237" t="s">
        <v>82</v>
      </c>
      <c r="O86" s="203" t="str">
        <v>EPL</v>
      </c>
      <c r="P86" s="246">
        <v>46326</v>
      </c>
      <c r="Q86" s="203" t="str">
        <v>Stamford Bridge</v>
      </c>
      <c r="R86" s="247">
        <v>0.625</v>
      </c>
      <c r="S86" s="203" t="str">
        <v>Chelsea</v>
      </c>
      <c r="T86" s="203" t="str">
        <v>Manchester United</v>
      </c>
      <c r="X86" s="242" t="str">
        <f t="shared" si="1"/>
        <v/>
      </c>
    </row>
    <row r="87" spans="1:24">
      <c r="A87" s="229" t="s">
        <v>170</v>
      </c>
      <c r="B87" s="230">
        <v>46326</v>
      </c>
      <c r="C87" s="231" t="s">
        <v>165</v>
      </c>
      <c r="D87" s="232">
        <v>0.625</v>
      </c>
      <c r="E87" s="231" t="s">
        <v>168</v>
      </c>
      <c r="F87" s="233" t="s">
        <v>65</v>
      </c>
      <c r="O87" s="203" t="str">
        <v>EPL</v>
      </c>
      <c r="P87" s="246">
        <v>46326</v>
      </c>
      <c r="Q87" s="203" t="str">
        <v>Coventry Building Society Arena</v>
      </c>
      <c r="R87" s="247">
        <v>0.625</v>
      </c>
      <c r="S87" s="203" t="str">
        <v>Coventry</v>
      </c>
      <c r="T87" s="203" t="str">
        <v>Sunderland</v>
      </c>
      <c r="X87" s="242" t="str">
        <f t="shared" si="1"/>
        <v/>
      </c>
    </row>
    <row r="88" spans="1:24">
      <c r="A88" s="229" t="s">
        <v>170</v>
      </c>
      <c r="B88" s="234">
        <v>46326</v>
      </c>
      <c r="C88" s="235" t="s">
        <v>161</v>
      </c>
      <c r="D88" s="236">
        <v>0.625</v>
      </c>
      <c r="E88" s="235" t="s">
        <v>166</v>
      </c>
      <c r="F88" s="237" t="s">
        <v>167</v>
      </c>
      <c r="O88" s="203" t="str">
        <v>EPL</v>
      </c>
      <c r="P88" s="246">
        <v>46326</v>
      </c>
      <c r="Q88" s="203" t="str">
        <v>MKM Stadium</v>
      </c>
      <c r="R88" s="247">
        <v>0.625</v>
      </c>
      <c r="S88" s="203" t="str">
        <v>Hull</v>
      </c>
      <c r="T88" s="203" t="str">
        <v>Ipswich</v>
      </c>
      <c r="X88" s="242" t="str">
        <f t="shared" si="1"/>
        <v/>
      </c>
    </row>
    <row r="89" spans="1:24">
      <c r="A89" s="229" t="s">
        <v>170</v>
      </c>
      <c r="B89" s="230">
        <v>46326</v>
      </c>
      <c r="C89" s="231" t="s">
        <v>94</v>
      </c>
      <c r="D89" s="232">
        <v>0.625</v>
      </c>
      <c r="E89" s="231" t="s">
        <v>43</v>
      </c>
      <c r="F89" s="233" t="s">
        <v>83</v>
      </c>
      <c r="O89" s="203" t="str">
        <v>EPL</v>
      </c>
      <c r="P89" s="246">
        <v>46326</v>
      </c>
      <c r="Q89" s="203" t="str">
        <v>Anfield</v>
      </c>
      <c r="R89" s="247">
        <v>0.625</v>
      </c>
      <c r="S89" s="203" t="str">
        <v>Liverpool</v>
      </c>
      <c r="T89" s="203" t="str">
        <v>Arsenal</v>
      </c>
      <c r="X89" s="242" t="str">
        <f t="shared" si="1"/>
        <v/>
      </c>
    </row>
    <row r="90" spans="1:24">
      <c r="A90" s="229" t="s">
        <v>170</v>
      </c>
      <c r="B90" s="234">
        <v>46326</v>
      </c>
      <c r="C90" s="235" t="s">
        <v>89</v>
      </c>
      <c r="D90" s="236">
        <v>0.625</v>
      </c>
      <c r="E90" s="235" t="s">
        <v>74</v>
      </c>
      <c r="F90" s="237" t="s">
        <v>61</v>
      </c>
      <c r="O90" s="203" t="str">
        <v>EPL</v>
      </c>
      <c r="P90" s="246">
        <v>46326</v>
      </c>
      <c r="Q90" s="203" t="str">
        <v>Etihad Stadium</v>
      </c>
      <c r="R90" s="247">
        <v>0.625</v>
      </c>
      <c r="S90" s="203" t="str">
        <v>Manchester City</v>
      </c>
      <c r="T90" s="203" t="str">
        <v>Brighton</v>
      </c>
      <c r="X90" s="242" t="str">
        <f t="shared" si="1"/>
        <v/>
      </c>
    </row>
    <row r="91" spans="1:24">
      <c r="A91" s="229" t="s">
        <v>170</v>
      </c>
      <c r="B91" s="230">
        <v>46326</v>
      </c>
      <c r="C91" s="231" t="s">
        <v>164</v>
      </c>
      <c r="D91" s="232">
        <v>0.625</v>
      </c>
      <c r="E91" s="231" t="s">
        <v>50</v>
      </c>
      <c r="F91" s="233" t="s">
        <v>84</v>
      </c>
      <c r="O91" s="203" t="str">
        <v>EPL</v>
      </c>
      <c r="P91" s="246">
        <v>46326</v>
      </c>
      <c r="Q91" s="203" t="str">
        <v>St. James' Park</v>
      </c>
      <c r="R91" s="247">
        <v>0.625</v>
      </c>
      <c r="S91" s="203" t="str">
        <v>Newcastle United</v>
      </c>
      <c r="T91" s="203" t="str">
        <v>Everton</v>
      </c>
      <c r="X91" s="242" t="str">
        <f t="shared" si="1"/>
        <v/>
      </c>
    </row>
    <row r="92" spans="1:24">
      <c r="A92" s="229" t="s">
        <v>170</v>
      </c>
      <c r="B92" s="234">
        <v>46326</v>
      </c>
      <c r="C92" s="235" t="s">
        <v>90</v>
      </c>
      <c r="D92" s="236">
        <v>0.625</v>
      </c>
      <c r="E92" s="235" t="s">
        <v>71</v>
      </c>
      <c r="F92" s="237" t="s">
        <v>80</v>
      </c>
      <c r="O92" s="203" t="str">
        <v>EPL</v>
      </c>
      <c r="P92" s="246">
        <v>46326</v>
      </c>
      <c r="Q92" s="203" t="str">
        <v>Tottenham Hotspur Stadium</v>
      </c>
      <c r="R92" s="247">
        <v>0.625</v>
      </c>
      <c r="S92" s="203" t="str">
        <v>Tottenham</v>
      </c>
      <c r="T92" s="203" t="str">
        <v>Crystal Palace</v>
      </c>
      <c r="X92" s="242" t="str">
        <f t="shared" si="1"/>
        <v/>
      </c>
    </row>
    <row r="93" spans="1:24">
      <c r="A93" s="229" t="s">
        <v>170</v>
      </c>
      <c r="B93" s="230">
        <v>46333</v>
      </c>
      <c r="C93" s="231" t="s">
        <v>60</v>
      </c>
      <c r="D93" s="232">
        <v>0.625</v>
      </c>
      <c r="E93" s="231" t="s">
        <v>83</v>
      </c>
      <c r="F93" s="233" t="s">
        <v>166</v>
      </c>
      <c r="O93" s="203" t="str">
        <v>EPL</v>
      </c>
      <c r="P93" s="246">
        <v>46333</v>
      </c>
      <c r="Q93" s="203" t="str">
        <v>Emirates Stadium</v>
      </c>
      <c r="R93" s="247">
        <v>0.625</v>
      </c>
      <c r="S93" s="203" t="str">
        <v>Arsenal</v>
      </c>
      <c r="T93" s="203" t="str">
        <v>Hull</v>
      </c>
      <c r="X93" s="242" t="str">
        <f t="shared" si="1"/>
        <v/>
      </c>
    </row>
    <row r="94" spans="1:24">
      <c r="A94" s="229" t="s">
        <v>170</v>
      </c>
      <c r="B94" s="234">
        <v>46333</v>
      </c>
      <c r="C94" s="235" t="s">
        <v>86</v>
      </c>
      <c r="D94" s="236">
        <v>0.625</v>
      </c>
      <c r="E94" s="235" t="s">
        <v>61</v>
      </c>
      <c r="F94" s="237" t="s">
        <v>67</v>
      </c>
      <c r="O94" s="203" t="str">
        <v>EPL</v>
      </c>
      <c r="P94" s="246">
        <v>46333</v>
      </c>
      <c r="Q94" s="203" t="str">
        <v>American Express Stadium</v>
      </c>
      <c r="R94" s="247">
        <v>0.625</v>
      </c>
      <c r="S94" s="203" t="str">
        <v>Brighton</v>
      </c>
      <c r="T94" s="203" t="str">
        <v>Brentford</v>
      </c>
      <c r="X94" s="242" t="str">
        <f t="shared" si="1"/>
        <v/>
      </c>
    </row>
    <row r="95" spans="1:24">
      <c r="A95" s="229" t="s">
        <v>170</v>
      </c>
      <c r="B95" s="230">
        <v>46333</v>
      </c>
      <c r="C95" s="231" t="s">
        <v>87</v>
      </c>
      <c r="D95" s="232">
        <v>0.625</v>
      </c>
      <c r="E95" s="231" t="s">
        <v>80</v>
      </c>
      <c r="F95" s="233" t="s">
        <v>43</v>
      </c>
      <c r="O95" s="203" t="str">
        <v>EPL</v>
      </c>
      <c r="P95" s="246">
        <v>46333</v>
      </c>
      <c r="Q95" s="203" t="str">
        <v>Selhurst Park</v>
      </c>
      <c r="R95" s="247">
        <v>0.625</v>
      </c>
      <c r="S95" s="203" t="str">
        <v>Crystal Palace</v>
      </c>
      <c r="T95" s="203" t="str">
        <v>Liverpool</v>
      </c>
      <c r="X95" s="242" t="str">
        <f t="shared" si="1"/>
        <v/>
      </c>
    </row>
    <row r="96" spans="1:24">
      <c r="A96" s="229" t="s">
        <v>170</v>
      </c>
      <c r="B96" s="234">
        <v>46333</v>
      </c>
      <c r="C96" s="235" t="s">
        <v>129</v>
      </c>
      <c r="D96" s="236">
        <v>0.625</v>
      </c>
      <c r="E96" s="235" t="s">
        <v>84</v>
      </c>
      <c r="F96" s="237" t="s">
        <v>168</v>
      </c>
      <c r="O96" s="203" t="str">
        <v>EPL</v>
      </c>
      <c r="P96" s="246">
        <v>46333</v>
      </c>
      <c r="Q96" s="203" t="str">
        <v>Hill Dickinson Stadium</v>
      </c>
      <c r="R96" s="247">
        <v>0.625</v>
      </c>
      <c r="S96" s="203" t="str">
        <v>Everton</v>
      </c>
      <c r="T96" s="203" t="str">
        <v>Coventry</v>
      </c>
      <c r="X96" s="242" t="str">
        <f t="shared" si="1"/>
        <v/>
      </c>
    </row>
    <row r="97" spans="1:24">
      <c r="A97" s="229" t="s">
        <v>170</v>
      </c>
      <c r="B97" s="230">
        <v>46333</v>
      </c>
      <c r="C97" s="231" t="s">
        <v>88</v>
      </c>
      <c r="D97" s="232">
        <v>0.625</v>
      </c>
      <c r="E97" s="231" t="s">
        <v>62</v>
      </c>
      <c r="F97" s="233" t="s">
        <v>50</v>
      </c>
      <c r="O97" s="203" t="str">
        <v>EPL</v>
      </c>
      <c r="P97" s="246">
        <v>46333</v>
      </c>
      <c r="Q97" s="203" t="str">
        <v>Craven Cottage</v>
      </c>
      <c r="R97" s="247">
        <v>0.625</v>
      </c>
      <c r="S97" s="203" t="str">
        <v>Fulham</v>
      </c>
      <c r="T97" s="203" t="str">
        <v>Newcastle United</v>
      </c>
      <c r="X97" s="242" t="str">
        <f t="shared" si="1"/>
        <v/>
      </c>
    </row>
    <row r="98" spans="1:24">
      <c r="A98" s="229" t="s">
        <v>170</v>
      </c>
      <c r="B98" s="234">
        <v>46333</v>
      </c>
      <c r="C98" s="235" t="s">
        <v>162</v>
      </c>
      <c r="D98" s="236">
        <v>0.625</v>
      </c>
      <c r="E98" s="235" t="s">
        <v>167</v>
      </c>
      <c r="F98" s="237" t="s">
        <v>44</v>
      </c>
      <c r="O98" s="203" t="str">
        <v>EPL</v>
      </c>
      <c r="P98" s="246">
        <v>46333</v>
      </c>
      <c r="Q98" s="203" t="str">
        <v>Portman Road</v>
      </c>
      <c r="R98" s="247">
        <v>0.625</v>
      </c>
      <c r="S98" s="203" t="str">
        <v>Ipswich</v>
      </c>
      <c r="T98" s="203" t="str">
        <v>Bournemouth</v>
      </c>
      <c r="X98" s="242" t="str">
        <f t="shared" si="1"/>
        <v/>
      </c>
    </row>
    <row r="99" spans="1:24">
      <c r="A99" s="229" t="s">
        <v>170</v>
      </c>
      <c r="B99" s="230">
        <v>46333</v>
      </c>
      <c r="C99" s="231" t="s">
        <v>125</v>
      </c>
      <c r="D99" s="232">
        <v>0.625</v>
      </c>
      <c r="E99" s="231" t="s">
        <v>85</v>
      </c>
      <c r="F99" s="233" t="s">
        <v>71</v>
      </c>
      <c r="O99" s="203" t="str">
        <v>EPL</v>
      </c>
      <c r="P99" s="246">
        <v>46333</v>
      </c>
      <c r="Q99" s="203" t="str">
        <v>Elland Road</v>
      </c>
      <c r="R99" s="247">
        <v>0.625</v>
      </c>
      <c r="S99" s="203" t="str">
        <v>Leeds</v>
      </c>
      <c r="T99" s="203" t="str">
        <v>Tottenham</v>
      </c>
      <c r="X99" s="242" t="str">
        <f t="shared" si="1"/>
        <v/>
      </c>
    </row>
    <row r="100" spans="1:24">
      <c r="A100" s="229" t="s">
        <v>170</v>
      </c>
      <c r="B100" s="234">
        <v>46333</v>
      </c>
      <c r="C100" s="235" t="s">
        <v>42</v>
      </c>
      <c r="D100" s="236">
        <v>0.625</v>
      </c>
      <c r="E100" s="235" t="s">
        <v>82</v>
      </c>
      <c r="F100" s="237" t="s">
        <v>49</v>
      </c>
      <c r="O100" s="203" t="str">
        <v>EPL</v>
      </c>
      <c r="P100" s="246">
        <v>46333</v>
      </c>
      <c r="Q100" s="203" t="str">
        <v>Old Trafford</v>
      </c>
      <c r="R100" s="247">
        <v>0.625</v>
      </c>
      <c r="S100" s="203" t="str">
        <v>Manchester United</v>
      </c>
      <c r="T100" s="203" t="str">
        <v>Aston Villa</v>
      </c>
      <c r="X100" s="242" t="str">
        <f t="shared" si="1"/>
        <v/>
      </c>
    </row>
    <row r="101" spans="1:24">
      <c r="A101" s="229" t="s">
        <v>170</v>
      </c>
      <c r="B101" s="230">
        <v>46333</v>
      </c>
      <c r="C101" s="231" t="s">
        <v>163</v>
      </c>
      <c r="D101" s="232">
        <v>0.625</v>
      </c>
      <c r="E101" s="231" t="s">
        <v>76</v>
      </c>
      <c r="F101" s="233" t="s">
        <v>74</v>
      </c>
      <c r="O101" s="203" t="str">
        <v>EPL</v>
      </c>
      <c r="P101" s="246">
        <v>46333</v>
      </c>
      <c r="Q101" s="203" t="str">
        <v>The City Ground</v>
      </c>
      <c r="R101" s="247">
        <v>0.625</v>
      </c>
      <c r="S101" s="203" t="str">
        <v>Nottingham Forest</v>
      </c>
      <c r="T101" s="203" t="str">
        <v>Manchester City</v>
      </c>
      <c r="X101" s="242" t="str">
        <f t="shared" si="1"/>
        <v/>
      </c>
    </row>
    <row r="102" spans="1:24">
      <c r="A102" s="229" t="s">
        <v>170</v>
      </c>
      <c r="B102" s="234">
        <v>46333</v>
      </c>
      <c r="C102" s="235" t="s">
        <v>128</v>
      </c>
      <c r="D102" s="236">
        <v>0.625</v>
      </c>
      <c r="E102" s="235" t="s">
        <v>65</v>
      </c>
      <c r="F102" s="237" t="s">
        <v>77</v>
      </c>
      <c r="O102" s="203" t="str">
        <v>EPL</v>
      </c>
      <c r="P102" s="246">
        <v>46333</v>
      </c>
      <c r="Q102" s="203" t="str">
        <v>Stadium of Light</v>
      </c>
      <c r="R102" s="247">
        <v>0.625</v>
      </c>
      <c r="S102" s="203" t="str">
        <v>Sunderland</v>
      </c>
      <c r="T102" s="203" t="str">
        <v>Chelsea</v>
      </c>
      <c r="X102" s="242" t="str">
        <f t="shared" si="1"/>
        <v/>
      </c>
    </row>
    <row r="103" spans="1:24">
      <c r="A103" s="229" t="s">
        <v>170</v>
      </c>
      <c r="B103" s="230">
        <v>46347</v>
      </c>
      <c r="C103" s="231" t="s">
        <v>92</v>
      </c>
      <c r="D103" s="232">
        <v>0.625</v>
      </c>
      <c r="E103" s="231" t="s">
        <v>44</v>
      </c>
      <c r="F103" s="233" t="s">
        <v>76</v>
      </c>
      <c r="O103" s="203" t="str">
        <v>EPL</v>
      </c>
      <c r="P103" s="246">
        <v>46347</v>
      </c>
      <c r="Q103" s="203" t="str">
        <v>Vitality Stadium</v>
      </c>
      <c r="R103" s="247">
        <v>0.625</v>
      </c>
      <c r="S103" s="203" t="str">
        <v>Bournemouth</v>
      </c>
      <c r="T103" s="203" t="str">
        <v>Nottingham Forest</v>
      </c>
      <c r="X103" s="242" t="str">
        <f t="shared" si="1"/>
        <v/>
      </c>
    </row>
    <row r="104" spans="1:24">
      <c r="A104" s="229" t="s">
        <v>170</v>
      </c>
      <c r="B104" s="234">
        <v>46347</v>
      </c>
      <c r="C104" s="235" t="s">
        <v>91</v>
      </c>
      <c r="D104" s="236">
        <v>0.625</v>
      </c>
      <c r="E104" s="235" t="s">
        <v>49</v>
      </c>
      <c r="F104" s="237" t="s">
        <v>65</v>
      </c>
      <c r="O104" s="203" t="str">
        <v>EPL</v>
      </c>
      <c r="P104" s="246">
        <v>46347</v>
      </c>
      <c r="Q104" s="203" t="str">
        <v>Villa Park</v>
      </c>
      <c r="R104" s="247">
        <v>0.625</v>
      </c>
      <c r="S104" s="203" t="str">
        <v>Aston Villa</v>
      </c>
      <c r="T104" s="203" t="str">
        <v>Sunderland</v>
      </c>
      <c r="X104" s="242" t="str">
        <f t="shared" si="1"/>
        <v/>
      </c>
    </row>
    <row r="105" spans="1:24">
      <c r="A105" s="229" t="s">
        <v>170</v>
      </c>
      <c r="B105" s="230">
        <v>46347</v>
      </c>
      <c r="C105" s="231" t="s">
        <v>79</v>
      </c>
      <c r="D105" s="232">
        <v>0.625</v>
      </c>
      <c r="E105" s="231" t="s">
        <v>67</v>
      </c>
      <c r="F105" s="233" t="s">
        <v>84</v>
      </c>
      <c r="O105" s="203" t="str">
        <v>EPL</v>
      </c>
      <c r="P105" s="246">
        <v>46347</v>
      </c>
      <c r="Q105" s="203" t="str">
        <v>Gtech Community Stadium</v>
      </c>
      <c r="R105" s="247">
        <v>0.625</v>
      </c>
      <c r="S105" s="203" t="str">
        <v>Brentford</v>
      </c>
      <c r="T105" s="203" t="str">
        <v>Everton</v>
      </c>
      <c r="X105" s="242" t="str">
        <f t="shared" si="1"/>
        <v/>
      </c>
    </row>
    <row r="106" spans="1:24">
      <c r="A106" s="229" t="s">
        <v>170</v>
      </c>
      <c r="B106" s="234">
        <v>46347</v>
      </c>
      <c r="C106" s="235" t="s">
        <v>81</v>
      </c>
      <c r="D106" s="236">
        <v>0.625</v>
      </c>
      <c r="E106" s="235" t="s">
        <v>77</v>
      </c>
      <c r="F106" s="237" t="s">
        <v>85</v>
      </c>
      <c r="O106" s="203" t="str">
        <v>EPL</v>
      </c>
      <c r="P106" s="246">
        <v>46347</v>
      </c>
      <c r="Q106" s="203" t="str">
        <v>Stamford Bridge</v>
      </c>
      <c r="R106" s="247">
        <v>0.625</v>
      </c>
      <c r="S106" s="203" t="str">
        <v>Chelsea</v>
      </c>
      <c r="T106" s="203" t="str">
        <v>Leeds</v>
      </c>
      <c r="X106" s="242" t="str">
        <f t="shared" si="1"/>
        <v/>
      </c>
    </row>
    <row r="107" spans="1:24">
      <c r="A107" s="229" t="s">
        <v>170</v>
      </c>
      <c r="B107" s="230">
        <v>46347</v>
      </c>
      <c r="C107" s="231" t="s">
        <v>165</v>
      </c>
      <c r="D107" s="232">
        <v>0.625</v>
      </c>
      <c r="E107" s="231" t="s">
        <v>168</v>
      </c>
      <c r="F107" s="233" t="s">
        <v>80</v>
      </c>
      <c r="O107" s="203" t="str">
        <v>EPL</v>
      </c>
      <c r="P107" s="246">
        <v>46347</v>
      </c>
      <c r="Q107" s="203" t="str">
        <v>Coventry Building Society Arena</v>
      </c>
      <c r="R107" s="247">
        <v>0.625</v>
      </c>
      <c r="S107" s="203" t="str">
        <v>Coventry</v>
      </c>
      <c r="T107" s="203" t="str">
        <v>Crystal Palace</v>
      </c>
      <c r="X107" s="242" t="str">
        <f t="shared" si="1"/>
        <v/>
      </c>
    </row>
    <row r="108" spans="1:24">
      <c r="A108" s="229" t="s">
        <v>170</v>
      </c>
      <c r="B108" s="234">
        <v>46347</v>
      </c>
      <c r="C108" s="235" t="s">
        <v>161</v>
      </c>
      <c r="D108" s="236">
        <v>0.625</v>
      </c>
      <c r="E108" s="235" t="s">
        <v>166</v>
      </c>
      <c r="F108" s="237" t="s">
        <v>61</v>
      </c>
      <c r="O108" s="203" t="str">
        <v>EPL</v>
      </c>
      <c r="P108" s="246">
        <v>46347</v>
      </c>
      <c r="Q108" s="203" t="str">
        <v>MKM Stadium</v>
      </c>
      <c r="R108" s="247">
        <v>0.625</v>
      </c>
      <c r="S108" s="203" t="str">
        <v>Hull</v>
      </c>
      <c r="T108" s="203" t="str">
        <v>Brighton</v>
      </c>
      <c r="X108" s="242" t="str">
        <f t="shared" si="1"/>
        <v/>
      </c>
    </row>
    <row r="109" spans="1:24">
      <c r="A109" s="229" t="s">
        <v>170</v>
      </c>
      <c r="B109" s="230">
        <v>46347</v>
      </c>
      <c r="C109" s="231" t="s">
        <v>94</v>
      </c>
      <c r="D109" s="232">
        <v>0.625</v>
      </c>
      <c r="E109" s="231" t="s">
        <v>43</v>
      </c>
      <c r="F109" s="233" t="s">
        <v>82</v>
      </c>
      <c r="O109" s="203" t="str">
        <v>EPL</v>
      </c>
      <c r="P109" s="246">
        <v>46347</v>
      </c>
      <c r="Q109" s="203" t="str">
        <v>Anfield</v>
      </c>
      <c r="R109" s="247">
        <v>0.625</v>
      </c>
      <c r="S109" s="203" t="str">
        <v>Liverpool</v>
      </c>
      <c r="T109" s="203" t="str">
        <v>Manchester United</v>
      </c>
      <c r="X109" s="242" t="str">
        <f t="shared" si="1"/>
        <v/>
      </c>
    </row>
    <row r="110" spans="1:24">
      <c r="A110" s="229" t="s">
        <v>170</v>
      </c>
      <c r="B110" s="234">
        <v>46347</v>
      </c>
      <c r="C110" s="235" t="s">
        <v>89</v>
      </c>
      <c r="D110" s="236">
        <v>0.625</v>
      </c>
      <c r="E110" s="235" t="s">
        <v>74</v>
      </c>
      <c r="F110" s="237" t="s">
        <v>62</v>
      </c>
      <c r="O110" s="203" t="str">
        <v>EPL</v>
      </c>
      <c r="P110" s="246">
        <v>46347</v>
      </c>
      <c r="Q110" s="203" t="str">
        <v>Etihad Stadium</v>
      </c>
      <c r="R110" s="247">
        <v>0.625</v>
      </c>
      <c r="S110" s="203" t="str">
        <v>Manchester City</v>
      </c>
      <c r="T110" s="203" t="str">
        <v>Fulham</v>
      </c>
      <c r="X110" s="242" t="str">
        <f t="shared" si="1"/>
        <v/>
      </c>
    </row>
    <row r="111" spans="1:24">
      <c r="A111" s="229" t="s">
        <v>170</v>
      </c>
      <c r="B111" s="230">
        <v>46347</v>
      </c>
      <c r="C111" s="231" t="s">
        <v>164</v>
      </c>
      <c r="D111" s="232">
        <v>0.625</v>
      </c>
      <c r="E111" s="231" t="s">
        <v>50</v>
      </c>
      <c r="F111" s="233" t="s">
        <v>83</v>
      </c>
      <c r="O111" s="203" t="str">
        <v>EPL</v>
      </c>
      <c r="P111" s="246">
        <v>46347</v>
      </c>
      <c r="Q111" s="203" t="str">
        <v>St. James' Park</v>
      </c>
      <c r="R111" s="247">
        <v>0.625</v>
      </c>
      <c r="S111" s="203" t="str">
        <v>Newcastle United</v>
      </c>
      <c r="T111" s="203" t="str">
        <v>Arsenal</v>
      </c>
      <c r="X111" s="242" t="str">
        <f t="shared" si="1"/>
        <v/>
      </c>
    </row>
    <row r="112" spans="1:24">
      <c r="A112" s="229" t="s">
        <v>170</v>
      </c>
      <c r="B112" s="234">
        <v>46347</v>
      </c>
      <c r="C112" s="235" t="s">
        <v>90</v>
      </c>
      <c r="D112" s="236">
        <v>0.625</v>
      </c>
      <c r="E112" s="235" t="s">
        <v>71</v>
      </c>
      <c r="F112" s="237" t="s">
        <v>167</v>
      </c>
      <c r="O112" s="203" t="str">
        <v>EPL</v>
      </c>
      <c r="P112" s="246">
        <v>46347</v>
      </c>
      <c r="Q112" s="203" t="str">
        <v>Tottenham Hotspur Stadium</v>
      </c>
      <c r="R112" s="247">
        <v>0.625</v>
      </c>
      <c r="S112" s="203" t="str">
        <v>Tottenham</v>
      </c>
      <c r="T112" s="203" t="str">
        <v>Ipswich</v>
      </c>
      <c r="X112" s="242" t="str">
        <f t="shared" si="1"/>
        <v/>
      </c>
    </row>
    <row r="113" spans="1:24">
      <c r="A113" s="229" t="s">
        <v>170</v>
      </c>
      <c r="B113" s="230">
        <v>46354</v>
      </c>
      <c r="C113" s="231" t="s">
        <v>60</v>
      </c>
      <c r="D113" s="232">
        <v>0.625</v>
      </c>
      <c r="E113" s="231" t="s">
        <v>83</v>
      </c>
      <c r="F113" s="233" t="s">
        <v>74</v>
      </c>
      <c r="O113" s="203" t="str">
        <v>EPL</v>
      </c>
      <c r="P113" s="246">
        <v>46354</v>
      </c>
      <c r="Q113" s="203" t="str">
        <v>Emirates Stadium</v>
      </c>
      <c r="R113" s="247">
        <v>0.625</v>
      </c>
      <c r="S113" s="203" t="str">
        <v>Arsenal</v>
      </c>
      <c r="T113" s="203" t="str">
        <v>Manchester City</v>
      </c>
      <c r="X113" s="242" t="str">
        <f t="shared" si="1"/>
        <v/>
      </c>
    </row>
    <row r="114" spans="1:24">
      <c r="A114" s="229" t="s">
        <v>170</v>
      </c>
      <c r="B114" s="234">
        <v>46354</v>
      </c>
      <c r="C114" s="235" t="s">
        <v>86</v>
      </c>
      <c r="D114" s="236">
        <v>0.625</v>
      </c>
      <c r="E114" s="235" t="s">
        <v>61</v>
      </c>
      <c r="F114" s="237" t="s">
        <v>50</v>
      </c>
      <c r="O114" s="203" t="str">
        <v>EPL</v>
      </c>
      <c r="P114" s="246">
        <v>46354</v>
      </c>
      <c r="Q114" s="203" t="str">
        <v>American Express Stadium</v>
      </c>
      <c r="R114" s="247">
        <v>0.625</v>
      </c>
      <c r="S114" s="203" t="str">
        <v>Brighton</v>
      </c>
      <c r="T114" s="203" t="str">
        <v>Newcastle United</v>
      </c>
      <c r="X114" s="242" t="str">
        <f t="shared" si="1"/>
        <v/>
      </c>
    </row>
    <row r="115" spans="1:24">
      <c r="A115" s="229" t="s">
        <v>170</v>
      </c>
      <c r="B115" s="230">
        <v>46354</v>
      </c>
      <c r="C115" s="231" t="s">
        <v>87</v>
      </c>
      <c r="D115" s="232">
        <v>0.625</v>
      </c>
      <c r="E115" s="231" t="s">
        <v>80</v>
      </c>
      <c r="F115" s="233" t="s">
        <v>166</v>
      </c>
      <c r="O115" s="203" t="str">
        <v>EPL</v>
      </c>
      <c r="P115" s="246">
        <v>46354</v>
      </c>
      <c r="Q115" s="203" t="str">
        <v>Selhurst Park</v>
      </c>
      <c r="R115" s="247">
        <v>0.625</v>
      </c>
      <c r="S115" s="203" t="str">
        <v>Crystal Palace</v>
      </c>
      <c r="T115" s="203" t="str">
        <v>Hull</v>
      </c>
      <c r="X115" s="242" t="str">
        <f t="shared" si="1"/>
        <v/>
      </c>
    </row>
    <row r="116" spans="1:24">
      <c r="A116" s="229" t="s">
        <v>170</v>
      </c>
      <c r="B116" s="234">
        <v>46354</v>
      </c>
      <c r="C116" s="235" t="s">
        <v>129</v>
      </c>
      <c r="D116" s="236">
        <v>0.625</v>
      </c>
      <c r="E116" s="235" t="s">
        <v>84</v>
      </c>
      <c r="F116" s="237" t="s">
        <v>43</v>
      </c>
      <c r="O116" s="203" t="str">
        <v>EPL</v>
      </c>
      <c r="P116" s="246">
        <v>46354</v>
      </c>
      <c r="Q116" s="203" t="str">
        <v>Hill Dickinson Stadium</v>
      </c>
      <c r="R116" s="247">
        <v>0.625</v>
      </c>
      <c r="S116" s="203" t="str">
        <v>Everton</v>
      </c>
      <c r="T116" s="203" t="str">
        <v>Liverpool</v>
      </c>
      <c r="X116" s="242" t="str">
        <f t="shared" si="1"/>
        <v/>
      </c>
    </row>
    <row r="117" spans="1:24">
      <c r="A117" s="229" t="s">
        <v>170</v>
      </c>
      <c r="B117" s="230">
        <v>46354</v>
      </c>
      <c r="C117" s="231" t="s">
        <v>88</v>
      </c>
      <c r="D117" s="232">
        <v>0.625</v>
      </c>
      <c r="E117" s="231" t="s">
        <v>62</v>
      </c>
      <c r="F117" s="233" t="s">
        <v>44</v>
      </c>
      <c r="O117" s="203" t="str">
        <v>EPL</v>
      </c>
      <c r="P117" s="246">
        <v>46354</v>
      </c>
      <c r="Q117" s="203" t="str">
        <v>Craven Cottage</v>
      </c>
      <c r="R117" s="247">
        <v>0.625</v>
      </c>
      <c r="S117" s="203" t="str">
        <v>Fulham</v>
      </c>
      <c r="T117" s="203" t="str">
        <v>Bournemouth</v>
      </c>
      <c r="X117" s="242" t="str">
        <f t="shared" si="1"/>
        <v/>
      </c>
    </row>
    <row r="118" spans="1:24">
      <c r="A118" s="229" t="s">
        <v>170</v>
      </c>
      <c r="B118" s="234">
        <v>46354</v>
      </c>
      <c r="C118" s="235" t="s">
        <v>162</v>
      </c>
      <c r="D118" s="236">
        <v>0.625</v>
      </c>
      <c r="E118" s="235" t="s">
        <v>167</v>
      </c>
      <c r="F118" s="237" t="s">
        <v>49</v>
      </c>
      <c r="O118" s="203" t="str">
        <v>EPL</v>
      </c>
      <c r="P118" s="246">
        <v>46354</v>
      </c>
      <c r="Q118" s="203" t="str">
        <v>Portman Road</v>
      </c>
      <c r="R118" s="247">
        <v>0.625</v>
      </c>
      <c r="S118" s="203" t="str">
        <v>Ipswich</v>
      </c>
      <c r="T118" s="203" t="str">
        <v>Aston Villa</v>
      </c>
      <c r="X118" s="242" t="str">
        <f t="shared" si="1"/>
        <v/>
      </c>
    </row>
    <row r="119" spans="1:24">
      <c r="A119" s="229" t="s">
        <v>170</v>
      </c>
      <c r="B119" s="230">
        <v>46354</v>
      </c>
      <c r="C119" s="231" t="s">
        <v>125</v>
      </c>
      <c r="D119" s="232">
        <v>0.625</v>
      </c>
      <c r="E119" s="231" t="s">
        <v>85</v>
      </c>
      <c r="F119" s="233" t="s">
        <v>168</v>
      </c>
      <c r="O119" s="203" t="str">
        <v>EPL</v>
      </c>
      <c r="P119" s="246">
        <v>46354</v>
      </c>
      <c r="Q119" s="203" t="str">
        <v>Elland Road</v>
      </c>
      <c r="R119" s="247">
        <v>0.625</v>
      </c>
      <c r="S119" s="203" t="str">
        <v>Leeds</v>
      </c>
      <c r="T119" s="203" t="str">
        <v>Coventry</v>
      </c>
      <c r="X119" s="242" t="str">
        <f t="shared" si="1"/>
        <v/>
      </c>
    </row>
    <row r="120" spans="1:24">
      <c r="A120" s="229" t="s">
        <v>170</v>
      </c>
      <c r="B120" s="234">
        <v>46354</v>
      </c>
      <c r="C120" s="235" t="s">
        <v>42</v>
      </c>
      <c r="D120" s="236">
        <v>0.625</v>
      </c>
      <c r="E120" s="235" t="s">
        <v>82</v>
      </c>
      <c r="F120" s="237" t="s">
        <v>67</v>
      </c>
      <c r="O120" s="203" t="str">
        <v>EPL</v>
      </c>
      <c r="P120" s="246">
        <v>46354</v>
      </c>
      <c r="Q120" s="203" t="str">
        <v>Old Trafford</v>
      </c>
      <c r="R120" s="247">
        <v>0.625</v>
      </c>
      <c r="S120" s="203" t="str">
        <v>Manchester United</v>
      </c>
      <c r="T120" s="203" t="str">
        <v>Brentford</v>
      </c>
      <c r="X120" s="242" t="str">
        <f t="shared" si="1"/>
        <v/>
      </c>
    </row>
    <row r="121" spans="1:24">
      <c r="A121" s="229" t="s">
        <v>170</v>
      </c>
      <c r="B121" s="230">
        <v>46354</v>
      </c>
      <c r="C121" s="231" t="s">
        <v>163</v>
      </c>
      <c r="D121" s="232">
        <v>0.625</v>
      </c>
      <c r="E121" s="231" t="s">
        <v>76</v>
      </c>
      <c r="F121" s="233" t="s">
        <v>77</v>
      </c>
      <c r="O121" s="203" t="str">
        <v>EPL</v>
      </c>
      <c r="P121" s="246">
        <v>46354</v>
      </c>
      <c r="Q121" s="203" t="str">
        <v>The City Ground</v>
      </c>
      <c r="R121" s="247">
        <v>0.625</v>
      </c>
      <c r="S121" s="203" t="str">
        <v>Nottingham Forest</v>
      </c>
      <c r="T121" s="203" t="str">
        <v>Chelsea</v>
      </c>
      <c r="X121" s="242" t="str">
        <f t="shared" si="1"/>
        <v/>
      </c>
    </row>
    <row r="122" spans="1:24">
      <c r="A122" s="229" t="s">
        <v>170</v>
      </c>
      <c r="B122" s="234">
        <v>46354</v>
      </c>
      <c r="C122" s="235" t="s">
        <v>128</v>
      </c>
      <c r="D122" s="236">
        <v>0.625</v>
      </c>
      <c r="E122" s="235" t="s">
        <v>65</v>
      </c>
      <c r="F122" s="237" t="s">
        <v>71</v>
      </c>
      <c r="O122" s="203" t="str">
        <v>EPL</v>
      </c>
      <c r="P122" s="246">
        <v>46354</v>
      </c>
      <c r="Q122" s="203" t="str">
        <v>Stadium of Light</v>
      </c>
      <c r="R122" s="247">
        <v>0.625</v>
      </c>
      <c r="S122" s="203" t="str">
        <v>Sunderland</v>
      </c>
      <c r="T122" s="203" t="str">
        <v>Tottenham</v>
      </c>
      <c r="X122" s="242" t="str">
        <f t="shared" si="1"/>
        <v/>
      </c>
    </row>
    <row r="123" spans="1:24">
      <c r="A123" s="229" t="s">
        <v>170</v>
      </c>
      <c r="B123" s="230">
        <v>46358</v>
      </c>
      <c r="C123" s="231" t="s">
        <v>92</v>
      </c>
      <c r="D123" s="232">
        <v>0.83333333333333337</v>
      </c>
      <c r="E123" s="231" t="s">
        <v>44</v>
      </c>
      <c r="F123" s="233" t="s">
        <v>61</v>
      </c>
      <c r="O123" s="203" t="str">
        <v>EPL</v>
      </c>
      <c r="P123" s="246">
        <v>46358</v>
      </c>
      <c r="Q123" s="203" t="str">
        <v>Vitality Stadium</v>
      </c>
      <c r="R123" s="247">
        <v>0.83333333333333337</v>
      </c>
      <c r="S123" s="203" t="str">
        <v>Bournemouth</v>
      </c>
      <c r="T123" s="203" t="str">
        <v>Brighton</v>
      </c>
      <c r="X123" s="242" t="str">
        <f t="shared" si="1"/>
        <v/>
      </c>
    </row>
    <row r="124" spans="1:24">
      <c r="A124" s="229" t="s">
        <v>170</v>
      </c>
      <c r="B124" s="234">
        <v>46358</v>
      </c>
      <c r="C124" s="235" t="s">
        <v>91</v>
      </c>
      <c r="D124" s="236">
        <v>0.83333333333333337</v>
      </c>
      <c r="E124" s="235" t="s">
        <v>49</v>
      </c>
      <c r="F124" s="237" t="s">
        <v>84</v>
      </c>
      <c r="O124" s="203" t="str">
        <v>EPL</v>
      </c>
      <c r="P124" s="246">
        <v>46358</v>
      </c>
      <c r="Q124" s="203" t="str">
        <v>Villa Park</v>
      </c>
      <c r="R124" s="247">
        <v>0.83333333333333337</v>
      </c>
      <c r="S124" s="203" t="str">
        <v>Aston Villa</v>
      </c>
      <c r="T124" s="203" t="str">
        <v>Everton</v>
      </c>
      <c r="X124" s="242" t="str">
        <f t="shared" si="1"/>
        <v/>
      </c>
    </row>
    <row r="125" spans="1:24">
      <c r="A125" s="229" t="s">
        <v>170</v>
      </c>
      <c r="B125" s="230">
        <v>46358</v>
      </c>
      <c r="C125" s="231" t="s">
        <v>79</v>
      </c>
      <c r="D125" s="232">
        <v>0.83333333333333337</v>
      </c>
      <c r="E125" s="231" t="s">
        <v>67</v>
      </c>
      <c r="F125" s="233" t="s">
        <v>83</v>
      </c>
      <c r="O125" s="203" t="str">
        <v>EPL</v>
      </c>
      <c r="P125" s="246">
        <v>46358</v>
      </c>
      <c r="Q125" s="203" t="str">
        <v>Gtech Community Stadium</v>
      </c>
      <c r="R125" s="247">
        <v>0.83333333333333337</v>
      </c>
      <c r="S125" s="203" t="str">
        <v>Brentford</v>
      </c>
      <c r="T125" s="203" t="str">
        <v>Arsenal</v>
      </c>
      <c r="X125" s="242" t="str">
        <f t="shared" si="1"/>
        <v/>
      </c>
    </row>
    <row r="126" spans="1:24">
      <c r="A126" s="229" t="s">
        <v>170</v>
      </c>
      <c r="B126" s="234">
        <v>46358</v>
      </c>
      <c r="C126" s="235" t="s">
        <v>81</v>
      </c>
      <c r="D126" s="236">
        <v>0.83333333333333337</v>
      </c>
      <c r="E126" s="235" t="s">
        <v>77</v>
      </c>
      <c r="F126" s="237" t="s">
        <v>80</v>
      </c>
      <c r="O126" s="203" t="str">
        <v>EPL</v>
      </c>
      <c r="P126" s="246">
        <v>46358</v>
      </c>
      <c r="Q126" s="203" t="str">
        <v>Stamford Bridge</v>
      </c>
      <c r="R126" s="247">
        <v>0.83333333333333337</v>
      </c>
      <c r="S126" s="203" t="str">
        <v>Chelsea</v>
      </c>
      <c r="T126" s="203" t="str">
        <v>Crystal Palace</v>
      </c>
      <c r="X126" s="242" t="str">
        <f t="shared" si="1"/>
        <v/>
      </c>
    </row>
    <row r="127" spans="1:24">
      <c r="A127" s="229" t="s">
        <v>170</v>
      </c>
      <c r="B127" s="230">
        <v>46358</v>
      </c>
      <c r="C127" s="231" t="s">
        <v>165</v>
      </c>
      <c r="D127" s="232">
        <v>0.83333333333333337</v>
      </c>
      <c r="E127" s="231" t="s">
        <v>168</v>
      </c>
      <c r="F127" s="233" t="s">
        <v>167</v>
      </c>
      <c r="O127" s="203" t="str">
        <v>EPL</v>
      </c>
      <c r="P127" s="246">
        <v>46358</v>
      </c>
      <c r="Q127" s="203" t="str">
        <v>Coventry Building Society Arena</v>
      </c>
      <c r="R127" s="247">
        <v>0.83333333333333337</v>
      </c>
      <c r="S127" s="203" t="str">
        <v>Coventry</v>
      </c>
      <c r="T127" s="203" t="str">
        <v>Ipswich</v>
      </c>
      <c r="X127" s="242" t="str">
        <f t="shared" si="1"/>
        <v/>
      </c>
    </row>
    <row r="128" spans="1:24">
      <c r="A128" s="229" t="s">
        <v>170</v>
      </c>
      <c r="B128" s="234">
        <v>46358</v>
      </c>
      <c r="C128" s="235" t="s">
        <v>161</v>
      </c>
      <c r="D128" s="236">
        <v>0.83333333333333337</v>
      </c>
      <c r="E128" s="235" t="s">
        <v>166</v>
      </c>
      <c r="F128" s="237" t="s">
        <v>76</v>
      </c>
      <c r="O128" s="203" t="str">
        <v>EPL</v>
      </c>
      <c r="P128" s="246">
        <v>46358</v>
      </c>
      <c r="Q128" s="203" t="str">
        <v>MKM Stadium</v>
      </c>
      <c r="R128" s="247">
        <v>0.83333333333333337</v>
      </c>
      <c r="S128" s="203" t="str">
        <v>Hull</v>
      </c>
      <c r="T128" s="203" t="str">
        <v>Nottingham Forest</v>
      </c>
      <c r="X128" s="242" t="str">
        <f t="shared" si="1"/>
        <v/>
      </c>
    </row>
    <row r="129" spans="1:24">
      <c r="A129" s="229" t="s">
        <v>170</v>
      </c>
      <c r="B129" s="230">
        <v>46358</v>
      </c>
      <c r="C129" s="231" t="s">
        <v>94</v>
      </c>
      <c r="D129" s="232">
        <v>0.83333333333333337</v>
      </c>
      <c r="E129" s="231" t="s">
        <v>43</v>
      </c>
      <c r="F129" s="233" t="s">
        <v>65</v>
      </c>
      <c r="O129" s="203" t="str">
        <v>EPL</v>
      </c>
      <c r="P129" s="246">
        <v>46358</v>
      </c>
      <c r="Q129" s="203" t="str">
        <v>Anfield</v>
      </c>
      <c r="R129" s="247">
        <v>0.83333333333333337</v>
      </c>
      <c r="S129" s="203" t="str">
        <v>Liverpool</v>
      </c>
      <c r="T129" s="203" t="str">
        <v>Sunderland</v>
      </c>
      <c r="X129" s="242" t="str">
        <f t="shared" si="1"/>
        <v/>
      </c>
    </row>
    <row r="130" spans="1:24">
      <c r="A130" s="229" t="s">
        <v>170</v>
      </c>
      <c r="B130" s="234">
        <v>46358</v>
      </c>
      <c r="C130" s="235" t="s">
        <v>89</v>
      </c>
      <c r="D130" s="236">
        <v>0.83333333333333337</v>
      </c>
      <c r="E130" s="235" t="s">
        <v>74</v>
      </c>
      <c r="F130" s="237" t="s">
        <v>85</v>
      </c>
      <c r="O130" s="203" t="str">
        <v>EPL</v>
      </c>
      <c r="P130" s="246">
        <v>46358</v>
      </c>
      <c r="Q130" s="203" t="str">
        <v>Etihad Stadium</v>
      </c>
      <c r="R130" s="247">
        <v>0.83333333333333337</v>
      </c>
      <c r="S130" s="203" t="str">
        <v>Manchester City</v>
      </c>
      <c r="T130" s="203" t="str">
        <v>Leeds</v>
      </c>
      <c r="X130" s="242" t="str">
        <f t="shared" si="1"/>
        <v/>
      </c>
    </row>
    <row r="131" spans="1:24">
      <c r="A131" s="229" t="s">
        <v>170</v>
      </c>
      <c r="B131" s="230">
        <v>46358</v>
      </c>
      <c r="C131" s="231" t="s">
        <v>164</v>
      </c>
      <c r="D131" s="232">
        <v>0.83333333333333337</v>
      </c>
      <c r="E131" s="231" t="s">
        <v>50</v>
      </c>
      <c r="F131" s="233" t="s">
        <v>82</v>
      </c>
      <c r="O131" s="203" t="str">
        <v>EPL</v>
      </c>
      <c r="P131" s="246">
        <v>46358</v>
      </c>
      <c r="Q131" s="203" t="str">
        <v>St. James' Park</v>
      </c>
      <c r="R131" s="247">
        <v>0.83333333333333337</v>
      </c>
      <c r="S131" s="203" t="str">
        <v>Newcastle United</v>
      </c>
      <c r="T131" s="203" t="str">
        <v>Manchester United</v>
      </c>
      <c r="X131" s="242" t="str">
        <f t="shared" si="1"/>
        <v/>
      </c>
    </row>
    <row r="132" spans="1:24">
      <c r="A132" s="229" t="s">
        <v>170</v>
      </c>
      <c r="B132" s="234">
        <v>46358</v>
      </c>
      <c r="C132" s="235" t="s">
        <v>90</v>
      </c>
      <c r="D132" s="236">
        <v>0.83333333333333337</v>
      </c>
      <c r="E132" s="235" t="s">
        <v>71</v>
      </c>
      <c r="F132" s="237" t="s">
        <v>62</v>
      </c>
      <c r="O132" s="203" t="str">
        <v>EPL</v>
      </c>
      <c r="P132" s="246">
        <v>46358</v>
      </c>
      <c r="Q132" s="203" t="str">
        <v>Tottenham Hotspur Stadium</v>
      </c>
      <c r="R132" s="247">
        <v>0.83333333333333337</v>
      </c>
      <c r="S132" s="203" t="str">
        <v>Tottenham</v>
      </c>
      <c r="T132" s="203" t="str">
        <v>Fulham</v>
      </c>
      <c r="X132" s="242" t="str">
        <f t="shared" ref="X132:X195" si="2">IF(OR(W132=0,W132=""),"",TEXT(W132-WEEKDAY(W132,2)+1,"MMM D, YYY"))</f>
        <v/>
      </c>
    </row>
    <row r="133" spans="1:24">
      <c r="A133" s="229" t="s">
        <v>170</v>
      </c>
      <c r="B133" s="230">
        <v>46361</v>
      </c>
      <c r="C133" s="231" t="s">
        <v>92</v>
      </c>
      <c r="D133" s="232">
        <v>0.625</v>
      </c>
      <c r="E133" s="231" t="s">
        <v>44</v>
      </c>
      <c r="F133" s="233" t="s">
        <v>166</v>
      </c>
      <c r="O133" s="203" t="str">
        <v>EPL</v>
      </c>
      <c r="P133" s="246">
        <v>46361</v>
      </c>
      <c r="Q133" s="203" t="str">
        <v>Vitality Stadium</v>
      </c>
      <c r="R133" s="247">
        <v>0.625</v>
      </c>
      <c r="S133" s="203" t="str">
        <v>Bournemouth</v>
      </c>
      <c r="T133" s="203" t="str">
        <v>Hull</v>
      </c>
      <c r="X133" s="242" t="str">
        <f t="shared" si="2"/>
        <v/>
      </c>
    </row>
    <row r="134" spans="1:24">
      <c r="A134" s="229" t="s">
        <v>170</v>
      </c>
      <c r="B134" s="234">
        <v>46361</v>
      </c>
      <c r="C134" s="235" t="s">
        <v>91</v>
      </c>
      <c r="D134" s="236">
        <v>0.625</v>
      </c>
      <c r="E134" s="235" t="s">
        <v>49</v>
      </c>
      <c r="F134" s="237" t="s">
        <v>80</v>
      </c>
      <c r="O134" s="203" t="str">
        <v>EPL</v>
      </c>
      <c r="P134" s="246">
        <v>46361</v>
      </c>
      <c r="Q134" s="203" t="str">
        <v>Villa Park</v>
      </c>
      <c r="R134" s="247">
        <v>0.625</v>
      </c>
      <c r="S134" s="203" t="str">
        <v>Aston Villa</v>
      </c>
      <c r="T134" s="203" t="str">
        <v>Crystal Palace</v>
      </c>
      <c r="X134" s="242" t="str">
        <f t="shared" si="2"/>
        <v/>
      </c>
    </row>
    <row r="135" spans="1:24">
      <c r="A135" s="229" t="s">
        <v>170</v>
      </c>
      <c r="B135" s="230">
        <v>46361</v>
      </c>
      <c r="C135" s="231" t="s">
        <v>79</v>
      </c>
      <c r="D135" s="232">
        <v>0.625</v>
      </c>
      <c r="E135" s="231" t="s">
        <v>67</v>
      </c>
      <c r="F135" s="233" t="s">
        <v>74</v>
      </c>
      <c r="O135" s="203" t="str">
        <v>EPL</v>
      </c>
      <c r="P135" s="246">
        <v>46361</v>
      </c>
      <c r="Q135" s="203" t="str">
        <v>Gtech Community Stadium</v>
      </c>
      <c r="R135" s="247">
        <v>0.625</v>
      </c>
      <c r="S135" s="203" t="str">
        <v>Brentford</v>
      </c>
      <c r="T135" s="203" t="str">
        <v>Manchester City</v>
      </c>
      <c r="X135" s="242" t="str">
        <f t="shared" si="2"/>
        <v/>
      </c>
    </row>
    <row r="136" spans="1:24">
      <c r="A136" s="229" t="s">
        <v>170</v>
      </c>
      <c r="B136" s="234">
        <v>46361</v>
      </c>
      <c r="C136" s="235" t="s">
        <v>81</v>
      </c>
      <c r="D136" s="236">
        <v>0.625</v>
      </c>
      <c r="E136" s="235" t="s">
        <v>77</v>
      </c>
      <c r="F136" s="237" t="s">
        <v>43</v>
      </c>
      <c r="O136" s="203" t="str">
        <v>EPL</v>
      </c>
      <c r="P136" s="246">
        <v>46361</v>
      </c>
      <c r="Q136" s="203" t="str">
        <v>Stamford Bridge</v>
      </c>
      <c r="R136" s="247">
        <v>0.625</v>
      </c>
      <c r="S136" s="203" t="str">
        <v>Chelsea</v>
      </c>
      <c r="T136" s="203" t="str">
        <v>Liverpool</v>
      </c>
      <c r="X136" s="242" t="str">
        <f t="shared" si="2"/>
        <v/>
      </c>
    </row>
    <row r="137" spans="1:24">
      <c r="A137" s="229" t="s">
        <v>170</v>
      </c>
      <c r="B137" s="230">
        <v>46361</v>
      </c>
      <c r="C137" s="231" t="s">
        <v>129</v>
      </c>
      <c r="D137" s="232">
        <v>0.625</v>
      </c>
      <c r="E137" s="231" t="s">
        <v>84</v>
      </c>
      <c r="F137" s="233" t="s">
        <v>62</v>
      </c>
      <c r="O137" s="203" t="str">
        <v>EPL</v>
      </c>
      <c r="P137" s="246">
        <v>46361</v>
      </c>
      <c r="Q137" s="203" t="str">
        <v>Hill Dickinson Stadium</v>
      </c>
      <c r="R137" s="247">
        <v>0.625</v>
      </c>
      <c r="S137" s="203" t="str">
        <v>Everton</v>
      </c>
      <c r="T137" s="203" t="str">
        <v>Fulham</v>
      </c>
      <c r="X137" s="242" t="str">
        <f t="shared" si="2"/>
        <v/>
      </c>
    </row>
    <row r="138" spans="1:24">
      <c r="A138" s="229" t="s">
        <v>170</v>
      </c>
      <c r="B138" s="234">
        <v>46361</v>
      </c>
      <c r="C138" s="235" t="s">
        <v>125</v>
      </c>
      <c r="D138" s="236">
        <v>0.625</v>
      </c>
      <c r="E138" s="235" t="s">
        <v>85</v>
      </c>
      <c r="F138" s="237" t="s">
        <v>167</v>
      </c>
      <c r="O138" s="203" t="str">
        <v>EPL</v>
      </c>
      <c r="P138" s="246">
        <v>46361</v>
      </c>
      <c r="Q138" s="203" t="str">
        <v>Elland Road</v>
      </c>
      <c r="R138" s="247">
        <v>0.625</v>
      </c>
      <c r="S138" s="203" t="str">
        <v>Leeds</v>
      </c>
      <c r="T138" s="203" t="str">
        <v>Ipswich</v>
      </c>
      <c r="X138" s="242" t="str">
        <f t="shared" si="2"/>
        <v/>
      </c>
    </row>
    <row r="139" spans="1:24">
      <c r="A139" s="229" t="s">
        <v>170</v>
      </c>
      <c r="B139" s="230">
        <v>46361</v>
      </c>
      <c r="C139" s="231" t="s">
        <v>42</v>
      </c>
      <c r="D139" s="232">
        <v>0.625</v>
      </c>
      <c r="E139" s="231" t="s">
        <v>82</v>
      </c>
      <c r="F139" s="233" t="s">
        <v>168</v>
      </c>
      <c r="O139" s="203" t="str">
        <v>EPL</v>
      </c>
      <c r="P139" s="246">
        <v>46361</v>
      </c>
      <c r="Q139" s="203" t="str">
        <v>Old Trafford</v>
      </c>
      <c r="R139" s="247">
        <v>0.625</v>
      </c>
      <c r="S139" s="203" t="str">
        <v>Manchester United</v>
      </c>
      <c r="T139" s="203" t="str">
        <v>Coventry</v>
      </c>
      <c r="X139" s="242" t="str">
        <f t="shared" si="2"/>
        <v/>
      </c>
    </row>
    <row r="140" spans="1:24">
      <c r="A140" s="229" t="s">
        <v>170</v>
      </c>
      <c r="B140" s="234">
        <v>46361</v>
      </c>
      <c r="C140" s="235" t="s">
        <v>164</v>
      </c>
      <c r="D140" s="236">
        <v>0.625</v>
      </c>
      <c r="E140" s="235" t="s">
        <v>50</v>
      </c>
      <c r="F140" s="237" t="s">
        <v>65</v>
      </c>
      <c r="O140" s="203" t="str">
        <v>EPL</v>
      </c>
      <c r="P140" s="246">
        <v>46361</v>
      </c>
      <c r="Q140" s="203" t="str">
        <v>St. James' Park</v>
      </c>
      <c r="R140" s="247">
        <v>0.625</v>
      </c>
      <c r="S140" s="203" t="str">
        <v>Newcastle United</v>
      </c>
      <c r="T140" s="203" t="str">
        <v>Sunderland</v>
      </c>
      <c r="X140" s="242" t="str">
        <f t="shared" si="2"/>
        <v/>
      </c>
    </row>
    <row r="141" spans="1:24">
      <c r="A141" s="229" t="s">
        <v>170</v>
      </c>
      <c r="B141" s="230">
        <v>46361</v>
      </c>
      <c r="C141" s="231" t="s">
        <v>163</v>
      </c>
      <c r="D141" s="232">
        <v>0.625</v>
      </c>
      <c r="E141" s="231" t="s">
        <v>76</v>
      </c>
      <c r="F141" s="233" t="s">
        <v>61</v>
      </c>
      <c r="O141" s="203" t="str">
        <v>EPL</v>
      </c>
      <c r="P141" s="246">
        <v>46361</v>
      </c>
      <c r="Q141" s="203" t="str">
        <v>The City Ground</v>
      </c>
      <c r="R141" s="247">
        <v>0.625</v>
      </c>
      <c r="S141" s="203" t="str">
        <v>Nottingham Forest</v>
      </c>
      <c r="T141" s="203" t="str">
        <v>Brighton</v>
      </c>
      <c r="X141" s="242" t="str">
        <f t="shared" si="2"/>
        <v/>
      </c>
    </row>
    <row r="142" spans="1:24">
      <c r="A142" s="229" t="s">
        <v>170</v>
      </c>
      <c r="B142" s="234">
        <v>46361</v>
      </c>
      <c r="C142" s="235" t="s">
        <v>90</v>
      </c>
      <c r="D142" s="236">
        <v>0.625</v>
      </c>
      <c r="E142" s="235" t="s">
        <v>71</v>
      </c>
      <c r="F142" s="237" t="s">
        <v>83</v>
      </c>
      <c r="O142" s="203" t="str">
        <v>EPL</v>
      </c>
      <c r="P142" s="246">
        <v>46361</v>
      </c>
      <c r="Q142" s="203" t="str">
        <v>Tottenham Hotspur Stadium</v>
      </c>
      <c r="R142" s="247">
        <v>0.625</v>
      </c>
      <c r="S142" s="203" t="str">
        <v>Tottenham</v>
      </c>
      <c r="T142" s="203" t="str">
        <v>Arsenal</v>
      </c>
      <c r="X142" s="242" t="str">
        <f t="shared" si="2"/>
        <v/>
      </c>
    </row>
    <row r="143" spans="1:24">
      <c r="A143" s="229" t="s">
        <v>170</v>
      </c>
      <c r="B143" s="230">
        <v>46368</v>
      </c>
      <c r="C143" s="231" t="s">
        <v>60</v>
      </c>
      <c r="D143" s="232">
        <v>0.625</v>
      </c>
      <c r="E143" s="231" t="s">
        <v>83</v>
      </c>
      <c r="F143" s="233" t="s">
        <v>44</v>
      </c>
      <c r="O143" s="203" t="str">
        <v>EPL</v>
      </c>
      <c r="P143" s="246">
        <v>46368</v>
      </c>
      <c r="Q143" s="203" t="str">
        <v>Emirates Stadium</v>
      </c>
      <c r="R143" s="247">
        <v>0.625</v>
      </c>
      <c r="S143" s="203" t="str">
        <v>Arsenal</v>
      </c>
      <c r="T143" s="203" t="str">
        <v>Bournemouth</v>
      </c>
      <c r="X143" s="242" t="str">
        <f t="shared" si="2"/>
        <v/>
      </c>
    </row>
    <row r="144" spans="1:24">
      <c r="A144" s="229" t="s">
        <v>170</v>
      </c>
      <c r="B144" s="234">
        <v>46368</v>
      </c>
      <c r="C144" s="235" t="s">
        <v>86</v>
      </c>
      <c r="D144" s="236">
        <v>0.625</v>
      </c>
      <c r="E144" s="235" t="s">
        <v>61</v>
      </c>
      <c r="F144" s="237" t="s">
        <v>84</v>
      </c>
      <c r="O144" s="203" t="str">
        <v>EPL</v>
      </c>
      <c r="P144" s="246">
        <v>46368</v>
      </c>
      <c r="Q144" s="203" t="str">
        <v>American Express Stadium</v>
      </c>
      <c r="R144" s="247">
        <v>0.625</v>
      </c>
      <c r="S144" s="203" t="str">
        <v>Brighton</v>
      </c>
      <c r="T144" s="203" t="str">
        <v>Everton</v>
      </c>
      <c r="X144" s="242" t="str">
        <f t="shared" si="2"/>
        <v/>
      </c>
    </row>
    <row r="145" spans="1:24">
      <c r="A145" s="229" t="s">
        <v>170</v>
      </c>
      <c r="B145" s="230">
        <v>46368</v>
      </c>
      <c r="C145" s="231" t="s">
        <v>165</v>
      </c>
      <c r="D145" s="232">
        <v>0.625</v>
      </c>
      <c r="E145" s="231" t="s">
        <v>168</v>
      </c>
      <c r="F145" s="233" t="s">
        <v>49</v>
      </c>
      <c r="O145" s="203" t="str">
        <v>EPL</v>
      </c>
      <c r="P145" s="246">
        <v>46368</v>
      </c>
      <c r="Q145" s="203" t="str">
        <v>Coventry Building Society Arena</v>
      </c>
      <c r="R145" s="247">
        <v>0.625</v>
      </c>
      <c r="S145" s="203" t="str">
        <v>Coventry</v>
      </c>
      <c r="T145" s="203" t="str">
        <v>Aston Villa</v>
      </c>
      <c r="X145" s="242" t="str">
        <f t="shared" si="2"/>
        <v/>
      </c>
    </row>
    <row r="146" spans="1:24">
      <c r="A146" s="229" t="s">
        <v>170</v>
      </c>
      <c r="B146" s="234">
        <v>46368</v>
      </c>
      <c r="C146" s="235" t="s">
        <v>87</v>
      </c>
      <c r="D146" s="236">
        <v>0.625</v>
      </c>
      <c r="E146" s="235" t="s">
        <v>80</v>
      </c>
      <c r="F146" s="237" t="s">
        <v>82</v>
      </c>
      <c r="O146" s="203" t="str">
        <v>EPL</v>
      </c>
      <c r="P146" s="246">
        <v>46368</v>
      </c>
      <c r="Q146" s="203" t="str">
        <v>Selhurst Park</v>
      </c>
      <c r="R146" s="247">
        <v>0.625</v>
      </c>
      <c r="S146" s="203" t="str">
        <v>Crystal Palace</v>
      </c>
      <c r="T146" s="203" t="str">
        <v>Manchester United</v>
      </c>
      <c r="X146" s="242" t="str">
        <f t="shared" si="2"/>
        <v/>
      </c>
    </row>
    <row r="147" spans="1:24">
      <c r="A147" s="229" t="s">
        <v>170</v>
      </c>
      <c r="B147" s="230">
        <v>46368</v>
      </c>
      <c r="C147" s="231" t="s">
        <v>88</v>
      </c>
      <c r="D147" s="232">
        <v>0.625</v>
      </c>
      <c r="E147" s="231" t="s">
        <v>62</v>
      </c>
      <c r="F147" s="233" t="s">
        <v>67</v>
      </c>
      <c r="O147" s="203" t="str">
        <v>EPL</v>
      </c>
      <c r="P147" s="246">
        <v>46368</v>
      </c>
      <c r="Q147" s="203" t="str">
        <v>Craven Cottage</v>
      </c>
      <c r="R147" s="247">
        <v>0.625</v>
      </c>
      <c r="S147" s="203" t="str">
        <v>Fulham</v>
      </c>
      <c r="T147" s="203" t="str">
        <v>Brentford</v>
      </c>
      <c r="X147" s="242" t="str">
        <f t="shared" si="2"/>
        <v/>
      </c>
    </row>
    <row r="148" spans="1:24">
      <c r="A148" s="229" t="s">
        <v>170</v>
      </c>
      <c r="B148" s="234">
        <v>46368</v>
      </c>
      <c r="C148" s="235" t="s">
        <v>161</v>
      </c>
      <c r="D148" s="236">
        <v>0.625</v>
      </c>
      <c r="E148" s="235" t="s">
        <v>166</v>
      </c>
      <c r="F148" s="237" t="s">
        <v>71</v>
      </c>
      <c r="O148" s="203" t="str">
        <v>EPL</v>
      </c>
      <c r="P148" s="246">
        <v>46368</v>
      </c>
      <c r="Q148" s="203" t="str">
        <v>MKM Stadium</v>
      </c>
      <c r="R148" s="247">
        <v>0.625</v>
      </c>
      <c r="S148" s="203" t="str">
        <v>Hull</v>
      </c>
      <c r="T148" s="203" t="str">
        <v>Tottenham</v>
      </c>
      <c r="X148" s="242" t="str">
        <f t="shared" si="2"/>
        <v/>
      </c>
    </row>
    <row r="149" spans="1:24">
      <c r="A149" s="229" t="s">
        <v>170</v>
      </c>
      <c r="B149" s="230">
        <v>46368</v>
      </c>
      <c r="C149" s="231" t="s">
        <v>162</v>
      </c>
      <c r="D149" s="232">
        <v>0.625</v>
      </c>
      <c r="E149" s="231" t="s">
        <v>167</v>
      </c>
      <c r="F149" s="233" t="s">
        <v>50</v>
      </c>
      <c r="O149" s="203" t="str">
        <v>EPL</v>
      </c>
      <c r="P149" s="246">
        <v>46368</v>
      </c>
      <c r="Q149" s="203" t="str">
        <v>Portman Road</v>
      </c>
      <c r="R149" s="247">
        <v>0.625</v>
      </c>
      <c r="S149" s="203" t="str">
        <v>Ipswich</v>
      </c>
      <c r="T149" s="203" t="str">
        <v>Newcastle United</v>
      </c>
      <c r="X149" s="242" t="str">
        <f t="shared" si="2"/>
        <v/>
      </c>
    </row>
    <row r="150" spans="1:24">
      <c r="A150" s="229" t="s">
        <v>170</v>
      </c>
      <c r="B150" s="234">
        <v>46368</v>
      </c>
      <c r="C150" s="235" t="s">
        <v>94</v>
      </c>
      <c r="D150" s="236">
        <v>0.625</v>
      </c>
      <c r="E150" s="235" t="s">
        <v>43</v>
      </c>
      <c r="F150" s="237" t="s">
        <v>85</v>
      </c>
      <c r="O150" s="203" t="str">
        <v>EPL</v>
      </c>
      <c r="P150" s="246">
        <v>46368</v>
      </c>
      <c r="Q150" s="203" t="str">
        <v>Anfield</v>
      </c>
      <c r="R150" s="247">
        <v>0.625</v>
      </c>
      <c r="S150" s="203" t="str">
        <v>Liverpool</v>
      </c>
      <c r="T150" s="203" t="str">
        <v>Leeds</v>
      </c>
      <c r="X150" s="242" t="str">
        <f t="shared" si="2"/>
        <v/>
      </c>
    </row>
    <row r="151" spans="1:24">
      <c r="A151" s="229" t="s">
        <v>170</v>
      </c>
      <c r="B151" s="230">
        <v>46368</v>
      </c>
      <c r="C151" s="231" t="s">
        <v>89</v>
      </c>
      <c r="D151" s="232">
        <v>0.625</v>
      </c>
      <c r="E151" s="231" t="s">
        <v>74</v>
      </c>
      <c r="F151" s="233" t="s">
        <v>77</v>
      </c>
      <c r="O151" s="203" t="str">
        <v>EPL</v>
      </c>
      <c r="P151" s="246">
        <v>46368</v>
      </c>
      <c r="Q151" s="203" t="str">
        <v>Etihad Stadium</v>
      </c>
      <c r="R151" s="247">
        <v>0.625</v>
      </c>
      <c r="S151" s="203" t="str">
        <v>Manchester City</v>
      </c>
      <c r="T151" s="203" t="str">
        <v>Chelsea</v>
      </c>
      <c r="X151" s="242" t="str">
        <f t="shared" si="2"/>
        <v/>
      </c>
    </row>
    <row r="152" spans="1:24">
      <c r="A152" s="229" t="s">
        <v>170</v>
      </c>
      <c r="B152" s="234">
        <v>46368</v>
      </c>
      <c r="C152" s="235" t="s">
        <v>128</v>
      </c>
      <c r="D152" s="236">
        <v>0.625</v>
      </c>
      <c r="E152" s="235" t="s">
        <v>65</v>
      </c>
      <c r="F152" s="237" t="s">
        <v>76</v>
      </c>
      <c r="O152" s="203" t="str">
        <v>EPL</v>
      </c>
      <c r="P152" s="246">
        <v>46368</v>
      </c>
      <c r="Q152" s="203" t="str">
        <v>Stadium of Light</v>
      </c>
      <c r="R152" s="247">
        <v>0.625</v>
      </c>
      <c r="S152" s="203" t="str">
        <v>Sunderland</v>
      </c>
      <c r="T152" s="203" t="str">
        <v>Nottingham Forest</v>
      </c>
      <c r="X152" s="242" t="str">
        <f t="shared" si="2"/>
        <v/>
      </c>
    </row>
    <row r="153" spans="1:24">
      <c r="A153" s="229" t="s">
        <v>170</v>
      </c>
      <c r="B153" s="230">
        <v>46375</v>
      </c>
      <c r="C153" s="231" t="s">
        <v>92</v>
      </c>
      <c r="D153" s="232">
        <v>0.625</v>
      </c>
      <c r="E153" s="231" t="s">
        <v>44</v>
      </c>
      <c r="F153" s="233" t="s">
        <v>168</v>
      </c>
      <c r="O153" s="203" t="str">
        <v>EPL</v>
      </c>
      <c r="P153" s="246">
        <v>46375</v>
      </c>
      <c r="Q153" s="203" t="str">
        <v>Vitality Stadium</v>
      </c>
      <c r="R153" s="247">
        <v>0.625</v>
      </c>
      <c r="S153" s="203" t="str">
        <v>Bournemouth</v>
      </c>
      <c r="T153" s="203" t="str">
        <v>Coventry</v>
      </c>
      <c r="X153" s="242" t="str">
        <f t="shared" si="2"/>
        <v/>
      </c>
    </row>
    <row r="154" spans="1:24">
      <c r="A154" s="229" t="s">
        <v>170</v>
      </c>
      <c r="B154" s="234">
        <v>46375</v>
      </c>
      <c r="C154" s="235" t="s">
        <v>60</v>
      </c>
      <c r="D154" s="236">
        <v>0.625</v>
      </c>
      <c r="E154" s="235" t="s">
        <v>83</v>
      </c>
      <c r="F154" s="237" t="s">
        <v>82</v>
      </c>
      <c r="O154" s="203" t="str">
        <v>EPL</v>
      </c>
      <c r="P154" s="246">
        <v>46375</v>
      </c>
      <c r="Q154" s="203" t="str">
        <v>Emirates Stadium</v>
      </c>
      <c r="R154" s="247">
        <v>0.625</v>
      </c>
      <c r="S154" s="203" t="str">
        <v>Arsenal</v>
      </c>
      <c r="T154" s="203" t="str">
        <v>Manchester United</v>
      </c>
      <c r="X154" s="242" t="str">
        <f t="shared" si="2"/>
        <v/>
      </c>
    </row>
    <row r="155" spans="1:24">
      <c r="A155" s="229" t="s">
        <v>170</v>
      </c>
      <c r="B155" s="230">
        <v>46375</v>
      </c>
      <c r="C155" s="231" t="s">
        <v>79</v>
      </c>
      <c r="D155" s="232">
        <v>0.625</v>
      </c>
      <c r="E155" s="231" t="s">
        <v>67</v>
      </c>
      <c r="F155" s="233" t="s">
        <v>50</v>
      </c>
      <c r="O155" s="203" t="str">
        <v>EPL</v>
      </c>
      <c r="P155" s="246">
        <v>46375</v>
      </c>
      <c r="Q155" s="203" t="str">
        <v>Gtech Community Stadium</v>
      </c>
      <c r="R155" s="247">
        <v>0.625</v>
      </c>
      <c r="S155" s="203" t="str">
        <v>Brentford</v>
      </c>
      <c r="T155" s="203" t="str">
        <v>Newcastle United</v>
      </c>
      <c r="X155" s="242" t="str">
        <f t="shared" si="2"/>
        <v/>
      </c>
    </row>
    <row r="156" spans="1:24">
      <c r="A156" s="229" t="s">
        <v>170</v>
      </c>
      <c r="B156" s="234">
        <v>46375</v>
      </c>
      <c r="C156" s="235" t="s">
        <v>86</v>
      </c>
      <c r="D156" s="236">
        <v>0.625</v>
      </c>
      <c r="E156" s="235" t="s">
        <v>61</v>
      </c>
      <c r="F156" s="237" t="s">
        <v>167</v>
      </c>
      <c r="O156" s="203" t="str">
        <v>EPL</v>
      </c>
      <c r="P156" s="246">
        <v>46375</v>
      </c>
      <c r="Q156" s="203" t="str">
        <v>American Express Stadium</v>
      </c>
      <c r="R156" s="247">
        <v>0.625</v>
      </c>
      <c r="S156" s="203" t="str">
        <v>Brighton</v>
      </c>
      <c r="T156" s="203" t="str">
        <v>Ipswich</v>
      </c>
      <c r="X156" s="242" t="str">
        <f t="shared" si="2"/>
        <v/>
      </c>
    </row>
    <row r="157" spans="1:24">
      <c r="A157" s="229" t="s">
        <v>170</v>
      </c>
      <c r="B157" s="230">
        <v>46375</v>
      </c>
      <c r="C157" s="231" t="s">
        <v>81</v>
      </c>
      <c r="D157" s="232">
        <v>0.625</v>
      </c>
      <c r="E157" s="231" t="s">
        <v>77</v>
      </c>
      <c r="F157" s="233" t="s">
        <v>49</v>
      </c>
      <c r="O157" s="203" t="str">
        <v>EPL</v>
      </c>
      <c r="P157" s="246">
        <v>46375</v>
      </c>
      <c r="Q157" s="203" t="str">
        <v>Stamford Bridge</v>
      </c>
      <c r="R157" s="247">
        <v>0.625</v>
      </c>
      <c r="S157" s="203" t="str">
        <v>Chelsea</v>
      </c>
      <c r="T157" s="203" t="str">
        <v>Aston Villa</v>
      </c>
      <c r="X157" s="242" t="str">
        <f t="shared" si="2"/>
        <v/>
      </c>
    </row>
    <row r="158" spans="1:24">
      <c r="A158" s="229" t="s">
        <v>170</v>
      </c>
      <c r="B158" s="234">
        <v>46375</v>
      </c>
      <c r="C158" s="235" t="s">
        <v>125</v>
      </c>
      <c r="D158" s="236">
        <v>0.625</v>
      </c>
      <c r="E158" s="235" t="s">
        <v>85</v>
      </c>
      <c r="F158" s="237" t="s">
        <v>62</v>
      </c>
      <c r="O158" s="203" t="str">
        <v>EPL</v>
      </c>
      <c r="P158" s="246">
        <v>46375</v>
      </c>
      <c r="Q158" s="203" t="str">
        <v>Elland Road</v>
      </c>
      <c r="R158" s="247">
        <v>0.625</v>
      </c>
      <c r="S158" s="203" t="str">
        <v>Leeds</v>
      </c>
      <c r="T158" s="203" t="str">
        <v>Fulham</v>
      </c>
      <c r="X158" s="242" t="str">
        <f t="shared" si="2"/>
        <v/>
      </c>
    </row>
    <row r="159" spans="1:24">
      <c r="A159" s="229" t="s">
        <v>170</v>
      </c>
      <c r="B159" s="230">
        <v>46375</v>
      </c>
      <c r="C159" s="231" t="s">
        <v>94</v>
      </c>
      <c r="D159" s="232">
        <v>0.625</v>
      </c>
      <c r="E159" s="231" t="s">
        <v>43</v>
      </c>
      <c r="F159" s="233" t="s">
        <v>71</v>
      </c>
      <c r="O159" s="203" t="str">
        <v>EPL</v>
      </c>
      <c r="P159" s="246">
        <v>46375</v>
      </c>
      <c r="Q159" s="203" t="str">
        <v>Anfield</v>
      </c>
      <c r="R159" s="247">
        <v>0.625</v>
      </c>
      <c r="S159" s="203" t="str">
        <v>Liverpool</v>
      </c>
      <c r="T159" s="203" t="str">
        <v>Tottenham</v>
      </c>
      <c r="X159" s="242" t="str">
        <f t="shared" si="2"/>
        <v/>
      </c>
    </row>
    <row r="160" spans="1:24">
      <c r="A160" s="229" t="s">
        <v>170</v>
      </c>
      <c r="B160" s="234">
        <v>46375</v>
      </c>
      <c r="C160" s="235" t="s">
        <v>89</v>
      </c>
      <c r="D160" s="236">
        <v>0.625</v>
      </c>
      <c r="E160" s="235" t="s">
        <v>74</v>
      </c>
      <c r="F160" s="237" t="s">
        <v>166</v>
      </c>
      <c r="O160" s="203" t="str">
        <v>EPL</v>
      </c>
      <c r="P160" s="246">
        <v>46375</v>
      </c>
      <c r="Q160" s="203" t="str">
        <v>Etihad Stadium</v>
      </c>
      <c r="R160" s="247">
        <v>0.625</v>
      </c>
      <c r="S160" s="203" t="str">
        <v>Manchester City</v>
      </c>
      <c r="T160" s="203" t="str">
        <v>Hull</v>
      </c>
      <c r="X160" s="242" t="str">
        <f t="shared" si="2"/>
        <v/>
      </c>
    </row>
    <row r="161" spans="1:24">
      <c r="A161" s="229" t="s">
        <v>170</v>
      </c>
      <c r="B161" s="230">
        <v>46375</v>
      </c>
      <c r="C161" s="231" t="s">
        <v>163</v>
      </c>
      <c r="D161" s="232">
        <v>0.625</v>
      </c>
      <c r="E161" s="231" t="s">
        <v>76</v>
      </c>
      <c r="F161" s="233" t="s">
        <v>84</v>
      </c>
      <c r="O161" s="203" t="str">
        <v>EPL</v>
      </c>
      <c r="P161" s="246">
        <v>46375</v>
      </c>
      <c r="Q161" s="203" t="str">
        <v>The City Ground</v>
      </c>
      <c r="R161" s="247">
        <v>0.625</v>
      </c>
      <c r="S161" s="203" t="str">
        <v>Nottingham Forest</v>
      </c>
      <c r="T161" s="203" t="str">
        <v>Everton</v>
      </c>
      <c r="X161" s="242" t="str">
        <f t="shared" si="2"/>
        <v/>
      </c>
    </row>
    <row r="162" spans="1:24">
      <c r="A162" s="229" t="s">
        <v>170</v>
      </c>
      <c r="B162" s="234">
        <v>46375</v>
      </c>
      <c r="C162" s="235" t="s">
        <v>128</v>
      </c>
      <c r="D162" s="236">
        <v>0.625</v>
      </c>
      <c r="E162" s="235" t="s">
        <v>65</v>
      </c>
      <c r="F162" s="237" t="s">
        <v>80</v>
      </c>
      <c r="O162" s="203" t="str">
        <v>EPL</v>
      </c>
      <c r="P162" s="246">
        <v>46375</v>
      </c>
      <c r="Q162" s="203" t="str">
        <v>Stadium of Light</v>
      </c>
      <c r="R162" s="247">
        <v>0.625</v>
      </c>
      <c r="S162" s="203" t="str">
        <v>Sunderland</v>
      </c>
      <c r="T162" s="203" t="str">
        <v>Crystal Palace</v>
      </c>
      <c r="X162" s="242" t="str">
        <f t="shared" si="2"/>
        <v/>
      </c>
    </row>
    <row r="163" spans="1:24">
      <c r="A163" s="229" t="s">
        <v>170</v>
      </c>
      <c r="B163" s="230">
        <v>46382</v>
      </c>
      <c r="C163" s="231" t="s">
        <v>91</v>
      </c>
      <c r="D163" s="232">
        <v>0.625</v>
      </c>
      <c r="E163" s="231" t="s">
        <v>49</v>
      </c>
      <c r="F163" s="233" t="s">
        <v>85</v>
      </c>
      <c r="O163" s="203" t="str">
        <v>EPL</v>
      </c>
      <c r="P163" s="246">
        <v>46382</v>
      </c>
      <c r="Q163" s="203" t="str">
        <v>Villa Park</v>
      </c>
      <c r="R163" s="247">
        <v>0.625</v>
      </c>
      <c r="S163" s="203" t="str">
        <v>Aston Villa</v>
      </c>
      <c r="T163" s="203" t="str">
        <v>Leeds</v>
      </c>
      <c r="X163" s="242" t="str">
        <f t="shared" si="2"/>
        <v/>
      </c>
    </row>
    <row r="164" spans="1:24">
      <c r="A164" s="229" t="s">
        <v>170</v>
      </c>
      <c r="B164" s="234">
        <v>46382</v>
      </c>
      <c r="C164" s="235" t="s">
        <v>165</v>
      </c>
      <c r="D164" s="236">
        <v>0.625</v>
      </c>
      <c r="E164" s="235" t="s">
        <v>168</v>
      </c>
      <c r="F164" s="237" t="s">
        <v>77</v>
      </c>
      <c r="O164" s="203" t="str">
        <v>EPL</v>
      </c>
      <c r="P164" s="246">
        <v>46382</v>
      </c>
      <c r="Q164" s="203" t="str">
        <v>Coventry Building Society Arena</v>
      </c>
      <c r="R164" s="247">
        <v>0.625</v>
      </c>
      <c r="S164" s="203" t="str">
        <v>Coventry</v>
      </c>
      <c r="T164" s="203" t="str">
        <v>Chelsea</v>
      </c>
      <c r="X164" s="242" t="str">
        <f t="shared" si="2"/>
        <v/>
      </c>
    </row>
    <row r="165" spans="1:24">
      <c r="A165" s="229" t="s">
        <v>170</v>
      </c>
      <c r="B165" s="230">
        <v>46382</v>
      </c>
      <c r="C165" s="231" t="s">
        <v>87</v>
      </c>
      <c r="D165" s="232">
        <v>0.625</v>
      </c>
      <c r="E165" s="231" t="s">
        <v>80</v>
      </c>
      <c r="F165" s="233" t="s">
        <v>83</v>
      </c>
      <c r="O165" s="203" t="str">
        <v>EPL</v>
      </c>
      <c r="P165" s="246">
        <v>46382</v>
      </c>
      <c r="Q165" s="203" t="str">
        <v>Selhurst Park</v>
      </c>
      <c r="R165" s="247">
        <v>0.625</v>
      </c>
      <c r="S165" s="203" t="str">
        <v>Crystal Palace</v>
      </c>
      <c r="T165" s="203" t="str">
        <v>Arsenal</v>
      </c>
      <c r="X165" s="242" t="str">
        <f t="shared" si="2"/>
        <v/>
      </c>
    </row>
    <row r="166" spans="1:24">
      <c r="A166" s="229" t="s">
        <v>170</v>
      </c>
      <c r="B166" s="234">
        <v>46382</v>
      </c>
      <c r="C166" s="235" t="s">
        <v>129</v>
      </c>
      <c r="D166" s="236">
        <v>0.625</v>
      </c>
      <c r="E166" s="235" t="s">
        <v>84</v>
      </c>
      <c r="F166" s="237" t="s">
        <v>65</v>
      </c>
      <c r="O166" s="203" t="str">
        <v>EPL</v>
      </c>
      <c r="P166" s="246">
        <v>46382</v>
      </c>
      <c r="Q166" s="203" t="str">
        <v>Hill Dickinson Stadium</v>
      </c>
      <c r="R166" s="247">
        <v>0.625</v>
      </c>
      <c r="S166" s="203" t="str">
        <v>Everton</v>
      </c>
      <c r="T166" s="203" t="str">
        <v>Sunderland</v>
      </c>
      <c r="X166" s="242" t="str">
        <f t="shared" si="2"/>
        <v/>
      </c>
    </row>
    <row r="167" spans="1:24">
      <c r="A167" s="229" t="s">
        <v>170</v>
      </c>
      <c r="B167" s="230">
        <v>46382</v>
      </c>
      <c r="C167" s="231" t="s">
        <v>88</v>
      </c>
      <c r="D167" s="232">
        <v>0.625</v>
      </c>
      <c r="E167" s="231" t="s">
        <v>62</v>
      </c>
      <c r="F167" s="233" t="s">
        <v>61</v>
      </c>
      <c r="O167" s="203" t="str">
        <v>EPL</v>
      </c>
      <c r="P167" s="246">
        <v>46382</v>
      </c>
      <c r="Q167" s="203" t="str">
        <v>Craven Cottage</v>
      </c>
      <c r="R167" s="247">
        <v>0.625</v>
      </c>
      <c r="S167" s="203" t="str">
        <v>Fulham</v>
      </c>
      <c r="T167" s="203" t="str">
        <v>Brighton</v>
      </c>
      <c r="X167" s="242" t="str">
        <f t="shared" si="2"/>
        <v/>
      </c>
    </row>
    <row r="168" spans="1:24">
      <c r="A168" s="229" t="s">
        <v>170</v>
      </c>
      <c r="B168" s="234">
        <v>46382</v>
      </c>
      <c r="C168" s="235" t="s">
        <v>161</v>
      </c>
      <c r="D168" s="236">
        <v>0.625</v>
      </c>
      <c r="E168" s="235" t="s">
        <v>166</v>
      </c>
      <c r="F168" s="237" t="s">
        <v>43</v>
      </c>
      <c r="O168" s="203" t="str">
        <v>EPL</v>
      </c>
      <c r="P168" s="246">
        <v>46382</v>
      </c>
      <c r="Q168" s="203" t="str">
        <v>MKM Stadium</v>
      </c>
      <c r="R168" s="247">
        <v>0.625</v>
      </c>
      <c r="S168" s="203" t="str">
        <v>Hull</v>
      </c>
      <c r="T168" s="203" t="str">
        <v>Liverpool</v>
      </c>
      <c r="X168" s="242" t="str">
        <f t="shared" si="2"/>
        <v/>
      </c>
    </row>
    <row r="169" spans="1:24">
      <c r="A169" s="229" t="s">
        <v>170</v>
      </c>
      <c r="B169" s="230">
        <v>46382</v>
      </c>
      <c r="C169" s="231" t="s">
        <v>162</v>
      </c>
      <c r="D169" s="232">
        <v>0.625</v>
      </c>
      <c r="E169" s="231" t="s">
        <v>167</v>
      </c>
      <c r="F169" s="233" t="s">
        <v>67</v>
      </c>
      <c r="O169" s="203" t="str">
        <v>EPL</v>
      </c>
      <c r="P169" s="246">
        <v>46382</v>
      </c>
      <c r="Q169" s="203" t="str">
        <v>Portman Road</v>
      </c>
      <c r="R169" s="247">
        <v>0.625</v>
      </c>
      <c r="S169" s="203" t="str">
        <v>Ipswich</v>
      </c>
      <c r="T169" s="203" t="str">
        <v>Brentford</v>
      </c>
      <c r="X169" s="242" t="str">
        <f t="shared" si="2"/>
        <v/>
      </c>
    </row>
    <row r="170" spans="1:24">
      <c r="A170" s="229" t="s">
        <v>170</v>
      </c>
      <c r="B170" s="234">
        <v>46382</v>
      </c>
      <c r="C170" s="235" t="s">
        <v>42</v>
      </c>
      <c r="D170" s="236">
        <v>0.625</v>
      </c>
      <c r="E170" s="235" t="s">
        <v>82</v>
      </c>
      <c r="F170" s="237" t="s">
        <v>76</v>
      </c>
      <c r="O170" s="203" t="str">
        <v>EPL</v>
      </c>
      <c r="P170" s="246">
        <v>46382</v>
      </c>
      <c r="Q170" s="203" t="str">
        <v>Old Trafford</v>
      </c>
      <c r="R170" s="247">
        <v>0.625</v>
      </c>
      <c r="S170" s="203" t="str">
        <v>Manchester United</v>
      </c>
      <c r="T170" s="203" t="str">
        <v>Nottingham Forest</v>
      </c>
      <c r="X170" s="242" t="str">
        <f t="shared" si="2"/>
        <v/>
      </c>
    </row>
    <row r="171" spans="1:24">
      <c r="A171" s="229" t="s">
        <v>170</v>
      </c>
      <c r="B171" s="230">
        <v>46382</v>
      </c>
      <c r="C171" s="231" t="s">
        <v>164</v>
      </c>
      <c r="D171" s="232">
        <v>0.625</v>
      </c>
      <c r="E171" s="231" t="s">
        <v>50</v>
      </c>
      <c r="F171" s="233" t="s">
        <v>74</v>
      </c>
      <c r="O171" s="203" t="str">
        <v>EPL</v>
      </c>
      <c r="P171" s="246">
        <v>46382</v>
      </c>
      <c r="Q171" s="203" t="str">
        <v>St. James' Park</v>
      </c>
      <c r="R171" s="247">
        <v>0.625</v>
      </c>
      <c r="S171" s="203" t="str">
        <v>Newcastle United</v>
      </c>
      <c r="T171" s="203" t="str">
        <v>Manchester City</v>
      </c>
      <c r="X171" s="242" t="str">
        <f t="shared" si="2"/>
        <v/>
      </c>
    </row>
    <row r="172" spans="1:24">
      <c r="A172" s="229" t="s">
        <v>170</v>
      </c>
      <c r="B172" s="234">
        <v>46382</v>
      </c>
      <c r="C172" s="235" t="s">
        <v>90</v>
      </c>
      <c r="D172" s="236">
        <v>0.625</v>
      </c>
      <c r="E172" s="235" t="s">
        <v>71</v>
      </c>
      <c r="F172" s="237" t="s">
        <v>44</v>
      </c>
      <c r="O172" s="203" t="str">
        <v>EPL</v>
      </c>
      <c r="P172" s="246">
        <v>46382</v>
      </c>
      <c r="Q172" s="203" t="str">
        <v>Tottenham Hotspur Stadium</v>
      </c>
      <c r="R172" s="247">
        <v>0.625</v>
      </c>
      <c r="S172" s="203" t="str">
        <v>Tottenham</v>
      </c>
      <c r="T172" s="203" t="str">
        <v>Bournemouth</v>
      </c>
      <c r="X172" s="242" t="str">
        <f t="shared" si="2"/>
        <v/>
      </c>
    </row>
    <row r="173" spans="1:24">
      <c r="A173" s="229" t="s">
        <v>170</v>
      </c>
      <c r="B173" s="230">
        <v>46386</v>
      </c>
      <c r="C173" s="231" t="s">
        <v>91</v>
      </c>
      <c r="D173" s="232">
        <v>0.83333333333333337</v>
      </c>
      <c r="E173" s="231" t="s">
        <v>49</v>
      </c>
      <c r="F173" s="233" t="s">
        <v>43</v>
      </c>
      <c r="O173" s="203" t="str">
        <v>EPL</v>
      </c>
      <c r="P173" s="246">
        <v>46386</v>
      </c>
      <c r="Q173" s="203" t="str">
        <v>Villa Park</v>
      </c>
      <c r="R173" s="247">
        <v>0.83333333333333337</v>
      </c>
      <c r="S173" s="203" t="str">
        <v>Aston Villa</v>
      </c>
      <c r="T173" s="203" t="str">
        <v>Liverpool</v>
      </c>
      <c r="X173" s="242" t="str">
        <f t="shared" si="2"/>
        <v/>
      </c>
    </row>
    <row r="174" spans="1:24">
      <c r="A174" s="229" t="s">
        <v>170</v>
      </c>
      <c r="B174" s="234">
        <v>46386</v>
      </c>
      <c r="C174" s="235" t="s">
        <v>165</v>
      </c>
      <c r="D174" s="236">
        <v>0.83333333333333337</v>
      </c>
      <c r="E174" s="235" t="s">
        <v>168</v>
      </c>
      <c r="F174" s="237" t="s">
        <v>67</v>
      </c>
      <c r="O174" s="203" t="str">
        <v>EPL</v>
      </c>
      <c r="P174" s="246">
        <v>46386</v>
      </c>
      <c r="Q174" s="203" t="str">
        <v>Coventry Building Society Arena</v>
      </c>
      <c r="R174" s="247">
        <v>0.83333333333333337</v>
      </c>
      <c r="S174" s="203" t="str">
        <v>Coventry</v>
      </c>
      <c r="T174" s="203" t="str">
        <v>Brentford</v>
      </c>
      <c r="X174" s="242" t="str">
        <f t="shared" si="2"/>
        <v/>
      </c>
    </row>
    <row r="175" spans="1:24">
      <c r="A175" s="229" t="s">
        <v>170</v>
      </c>
      <c r="B175" s="230">
        <v>46386</v>
      </c>
      <c r="C175" s="231" t="s">
        <v>87</v>
      </c>
      <c r="D175" s="232">
        <v>0.83333333333333337</v>
      </c>
      <c r="E175" s="231" t="s">
        <v>80</v>
      </c>
      <c r="F175" s="233" t="s">
        <v>44</v>
      </c>
      <c r="O175" s="203" t="str">
        <v>EPL</v>
      </c>
      <c r="P175" s="246">
        <v>46386</v>
      </c>
      <c r="Q175" s="203" t="str">
        <v>Selhurst Park</v>
      </c>
      <c r="R175" s="247">
        <v>0.83333333333333337</v>
      </c>
      <c r="S175" s="203" t="str">
        <v>Crystal Palace</v>
      </c>
      <c r="T175" s="203" t="str">
        <v>Bournemouth</v>
      </c>
      <c r="X175" s="242" t="str">
        <f t="shared" si="2"/>
        <v/>
      </c>
    </row>
    <row r="176" spans="1:24">
      <c r="A176" s="229" t="s">
        <v>170</v>
      </c>
      <c r="B176" s="234">
        <v>46386</v>
      </c>
      <c r="C176" s="235" t="s">
        <v>129</v>
      </c>
      <c r="D176" s="236">
        <v>0.83333333333333337</v>
      </c>
      <c r="E176" s="235" t="s">
        <v>84</v>
      </c>
      <c r="F176" s="237" t="s">
        <v>74</v>
      </c>
      <c r="O176" s="203" t="str">
        <v>EPL</v>
      </c>
      <c r="P176" s="246">
        <v>46386</v>
      </c>
      <c r="Q176" s="203" t="str">
        <v>Hill Dickinson Stadium</v>
      </c>
      <c r="R176" s="247">
        <v>0.83333333333333337</v>
      </c>
      <c r="S176" s="203" t="str">
        <v>Everton</v>
      </c>
      <c r="T176" s="203" t="str">
        <v>Manchester City</v>
      </c>
      <c r="X176" s="242" t="str">
        <f t="shared" si="2"/>
        <v/>
      </c>
    </row>
    <row r="177" spans="1:24">
      <c r="A177" s="229" t="s">
        <v>170</v>
      </c>
      <c r="B177" s="230">
        <v>46386</v>
      </c>
      <c r="C177" s="231" t="s">
        <v>88</v>
      </c>
      <c r="D177" s="232">
        <v>0.83333333333333337</v>
      </c>
      <c r="E177" s="231" t="s">
        <v>62</v>
      </c>
      <c r="F177" s="233" t="s">
        <v>83</v>
      </c>
      <c r="O177" s="203" t="str">
        <v>EPL</v>
      </c>
      <c r="P177" s="246">
        <v>46386</v>
      </c>
      <c r="Q177" s="203" t="str">
        <v>Craven Cottage</v>
      </c>
      <c r="R177" s="247">
        <v>0.83333333333333337</v>
      </c>
      <c r="S177" s="203" t="str">
        <v>Fulham</v>
      </c>
      <c r="T177" s="203" t="str">
        <v>Arsenal</v>
      </c>
      <c r="X177" s="242" t="str">
        <f t="shared" si="2"/>
        <v/>
      </c>
    </row>
    <row r="178" spans="1:24">
      <c r="A178" s="229" t="s">
        <v>170</v>
      </c>
      <c r="B178" s="234">
        <v>46386</v>
      </c>
      <c r="C178" s="235" t="s">
        <v>161</v>
      </c>
      <c r="D178" s="236">
        <v>0.83333333333333337</v>
      </c>
      <c r="E178" s="235" t="s">
        <v>166</v>
      </c>
      <c r="F178" s="237" t="s">
        <v>85</v>
      </c>
      <c r="O178" s="203" t="str">
        <v>EPL</v>
      </c>
      <c r="P178" s="246">
        <v>46386</v>
      </c>
      <c r="Q178" s="203" t="str">
        <v>MKM Stadium</v>
      </c>
      <c r="R178" s="247">
        <v>0.83333333333333337</v>
      </c>
      <c r="S178" s="203" t="str">
        <v>Hull</v>
      </c>
      <c r="T178" s="203" t="str">
        <v>Leeds</v>
      </c>
      <c r="X178" s="242" t="str">
        <f t="shared" si="2"/>
        <v/>
      </c>
    </row>
    <row r="179" spans="1:24">
      <c r="A179" s="229" t="s">
        <v>170</v>
      </c>
      <c r="B179" s="230">
        <v>46386</v>
      </c>
      <c r="C179" s="231" t="s">
        <v>162</v>
      </c>
      <c r="D179" s="232">
        <v>0.83333333333333337</v>
      </c>
      <c r="E179" s="231" t="s">
        <v>167</v>
      </c>
      <c r="F179" s="233" t="s">
        <v>77</v>
      </c>
      <c r="O179" s="203" t="str">
        <v>EPL</v>
      </c>
      <c r="P179" s="246">
        <v>46386</v>
      </c>
      <c r="Q179" s="203" t="str">
        <v>Portman Road</v>
      </c>
      <c r="R179" s="247">
        <v>0.83333333333333337</v>
      </c>
      <c r="S179" s="203" t="str">
        <v>Ipswich</v>
      </c>
      <c r="T179" s="203" t="str">
        <v>Chelsea</v>
      </c>
      <c r="X179" s="242" t="str">
        <f t="shared" si="2"/>
        <v/>
      </c>
    </row>
    <row r="180" spans="1:24">
      <c r="A180" s="229" t="s">
        <v>170</v>
      </c>
      <c r="B180" s="234">
        <v>46386</v>
      </c>
      <c r="C180" s="235" t="s">
        <v>42</v>
      </c>
      <c r="D180" s="236">
        <v>0.83333333333333337</v>
      </c>
      <c r="E180" s="235" t="s">
        <v>82</v>
      </c>
      <c r="F180" s="237" t="s">
        <v>65</v>
      </c>
      <c r="O180" s="203" t="str">
        <v>EPL</v>
      </c>
      <c r="P180" s="246">
        <v>46386</v>
      </c>
      <c r="Q180" s="203" t="str">
        <v>Old Trafford</v>
      </c>
      <c r="R180" s="247">
        <v>0.83333333333333337</v>
      </c>
      <c r="S180" s="203" t="str">
        <v>Manchester United</v>
      </c>
      <c r="T180" s="203" t="str">
        <v>Sunderland</v>
      </c>
      <c r="X180" s="242" t="str">
        <f t="shared" si="2"/>
        <v/>
      </c>
    </row>
    <row r="181" spans="1:24">
      <c r="A181" s="229" t="s">
        <v>170</v>
      </c>
      <c r="B181" s="230">
        <v>46386</v>
      </c>
      <c r="C181" s="231" t="s">
        <v>164</v>
      </c>
      <c r="D181" s="232">
        <v>0.83333333333333337</v>
      </c>
      <c r="E181" s="231" t="s">
        <v>50</v>
      </c>
      <c r="F181" s="233" t="s">
        <v>76</v>
      </c>
      <c r="O181" s="203" t="str">
        <v>EPL</v>
      </c>
      <c r="P181" s="246">
        <v>46386</v>
      </c>
      <c r="Q181" s="203" t="str">
        <v>St. James' Park</v>
      </c>
      <c r="R181" s="247">
        <v>0.83333333333333337</v>
      </c>
      <c r="S181" s="203" t="str">
        <v>Newcastle United</v>
      </c>
      <c r="T181" s="203" t="str">
        <v>Nottingham Forest</v>
      </c>
      <c r="X181" s="242" t="str">
        <f t="shared" si="2"/>
        <v/>
      </c>
    </row>
    <row r="182" spans="1:24">
      <c r="A182" s="229" t="s">
        <v>170</v>
      </c>
      <c r="B182" s="234">
        <v>46386</v>
      </c>
      <c r="C182" s="235" t="s">
        <v>90</v>
      </c>
      <c r="D182" s="236">
        <v>0.83333333333333337</v>
      </c>
      <c r="E182" s="235" t="s">
        <v>71</v>
      </c>
      <c r="F182" s="237" t="s">
        <v>61</v>
      </c>
      <c r="O182" s="203" t="str">
        <v>EPL</v>
      </c>
      <c r="P182" s="246">
        <v>46386</v>
      </c>
      <c r="Q182" s="203" t="str">
        <v>Tottenham Hotspur Stadium</v>
      </c>
      <c r="R182" s="247">
        <v>0.83333333333333337</v>
      </c>
      <c r="S182" s="203" t="str">
        <v>Tottenham</v>
      </c>
      <c r="T182" s="203" t="str">
        <v>Brighton</v>
      </c>
      <c r="X182" s="242" t="str">
        <f t="shared" si="2"/>
        <v/>
      </c>
    </row>
    <row r="183" spans="1:24">
      <c r="A183" s="229" t="s">
        <v>170</v>
      </c>
      <c r="B183" s="230">
        <v>46389</v>
      </c>
      <c r="C183" s="231" t="s">
        <v>92</v>
      </c>
      <c r="D183" s="232">
        <v>0.625</v>
      </c>
      <c r="E183" s="231" t="s">
        <v>44</v>
      </c>
      <c r="F183" s="233" t="s">
        <v>49</v>
      </c>
      <c r="O183" s="203" t="str">
        <v>EPL</v>
      </c>
      <c r="P183" s="246">
        <v>46389</v>
      </c>
      <c r="Q183" s="203" t="str">
        <v>Vitality Stadium</v>
      </c>
      <c r="R183" s="247">
        <v>0.625</v>
      </c>
      <c r="S183" s="203" t="str">
        <v>Bournemouth</v>
      </c>
      <c r="T183" s="203" t="str">
        <v>Aston Villa</v>
      </c>
      <c r="X183" s="242" t="str">
        <f t="shared" si="2"/>
        <v/>
      </c>
    </row>
    <row r="184" spans="1:24">
      <c r="A184" s="229" t="s">
        <v>170</v>
      </c>
      <c r="B184" s="234">
        <v>46389</v>
      </c>
      <c r="C184" s="235" t="s">
        <v>60</v>
      </c>
      <c r="D184" s="236">
        <v>0.625</v>
      </c>
      <c r="E184" s="235" t="s">
        <v>83</v>
      </c>
      <c r="F184" s="237" t="s">
        <v>167</v>
      </c>
      <c r="O184" s="203" t="str">
        <v>EPL</v>
      </c>
      <c r="P184" s="246">
        <v>46389</v>
      </c>
      <c r="Q184" s="203" t="str">
        <v>Emirates Stadium</v>
      </c>
      <c r="R184" s="247">
        <v>0.625</v>
      </c>
      <c r="S184" s="203" t="str">
        <v>Arsenal</v>
      </c>
      <c r="T184" s="203" t="str">
        <v>Ipswich</v>
      </c>
      <c r="X184" s="242" t="str">
        <f t="shared" si="2"/>
        <v/>
      </c>
    </row>
    <row r="185" spans="1:24">
      <c r="A185" s="229" t="s">
        <v>170</v>
      </c>
      <c r="B185" s="230">
        <v>46389</v>
      </c>
      <c r="C185" s="231" t="s">
        <v>79</v>
      </c>
      <c r="D185" s="232">
        <v>0.625</v>
      </c>
      <c r="E185" s="231" t="s">
        <v>67</v>
      </c>
      <c r="F185" s="233" t="s">
        <v>80</v>
      </c>
      <c r="O185" s="203" t="str">
        <v>EPL</v>
      </c>
      <c r="P185" s="246">
        <v>46389</v>
      </c>
      <c r="Q185" s="203" t="str">
        <v>Gtech Community Stadium</v>
      </c>
      <c r="R185" s="247">
        <v>0.625</v>
      </c>
      <c r="S185" s="203" t="str">
        <v>Brentford</v>
      </c>
      <c r="T185" s="203" t="str">
        <v>Crystal Palace</v>
      </c>
      <c r="X185" s="242" t="str">
        <f t="shared" si="2"/>
        <v/>
      </c>
    </row>
    <row r="186" spans="1:24">
      <c r="A186" s="229" t="s">
        <v>170</v>
      </c>
      <c r="B186" s="234">
        <v>46389</v>
      </c>
      <c r="C186" s="235" t="s">
        <v>86</v>
      </c>
      <c r="D186" s="236">
        <v>0.625</v>
      </c>
      <c r="E186" s="235" t="s">
        <v>61</v>
      </c>
      <c r="F186" s="237" t="s">
        <v>82</v>
      </c>
      <c r="O186" s="203" t="str">
        <v>EPL</v>
      </c>
      <c r="P186" s="246">
        <v>46389</v>
      </c>
      <c r="Q186" s="203" t="str">
        <v>American Express Stadium</v>
      </c>
      <c r="R186" s="247">
        <v>0.625</v>
      </c>
      <c r="S186" s="203" t="str">
        <v>Brighton</v>
      </c>
      <c r="T186" s="203" t="str">
        <v>Manchester United</v>
      </c>
      <c r="X186" s="242" t="str">
        <f t="shared" si="2"/>
        <v/>
      </c>
    </row>
    <row r="187" spans="1:24">
      <c r="A187" s="229" t="s">
        <v>170</v>
      </c>
      <c r="B187" s="230">
        <v>46389</v>
      </c>
      <c r="C187" s="231" t="s">
        <v>81</v>
      </c>
      <c r="D187" s="232">
        <v>0.625</v>
      </c>
      <c r="E187" s="231" t="s">
        <v>77</v>
      </c>
      <c r="F187" s="233" t="s">
        <v>50</v>
      </c>
      <c r="O187" s="203" t="str">
        <v>EPL</v>
      </c>
      <c r="P187" s="246">
        <v>46389</v>
      </c>
      <c r="Q187" s="203" t="str">
        <v>Stamford Bridge</v>
      </c>
      <c r="R187" s="247">
        <v>0.625</v>
      </c>
      <c r="S187" s="203" t="str">
        <v>Chelsea</v>
      </c>
      <c r="T187" s="203" t="str">
        <v>Newcastle United</v>
      </c>
      <c r="X187" s="242" t="str">
        <f t="shared" si="2"/>
        <v/>
      </c>
    </row>
    <row r="188" spans="1:24">
      <c r="A188" s="229" t="s">
        <v>170</v>
      </c>
      <c r="B188" s="234">
        <v>46389</v>
      </c>
      <c r="C188" s="235" t="s">
        <v>125</v>
      </c>
      <c r="D188" s="236">
        <v>0.625</v>
      </c>
      <c r="E188" s="235" t="s">
        <v>85</v>
      </c>
      <c r="F188" s="237" t="s">
        <v>84</v>
      </c>
      <c r="O188" s="203" t="str">
        <v>EPL</v>
      </c>
      <c r="P188" s="246">
        <v>46389</v>
      </c>
      <c r="Q188" s="203" t="str">
        <v>Elland Road</v>
      </c>
      <c r="R188" s="247">
        <v>0.625</v>
      </c>
      <c r="S188" s="203" t="str">
        <v>Leeds</v>
      </c>
      <c r="T188" s="203" t="str">
        <v>Everton</v>
      </c>
      <c r="X188" s="242" t="str">
        <f t="shared" si="2"/>
        <v/>
      </c>
    </row>
    <row r="189" spans="1:24">
      <c r="A189" s="229" t="s">
        <v>170</v>
      </c>
      <c r="B189" s="230">
        <v>46389</v>
      </c>
      <c r="C189" s="231" t="s">
        <v>94</v>
      </c>
      <c r="D189" s="232">
        <v>0.625</v>
      </c>
      <c r="E189" s="231" t="s">
        <v>43</v>
      </c>
      <c r="F189" s="233" t="s">
        <v>168</v>
      </c>
      <c r="O189" s="203" t="str">
        <v>EPL</v>
      </c>
      <c r="P189" s="246">
        <v>46389</v>
      </c>
      <c r="Q189" s="203" t="str">
        <v>Anfield</v>
      </c>
      <c r="R189" s="247">
        <v>0.625</v>
      </c>
      <c r="S189" s="203" t="str">
        <v>Liverpool</v>
      </c>
      <c r="T189" s="203" t="str">
        <v>Coventry</v>
      </c>
      <c r="X189" s="242" t="str">
        <f t="shared" si="2"/>
        <v/>
      </c>
    </row>
    <row r="190" spans="1:24">
      <c r="A190" s="229" t="s">
        <v>170</v>
      </c>
      <c r="B190" s="234">
        <v>46389</v>
      </c>
      <c r="C190" s="235" t="s">
        <v>89</v>
      </c>
      <c r="D190" s="236">
        <v>0.625</v>
      </c>
      <c r="E190" s="235" t="s">
        <v>74</v>
      </c>
      <c r="F190" s="237" t="s">
        <v>71</v>
      </c>
      <c r="O190" s="203" t="str">
        <v>EPL</v>
      </c>
      <c r="P190" s="246">
        <v>46389</v>
      </c>
      <c r="Q190" s="203" t="str">
        <v>Etihad Stadium</v>
      </c>
      <c r="R190" s="247">
        <v>0.625</v>
      </c>
      <c r="S190" s="203" t="str">
        <v>Manchester City</v>
      </c>
      <c r="T190" s="203" t="str">
        <v>Tottenham</v>
      </c>
      <c r="X190" s="242" t="str">
        <f t="shared" si="2"/>
        <v/>
      </c>
    </row>
    <row r="191" spans="1:24">
      <c r="A191" s="229" t="s">
        <v>170</v>
      </c>
      <c r="B191" s="230">
        <v>46389</v>
      </c>
      <c r="C191" s="231" t="s">
        <v>163</v>
      </c>
      <c r="D191" s="232">
        <v>0.625</v>
      </c>
      <c r="E191" s="231" t="s">
        <v>76</v>
      </c>
      <c r="F191" s="233" t="s">
        <v>62</v>
      </c>
      <c r="O191" s="203" t="str">
        <v>EPL</v>
      </c>
      <c r="P191" s="246">
        <v>46389</v>
      </c>
      <c r="Q191" s="203" t="str">
        <v>The City Ground</v>
      </c>
      <c r="R191" s="247">
        <v>0.625</v>
      </c>
      <c r="S191" s="203" t="str">
        <v>Nottingham Forest</v>
      </c>
      <c r="T191" s="203" t="str">
        <v>Fulham</v>
      </c>
      <c r="X191" s="242" t="str">
        <f t="shared" si="2"/>
        <v/>
      </c>
    </row>
    <row r="192" spans="1:24">
      <c r="A192" s="229" t="s">
        <v>170</v>
      </c>
      <c r="B192" s="234">
        <v>46389</v>
      </c>
      <c r="C192" s="235" t="s">
        <v>128</v>
      </c>
      <c r="D192" s="236">
        <v>0.625</v>
      </c>
      <c r="E192" s="235" t="s">
        <v>65</v>
      </c>
      <c r="F192" s="237" t="s">
        <v>166</v>
      </c>
      <c r="O192" s="203" t="str">
        <v>EPL</v>
      </c>
      <c r="P192" s="246">
        <v>46389</v>
      </c>
      <c r="Q192" s="203" t="str">
        <v>Stadium of Light</v>
      </c>
      <c r="R192" s="247">
        <v>0.625</v>
      </c>
      <c r="S192" s="203" t="str">
        <v>Sunderland</v>
      </c>
      <c r="T192" s="203" t="str">
        <v>Hull</v>
      </c>
      <c r="X192" s="242" t="str">
        <f t="shared" si="2"/>
        <v/>
      </c>
    </row>
    <row r="193" spans="1:24">
      <c r="A193" s="229" t="s">
        <v>170</v>
      </c>
      <c r="B193" s="230">
        <v>46393</v>
      </c>
      <c r="C193" s="231" t="s">
        <v>60</v>
      </c>
      <c r="D193" s="232">
        <v>0.83333333333333337</v>
      </c>
      <c r="E193" s="231" t="s">
        <v>83</v>
      </c>
      <c r="F193" s="233" t="s">
        <v>67</v>
      </c>
      <c r="O193" s="203" t="str">
        <v>EPL</v>
      </c>
      <c r="P193" s="246">
        <v>46393</v>
      </c>
      <c r="Q193" s="203" t="str">
        <v>Emirates Stadium</v>
      </c>
      <c r="R193" s="247">
        <v>0.83333333333333337</v>
      </c>
      <c r="S193" s="203" t="str">
        <v>Arsenal</v>
      </c>
      <c r="T193" s="203" t="str">
        <v>Brentford</v>
      </c>
      <c r="X193" s="242" t="str">
        <f t="shared" si="2"/>
        <v/>
      </c>
    </row>
    <row r="194" spans="1:24">
      <c r="A194" s="229" t="s">
        <v>170</v>
      </c>
      <c r="B194" s="234">
        <v>46393</v>
      </c>
      <c r="C194" s="235" t="s">
        <v>86</v>
      </c>
      <c r="D194" s="236">
        <v>0.83333333333333337</v>
      </c>
      <c r="E194" s="235" t="s">
        <v>61</v>
      </c>
      <c r="F194" s="237" t="s">
        <v>44</v>
      </c>
      <c r="O194" s="203" t="str">
        <v>EPL</v>
      </c>
      <c r="P194" s="246">
        <v>46393</v>
      </c>
      <c r="Q194" s="203" t="str">
        <v>American Express Stadium</v>
      </c>
      <c r="R194" s="247">
        <v>0.83333333333333337</v>
      </c>
      <c r="S194" s="203" t="str">
        <v>Brighton</v>
      </c>
      <c r="T194" s="203" t="str">
        <v>Bournemouth</v>
      </c>
      <c r="X194" s="242" t="str">
        <f t="shared" si="2"/>
        <v/>
      </c>
    </row>
    <row r="195" spans="1:24">
      <c r="A195" s="229" t="s">
        <v>170</v>
      </c>
      <c r="B195" s="230">
        <v>46393</v>
      </c>
      <c r="C195" s="231" t="s">
        <v>87</v>
      </c>
      <c r="D195" s="232">
        <v>0.83333333333333337</v>
      </c>
      <c r="E195" s="231" t="s">
        <v>80</v>
      </c>
      <c r="F195" s="233" t="s">
        <v>77</v>
      </c>
      <c r="O195" s="203" t="str">
        <v>EPL</v>
      </c>
      <c r="P195" s="246">
        <v>46393</v>
      </c>
      <c r="Q195" s="203" t="str">
        <v>Selhurst Park</v>
      </c>
      <c r="R195" s="247">
        <v>0.83333333333333337</v>
      </c>
      <c r="S195" s="203" t="str">
        <v>Crystal Palace</v>
      </c>
      <c r="T195" s="203" t="str">
        <v>Chelsea</v>
      </c>
      <c r="X195" s="242" t="str">
        <f t="shared" si="2"/>
        <v/>
      </c>
    </row>
    <row r="196" spans="1:24">
      <c r="A196" s="229" t="s">
        <v>170</v>
      </c>
      <c r="B196" s="234">
        <v>46393</v>
      </c>
      <c r="C196" s="235" t="s">
        <v>129</v>
      </c>
      <c r="D196" s="236">
        <v>0.83333333333333337</v>
      </c>
      <c r="E196" s="235" t="s">
        <v>84</v>
      </c>
      <c r="F196" s="237" t="s">
        <v>49</v>
      </c>
      <c r="O196" s="203" t="str">
        <v>EPL</v>
      </c>
      <c r="P196" s="246">
        <v>46393</v>
      </c>
      <c r="Q196" s="203" t="str">
        <v>Hill Dickinson Stadium</v>
      </c>
      <c r="R196" s="247">
        <v>0.83333333333333337</v>
      </c>
      <c r="S196" s="203" t="str">
        <v>Everton</v>
      </c>
      <c r="T196" s="203" t="str">
        <v>Aston Villa</v>
      </c>
      <c r="X196" s="242" t="str">
        <f t="shared" ref="X196:X259" si="3">IF(OR(W196=0,W196=""),"",TEXT(W196-WEEKDAY(W196,2)+1,"MMM D, YYY"))</f>
        <v/>
      </c>
    </row>
    <row r="197" spans="1:24">
      <c r="A197" s="229" t="s">
        <v>170</v>
      </c>
      <c r="B197" s="230">
        <v>46393</v>
      </c>
      <c r="C197" s="231" t="s">
        <v>88</v>
      </c>
      <c r="D197" s="232">
        <v>0.83333333333333337</v>
      </c>
      <c r="E197" s="231" t="s">
        <v>62</v>
      </c>
      <c r="F197" s="233" t="s">
        <v>71</v>
      </c>
      <c r="O197" s="203" t="str">
        <v>EPL</v>
      </c>
      <c r="P197" s="246">
        <v>46393</v>
      </c>
      <c r="Q197" s="203" t="str">
        <v>Craven Cottage</v>
      </c>
      <c r="R197" s="247">
        <v>0.83333333333333337</v>
      </c>
      <c r="S197" s="203" t="str">
        <v>Fulham</v>
      </c>
      <c r="T197" s="203" t="str">
        <v>Tottenham</v>
      </c>
      <c r="X197" s="242" t="str">
        <f t="shared" si="3"/>
        <v/>
      </c>
    </row>
    <row r="198" spans="1:24">
      <c r="A198" s="229" t="s">
        <v>170</v>
      </c>
      <c r="B198" s="234">
        <v>46393</v>
      </c>
      <c r="C198" s="235" t="s">
        <v>162</v>
      </c>
      <c r="D198" s="236">
        <v>0.83333333333333337</v>
      </c>
      <c r="E198" s="235" t="s">
        <v>167</v>
      </c>
      <c r="F198" s="237" t="s">
        <v>168</v>
      </c>
      <c r="O198" s="203" t="str">
        <v>EPL</v>
      </c>
      <c r="P198" s="246">
        <v>46393</v>
      </c>
      <c r="Q198" s="203" t="str">
        <v>Portman Road</v>
      </c>
      <c r="R198" s="247">
        <v>0.83333333333333337</v>
      </c>
      <c r="S198" s="203" t="str">
        <v>Ipswich</v>
      </c>
      <c r="T198" s="203" t="str">
        <v>Coventry</v>
      </c>
      <c r="X198" s="242" t="str">
        <f t="shared" si="3"/>
        <v/>
      </c>
    </row>
    <row r="199" spans="1:24">
      <c r="A199" s="229" t="s">
        <v>170</v>
      </c>
      <c r="B199" s="230">
        <v>46393</v>
      </c>
      <c r="C199" s="231" t="s">
        <v>125</v>
      </c>
      <c r="D199" s="232">
        <v>0.83333333333333337</v>
      </c>
      <c r="E199" s="231" t="s">
        <v>85</v>
      </c>
      <c r="F199" s="233" t="s">
        <v>74</v>
      </c>
      <c r="O199" s="203" t="str">
        <v>EPL</v>
      </c>
      <c r="P199" s="246">
        <v>46393</v>
      </c>
      <c r="Q199" s="203" t="str">
        <v>Elland Road</v>
      </c>
      <c r="R199" s="247">
        <v>0.83333333333333337</v>
      </c>
      <c r="S199" s="203" t="str">
        <v>Leeds</v>
      </c>
      <c r="T199" s="203" t="str">
        <v>Manchester City</v>
      </c>
      <c r="X199" s="242" t="str">
        <f t="shared" si="3"/>
        <v/>
      </c>
    </row>
    <row r="200" spans="1:24">
      <c r="A200" s="229" t="s">
        <v>170</v>
      </c>
      <c r="B200" s="234">
        <v>46393</v>
      </c>
      <c r="C200" s="235" t="s">
        <v>42</v>
      </c>
      <c r="D200" s="236">
        <v>0.83333333333333337</v>
      </c>
      <c r="E200" s="235" t="s">
        <v>82</v>
      </c>
      <c r="F200" s="237" t="s">
        <v>50</v>
      </c>
      <c r="O200" s="203" t="str">
        <v>EPL</v>
      </c>
      <c r="P200" s="246">
        <v>46393</v>
      </c>
      <c r="Q200" s="203" t="str">
        <v>Old Trafford</v>
      </c>
      <c r="R200" s="247">
        <v>0.83333333333333337</v>
      </c>
      <c r="S200" s="203" t="str">
        <v>Manchester United</v>
      </c>
      <c r="T200" s="203" t="str">
        <v>Newcastle United</v>
      </c>
      <c r="X200" s="242" t="str">
        <f t="shared" si="3"/>
        <v/>
      </c>
    </row>
    <row r="201" spans="1:24">
      <c r="A201" s="229" t="s">
        <v>170</v>
      </c>
      <c r="B201" s="230">
        <v>46393</v>
      </c>
      <c r="C201" s="231" t="s">
        <v>163</v>
      </c>
      <c r="D201" s="232">
        <v>0.83333333333333337</v>
      </c>
      <c r="E201" s="231" t="s">
        <v>76</v>
      </c>
      <c r="F201" s="233" t="s">
        <v>166</v>
      </c>
      <c r="O201" s="203" t="str">
        <v>EPL</v>
      </c>
      <c r="P201" s="246">
        <v>46393</v>
      </c>
      <c r="Q201" s="203" t="str">
        <v>The City Ground</v>
      </c>
      <c r="R201" s="247">
        <v>0.83333333333333337</v>
      </c>
      <c r="S201" s="203" t="str">
        <v>Nottingham Forest</v>
      </c>
      <c r="T201" s="203" t="str">
        <v>Hull</v>
      </c>
      <c r="X201" s="242" t="str">
        <f t="shared" si="3"/>
        <v/>
      </c>
    </row>
    <row r="202" spans="1:24">
      <c r="A202" s="229" t="s">
        <v>170</v>
      </c>
      <c r="B202" s="234">
        <v>46393</v>
      </c>
      <c r="C202" s="235" t="s">
        <v>128</v>
      </c>
      <c r="D202" s="236">
        <v>0.83333333333333337</v>
      </c>
      <c r="E202" s="235" t="s">
        <v>65</v>
      </c>
      <c r="F202" s="237" t="s">
        <v>43</v>
      </c>
      <c r="O202" s="203" t="str">
        <v>EPL</v>
      </c>
      <c r="P202" s="246">
        <v>46393</v>
      </c>
      <c r="Q202" s="203" t="str">
        <v>Stadium of Light</v>
      </c>
      <c r="R202" s="247">
        <v>0.83333333333333337</v>
      </c>
      <c r="S202" s="203" t="str">
        <v>Sunderland</v>
      </c>
      <c r="T202" s="203" t="str">
        <v>Liverpool</v>
      </c>
      <c r="X202" s="242" t="str">
        <f t="shared" si="3"/>
        <v/>
      </c>
    </row>
    <row r="203" spans="1:24">
      <c r="A203" s="229" t="s">
        <v>170</v>
      </c>
      <c r="B203" s="230">
        <v>46403</v>
      </c>
      <c r="C203" s="231" t="s">
        <v>92</v>
      </c>
      <c r="D203" s="232">
        <v>0.625</v>
      </c>
      <c r="E203" s="231" t="s">
        <v>44</v>
      </c>
      <c r="F203" s="233" t="s">
        <v>167</v>
      </c>
      <c r="O203" s="203" t="str">
        <v>EPL</v>
      </c>
      <c r="P203" s="246">
        <v>46403</v>
      </c>
      <c r="Q203" s="203" t="str">
        <v>Vitality Stadium</v>
      </c>
      <c r="R203" s="247">
        <v>0.625</v>
      </c>
      <c r="S203" s="203" t="str">
        <v>Bournemouth</v>
      </c>
      <c r="T203" s="203" t="str">
        <v>Ipswich</v>
      </c>
      <c r="X203" s="242" t="str">
        <f t="shared" si="3"/>
        <v/>
      </c>
    </row>
    <row r="204" spans="1:24">
      <c r="A204" s="229" t="s">
        <v>170</v>
      </c>
      <c r="B204" s="234">
        <v>46403</v>
      </c>
      <c r="C204" s="235" t="s">
        <v>91</v>
      </c>
      <c r="D204" s="236">
        <v>0.625</v>
      </c>
      <c r="E204" s="235" t="s">
        <v>49</v>
      </c>
      <c r="F204" s="237" t="s">
        <v>82</v>
      </c>
      <c r="O204" s="203" t="str">
        <v>EPL</v>
      </c>
      <c r="P204" s="246">
        <v>46403</v>
      </c>
      <c r="Q204" s="203" t="str">
        <v>Villa Park</v>
      </c>
      <c r="R204" s="247">
        <v>0.625</v>
      </c>
      <c r="S204" s="203" t="str">
        <v>Aston Villa</v>
      </c>
      <c r="T204" s="203" t="str">
        <v>Manchester United</v>
      </c>
      <c r="X204" s="242" t="str">
        <f t="shared" si="3"/>
        <v/>
      </c>
    </row>
    <row r="205" spans="1:24">
      <c r="A205" s="229" t="s">
        <v>170</v>
      </c>
      <c r="B205" s="230">
        <v>46403</v>
      </c>
      <c r="C205" s="231" t="s">
        <v>79</v>
      </c>
      <c r="D205" s="232">
        <v>0.625</v>
      </c>
      <c r="E205" s="231" t="s">
        <v>67</v>
      </c>
      <c r="F205" s="233" t="s">
        <v>61</v>
      </c>
      <c r="O205" s="203" t="str">
        <v>EPL</v>
      </c>
      <c r="P205" s="246">
        <v>46403</v>
      </c>
      <c r="Q205" s="203" t="str">
        <v>Gtech Community Stadium</v>
      </c>
      <c r="R205" s="247">
        <v>0.625</v>
      </c>
      <c r="S205" s="203" t="str">
        <v>Brentford</v>
      </c>
      <c r="T205" s="203" t="str">
        <v>Brighton</v>
      </c>
      <c r="X205" s="242" t="str">
        <f t="shared" si="3"/>
        <v/>
      </c>
    </row>
    <row r="206" spans="1:24">
      <c r="A206" s="229" t="s">
        <v>170</v>
      </c>
      <c r="B206" s="234">
        <v>46403</v>
      </c>
      <c r="C206" s="235" t="s">
        <v>81</v>
      </c>
      <c r="D206" s="236">
        <v>0.625</v>
      </c>
      <c r="E206" s="235" t="s">
        <v>77</v>
      </c>
      <c r="F206" s="237" t="s">
        <v>65</v>
      </c>
      <c r="O206" s="203" t="str">
        <v>EPL</v>
      </c>
      <c r="P206" s="246">
        <v>46403</v>
      </c>
      <c r="Q206" s="203" t="str">
        <v>Stamford Bridge</v>
      </c>
      <c r="R206" s="247">
        <v>0.625</v>
      </c>
      <c r="S206" s="203" t="str">
        <v>Chelsea</v>
      </c>
      <c r="T206" s="203" t="str">
        <v>Sunderland</v>
      </c>
      <c r="X206" s="242" t="str">
        <f t="shared" si="3"/>
        <v/>
      </c>
    </row>
    <row r="207" spans="1:24">
      <c r="A207" s="229" t="s">
        <v>170</v>
      </c>
      <c r="B207" s="230">
        <v>46403</v>
      </c>
      <c r="C207" s="231" t="s">
        <v>165</v>
      </c>
      <c r="D207" s="232">
        <v>0.625</v>
      </c>
      <c r="E207" s="231" t="s">
        <v>168</v>
      </c>
      <c r="F207" s="233" t="s">
        <v>84</v>
      </c>
      <c r="O207" s="203" t="str">
        <v>EPL</v>
      </c>
      <c r="P207" s="246">
        <v>46403</v>
      </c>
      <c r="Q207" s="203" t="str">
        <v>Coventry Building Society Arena</v>
      </c>
      <c r="R207" s="247">
        <v>0.625</v>
      </c>
      <c r="S207" s="203" t="str">
        <v>Coventry</v>
      </c>
      <c r="T207" s="203" t="str">
        <v>Everton</v>
      </c>
      <c r="X207" s="242" t="str">
        <f t="shared" si="3"/>
        <v/>
      </c>
    </row>
    <row r="208" spans="1:24">
      <c r="A208" s="229" t="s">
        <v>170</v>
      </c>
      <c r="B208" s="234">
        <v>46403</v>
      </c>
      <c r="C208" s="235" t="s">
        <v>161</v>
      </c>
      <c r="D208" s="236">
        <v>0.625</v>
      </c>
      <c r="E208" s="235" t="s">
        <v>166</v>
      </c>
      <c r="F208" s="237" t="s">
        <v>83</v>
      </c>
      <c r="O208" s="203" t="str">
        <v>EPL</v>
      </c>
      <c r="P208" s="246">
        <v>46403</v>
      </c>
      <c r="Q208" s="203" t="str">
        <v>MKM Stadium</v>
      </c>
      <c r="R208" s="247">
        <v>0.625</v>
      </c>
      <c r="S208" s="203" t="str">
        <v>Hull</v>
      </c>
      <c r="T208" s="203" t="str">
        <v>Arsenal</v>
      </c>
      <c r="X208" s="242" t="str">
        <f t="shared" si="3"/>
        <v/>
      </c>
    </row>
    <row r="209" spans="1:24">
      <c r="A209" s="229" t="s">
        <v>170</v>
      </c>
      <c r="B209" s="230">
        <v>46403</v>
      </c>
      <c r="C209" s="231" t="s">
        <v>94</v>
      </c>
      <c r="D209" s="232">
        <v>0.625</v>
      </c>
      <c r="E209" s="231" t="s">
        <v>43</v>
      </c>
      <c r="F209" s="233" t="s">
        <v>80</v>
      </c>
      <c r="O209" s="203" t="str">
        <v>EPL</v>
      </c>
      <c r="P209" s="246">
        <v>46403</v>
      </c>
      <c r="Q209" s="203" t="str">
        <v>Anfield</v>
      </c>
      <c r="R209" s="247">
        <v>0.625</v>
      </c>
      <c r="S209" s="203" t="str">
        <v>Liverpool</v>
      </c>
      <c r="T209" s="203" t="str">
        <v>Crystal Palace</v>
      </c>
      <c r="X209" s="242" t="str">
        <f t="shared" si="3"/>
        <v/>
      </c>
    </row>
    <row r="210" spans="1:24">
      <c r="A210" s="229" t="s">
        <v>170</v>
      </c>
      <c r="B210" s="234">
        <v>46403</v>
      </c>
      <c r="C210" s="235" t="s">
        <v>89</v>
      </c>
      <c r="D210" s="236">
        <v>0.625</v>
      </c>
      <c r="E210" s="235" t="s">
        <v>74</v>
      </c>
      <c r="F210" s="237" t="s">
        <v>76</v>
      </c>
      <c r="O210" s="203" t="str">
        <v>EPL</v>
      </c>
      <c r="P210" s="246">
        <v>46403</v>
      </c>
      <c r="Q210" s="203" t="str">
        <v>Etihad Stadium</v>
      </c>
      <c r="R210" s="247">
        <v>0.625</v>
      </c>
      <c r="S210" s="203" t="str">
        <v>Manchester City</v>
      </c>
      <c r="T210" s="203" t="str">
        <v>Nottingham Forest</v>
      </c>
      <c r="X210" s="242" t="str">
        <f t="shared" si="3"/>
        <v/>
      </c>
    </row>
    <row r="211" spans="1:24">
      <c r="A211" s="229" t="s">
        <v>170</v>
      </c>
      <c r="B211" s="230">
        <v>46403</v>
      </c>
      <c r="C211" s="231" t="s">
        <v>164</v>
      </c>
      <c r="D211" s="232">
        <v>0.625</v>
      </c>
      <c r="E211" s="231" t="s">
        <v>50</v>
      </c>
      <c r="F211" s="233" t="s">
        <v>62</v>
      </c>
      <c r="O211" s="203" t="str">
        <v>EPL</v>
      </c>
      <c r="P211" s="246">
        <v>46403</v>
      </c>
      <c r="Q211" s="203" t="str">
        <v>St. James' Park</v>
      </c>
      <c r="R211" s="247">
        <v>0.625</v>
      </c>
      <c r="S211" s="203" t="str">
        <v>Newcastle United</v>
      </c>
      <c r="T211" s="203" t="str">
        <v>Fulham</v>
      </c>
      <c r="X211" s="242" t="str">
        <f t="shared" si="3"/>
        <v/>
      </c>
    </row>
    <row r="212" spans="1:24">
      <c r="A212" s="229" t="s">
        <v>170</v>
      </c>
      <c r="B212" s="234">
        <v>46403</v>
      </c>
      <c r="C212" s="235" t="s">
        <v>90</v>
      </c>
      <c r="D212" s="236">
        <v>0.625</v>
      </c>
      <c r="E212" s="235" t="s">
        <v>71</v>
      </c>
      <c r="F212" s="237" t="s">
        <v>85</v>
      </c>
      <c r="O212" s="203" t="str">
        <v>EPL</v>
      </c>
      <c r="P212" s="246">
        <v>46403</v>
      </c>
      <c r="Q212" s="203" t="str">
        <v>Tottenham Hotspur Stadium</v>
      </c>
      <c r="R212" s="247">
        <v>0.625</v>
      </c>
      <c r="S212" s="203" t="str">
        <v>Tottenham</v>
      </c>
      <c r="T212" s="203" t="str">
        <v>Leeds</v>
      </c>
      <c r="X212" s="242" t="str">
        <f t="shared" si="3"/>
        <v/>
      </c>
    </row>
    <row r="213" spans="1:24">
      <c r="A213" s="229" t="s">
        <v>170</v>
      </c>
      <c r="B213" s="230">
        <v>46410</v>
      </c>
      <c r="C213" s="231" t="s">
        <v>60</v>
      </c>
      <c r="D213" s="232">
        <v>0.625</v>
      </c>
      <c r="E213" s="231" t="s">
        <v>83</v>
      </c>
      <c r="F213" s="233" t="s">
        <v>50</v>
      </c>
      <c r="O213" s="203" t="str">
        <v>EPL</v>
      </c>
      <c r="P213" s="246">
        <v>46410</v>
      </c>
      <c r="Q213" s="203" t="str">
        <v>Emirates Stadium</v>
      </c>
      <c r="R213" s="247">
        <v>0.625</v>
      </c>
      <c r="S213" s="203" t="str">
        <v>Arsenal</v>
      </c>
      <c r="T213" s="203" t="str">
        <v>Newcastle United</v>
      </c>
      <c r="X213" s="242" t="str">
        <f t="shared" si="3"/>
        <v/>
      </c>
    </row>
    <row r="214" spans="1:24">
      <c r="A214" s="229" t="s">
        <v>170</v>
      </c>
      <c r="B214" s="234">
        <v>46410</v>
      </c>
      <c r="C214" s="235" t="s">
        <v>86</v>
      </c>
      <c r="D214" s="236">
        <v>0.625</v>
      </c>
      <c r="E214" s="235" t="s">
        <v>61</v>
      </c>
      <c r="F214" s="237" t="s">
        <v>74</v>
      </c>
      <c r="O214" s="203" t="str">
        <v>EPL</v>
      </c>
      <c r="P214" s="246">
        <v>46410</v>
      </c>
      <c r="Q214" s="203" t="str">
        <v>American Express Stadium</v>
      </c>
      <c r="R214" s="247">
        <v>0.625</v>
      </c>
      <c r="S214" s="203" t="str">
        <v>Brighton</v>
      </c>
      <c r="T214" s="203" t="str">
        <v>Manchester City</v>
      </c>
      <c r="X214" s="242" t="str">
        <f t="shared" si="3"/>
        <v/>
      </c>
    </row>
    <row r="215" spans="1:24">
      <c r="A215" s="229" t="s">
        <v>170</v>
      </c>
      <c r="B215" s="230">
        <v>46410</v>
      </c>
      <c r="C215" s="231" t="s">
        <v>87</v>
      </c>
      <c r="D215" s="232">
        <v>0.625</v>
      </c>
      <c r="E215" s="231" t="s">
        <v>80</v>
      </c>
      <c r="F215" s="233" t="s">
        <v>71</v>
      </c>
      <c r="O215" s="203" t="str">
        <v>EPL</v>
      </c>
      <c r="P215" s="246">
        <v>46410</v>
      </c>
      <c r="Q215" s="203" t="str">
        <v>Selhurst Park</v>
      </c>
      <c r="R215" s="247">
        <v>0.625</v>
      </c>
      <c r="S215" s="203" t="str">
        <v>Crystal Palace</v>
      </c>
      <c r="T215" s="203" t="str">
        <v>Tottenham</v>
      </c>
      <c r="X215" s="242" t="str">
        <f t="shared" si="3"/>
        <v/>
      </c>
    </row>
    <row r="216" spans="1:24">
      <c r="A216" s="229" t="s">
        <v>170</v>
      </c>
      <c r="B216" s="234">
        <v>46410</v>
      </c>
      <c r="C216" s="235" t="s">
        <v>129</v>
      </c>
      <c r="D216" s="236">
        <v>0.625</v>
      </c>
      <c r="E216" s="235" t="s">
        <v>84</v>
      </c>
      <c r="F216" s="237" t="s">
        <v>67</v>
      </c>
      <c r="O216" s="203" t="str">
        <v>EPL</v>
      </c>
      <c r="P216" s="246">
        <v>46410</v>
      </c>
      <c r="Q216" s="203" t="str">
        <v>Hill Dickinson Stadium</v>
      </c>
      <c r="R216" s="247">
        <v>0.625</v>
      </c>
      <c r="S216" s="203" t="str">
        <v>Everton</v>
      </c>
      <c r="T216" s="203" t="str">
        <v>Brentford</v>
      </c>
      <c r="X216" s="242" t="str">
        <f t="shared" si="3"/>
        <v/>
      </c>
    </row>
    <row r="217" spans="1:24">
      <c r="A217" s="229" t="s">
        <v>170</v>
      </c>
      <c r="B217" s="230">
        <v>46410</v>
      </c>
      <c r="C217" s="231" t="s">
        <v>88</v>
      </c>
      <c r="D217" s="232">
        <v>0.625</v>
      </c>
      <c r="E217" s="231" t="s">
        <v>62</v>
      </c>
      <c r="F217" s="233" t="s">
        <v>49</v>
      </c>
      <c r="O217" s="203" t="str">
        <v>EPL</v>
      </c>
      <c r="P217" s="246">
        <v>46410</v>
      </c>
      <c r="Q217" s="203" t="str">
        <v>Craven Cottage</v>
      </c>
      <c r="R217" s="247">
        <v>0.625</v>
      </c>
      <c r="S217" s="203" t="str">
        <v>Fulham</v>
      </c>
      <c r="T217" s="203" t="str">
        <v>Aston Villa</v>
      </c>
      <c r="X217" s="242" t="str">
        <f t="shared" si="3"/>
        <v/>
      </c>
    </row>
    <row r="218" spans="1:24">
      <c r="A218" s="229" t="s">
        <v>170</v>
      </c>
      <c r="B218" s="234">
        <v>46410</v>
      </c>
      <c r="C218" s="235" t="s">
        <v>162</v>
      </c>
      <c r="D218" s="236">
        <v>0.625</v>
      </c>
      <c r="E218" s="235" t="s">
        <v>167</v>
      </c>
      <c r="F218" s="237" t="s">
        <v>166</v>
      </c>
      <c r="O218" s="203" t="str">
        <v>EPL</v>
      </c>
      <c r="P218" s="246">
        <v>46410</v>
      </c>
      <c r="Q218" s="203" t="str">
        <v>Portman Road</v>
      </c>
      <c r="R218" s="247">
        <v>0.625</v>
      </c>
      <c r="S218" s="203" t="str">
        <v>Ipswich</v>
      </c>
      <c r="T218" s="203" t="str">
        <v>Hull</v>
      </c>
      <c r="X218" s="242" t="str">
        <f t="shared" si="3"/>
        <v/>
      </c>
    </row>
    <row r="219" spans="1:24">
      <c r="A219" s="229" t="s">
        <v>170</v>
      </c>
      <c r="B219" s="230">
        <v>46410</v>
      </c>
      <c r="C219" s="231" t="s">
        <v>125</v>
      </c>
      <c r="D219" s="232">
        <v>0.625</v>
      </c>
      <c r="E219" s="231" t="s">
        <v>85</v>
      </c>
      <c r="F219" s="233" t="s">
        <v>77</v>
      </c>
      <c r="O219" s="203" t="str">
        <v>EPL</v>
      </c>
      <c r="P219" s="246">
        <v>46410</v>
      </c>
      <c r="Q219" s="203" t="str">
        <v>Elland Road</v>
      </c>
      <c r="R219" s="247">
        <v>0.625</v>
      </c>
      <c r="S219" s="203" t="str">
        <v>Leeds</v>
      </c>
      <c r="T219" s="203" t="str">
        <v>Chelsea</v>
      </c>
      <c r="X219" s="242" t="str">
        <f t="shared" si="3"/>
        <v/>
      </c>
    </row>
    <row r="220" spans="1:24">
      <c r="A220" s="229" t="s">
        <v>170</v>
      </c>
      <c r="B220" s="234">
        <v>46410</v>
      </c>
      <c r="C220" s="235" t="s">
        <v>42</v>
      </c>
      <c r="D220" s="236">
        <v>0.625</v>
      </c>
      <c r="E220" s="235" t="s">
        <v>82</v>
      </c>
      <c r="F220" s="237" t="s">
        <v>43</v>
      </c>
      <c r="O220" s="203" t="str">
        <v>EPL</v>
      </c>
      <c r="P220" s="246">
        <v>46410</v>
      </c>
      <c r="Q220" s="203" t="str">
        <v>Old Trafford</v>
      </c>
      <c r="R220" s="247">
        <v>0.625</v>
      </c>
      <c r="S220" s="203" t="str">
        <v>Manchester United</v>
      </c>
      <c r="T220" s="203" t="str">
        <v>Liverpool</v>
      </c>
      <c r="X220" s="242" t="str">
        <f t="shared" si="3"/>
        <v/>
      </c>
    </row>
    <row r="221" spans="1:24">
      <c r="A221" s="229" t="s">
        <v>170</v>
      </c>
      <c r="B221" s="230">
        <v>46410</v>
      </c>
      <c r="C221" s="231" t="s">
        <v>163</v>
      </c>
      <c r="D221" s="232">
        <v>0.625</v>
      </c>
      <c r="E221" s="231" t="s">
        <v>76</v>
      </c>
      <c r="F221" s="233" t="s">
        <v>44</v>
      </c>
      <c r="O221" s="203" t="str">
        <v>EPL</v>
      </c>
      <c r="P221" s="246">
        <v>46410</v>
      </c>
      <c r="Q221" s="203" t="str">
        <v>The City Ground</v>
      </c>
      <c r="R221" s="247">
        <v>0.625</v>
      </c>
      <c r="S221" s="203" t="str">
        <v>Nottingham Forest</v>
      </c>
      <c r="T221" s="203" t="str">
        <v>Bournemouth</v>
      </c>
      <c r="X221" s="242" t="str">
        <f t="shared" si="3"/>
        <v/>
      </c>
    </row>
    <row r="222" spans="1:24">
      <c r="A222" s="229" t="s">
        <v>170</v>
      </c>
      <c r="B222" s="234">
        <v>46410</v>
      </c>
      <c r="C222" s="235" t="s">
        <v>128</v>
      </c>
      <c r="D222" s="236">
        <v>0.625</v>
      </c>
      <c r="E222" s="235" t="s">
        <v>65</v>
      </c>
      <c r="F222" s="237" t="s">
        <v>168</v>
      </c>
      <c r="O222" s="203" t="str">
        <v>EPL</v>
      </c>
      <c r="P222" s="246">
        <v>46410</v>
      </c>
      <c r="Q222" s="203" t="str">
        <v>Stadium of Light</v>
      </c>
      <c r="R222" s="247">
        <v>0.625</v>
      </c>
      <c r="S222" s="203" t="str">
        <v>Sunderland</v>
      </c>
      <c r="T222" s="203" t="str">
        <v>Coventry</v>
      </c>
      <c r="X222" s="242" t="str">
        <f t="shared" si="3"/>
        <v/>
      </c>
    </row>
    <row r="223" spans="1:24">
      <c r="A223" s="229" t="s">
        <v>170</v>
      </c>
      <c r="B223" s="230">
        <v>46417</v>
      </c>
      <c r="C223" s="231" t="s">
        <v>92</v>
      </c>
      <c r="D223" s="232">
        <v>0.625</v>
      </c>
      <c r="E223" s="231" t="s">
        <v>44</v>
      </c>
      <c r="F223" s="233" t="s">
        <v>62</v>
      </c>
      <c r="O223" s="203" t="str">
        <v>EPL</v>
      </c>
      <c r="P223" s="246">
        <v>46417</v>
      </c>
      <c r="Q223" s="203" t="str">
        <v>Vitality Stadium</v>
      </c>
      <c r="R223" s="247">
        <v>0.625</v>
      </c>
      <c r="S223" s="203" t="str">
        <v>Bournemouth</v>
      </c>
      <c r="T223" s="203" t="str">
        <v>Fulham</v>
      </c>
      <c r="X223" s="242" t="str">
        <f t="shared" si="3"/>
        <v/>
      </c>
    </row>
    <row r="224" spans="1:24">
      <c r="A224" s="229" t="s">
        <v>170</v>
      </c>
      <c r="B224" s="234">
        <v>46417</v>
      </c>
      <c r="C224" s="235" t="s">
        <v>91</v>
      </c>
      <c r="D224" s="236">
        <v>0.625</v>
      </c>
      <c r="E224" s="235" t="s">
        <v>49</v>
      </c>
      <c r="F224" s="237" t="s">
        <v>167</v>
      </c>
      <c r="O224" s="203" t="str">
        <v>EPL</v>
      </c>
      <c r="P224" s="246">
        <v>46417</v>
      </c>
      <c r="Q224" s="203" t="str">
        <v>Villa Park</v>
      </c>
      <c r="R224" s="247">
        <v>0.625</v>
      </c>
      <c r="S224" s="203" t="str">
        <v>Aston Villa</v>
      </c>
      <c r="T224" s="203" t="str">
        <v>Ipswich</v>
      </c>
      <c r="X224" s="242" t="str">
        <f t="shared" si="3"/>
        <v/>
      </c>
    </row>
    <row r="225" spans="1:24">
      <c r="A225" s="229" t="s">
        <v>170</v>
      </c>
      <c r="B225" s="230">
        <v>46417</v>
      </c>
      <c r="C225" s="231" t="s">
        <v>79</v>
      </c>
      <c r="D225" s="232">
        <v>0.625</v>
      </c>
      <c r="E225" s="231" t="s">
        <v>67</v>
      </c>
      <c r="F225" s="233" t="s">
        <v>82</v>
      </c>
      <c r="O225" s="203" t="str">
        <v>EPL</v>
      </c>
      <c r="P225" s="246">
        <v>46417</v>
      </c>
      <c r="Q225" s="203" t="str">
        <v>Gtech Community Stadium</v>
      </c>
      <c r="R225" s="247">
        <v>0.625</v>
      </c>
      <c r="S225" s="203" t="str">
        <v>Brentford</v>
      </c>
      <c r="T225" s="203" t="str">
        <v>Manchester United</v>
      </c>
      <c r="X225" s="242" t="str">
        <f t="shared" si="3"/>
        <v/>
      </c>
    </row>
    <row r="226" spans="1:24">
      <c r="A226" s="229" t="s">
        <v>170</v>
      </c>
      <c r="B226" s="234">
        <v>46417</v>
      </c>
      <c r="C226" s="235" t="s">
        <v>81</v>
      </c>
      <c r="D226" s="236">
        <v>0.625</v>
      </c>
      <c r="E226" s="235" t="s">
        <v>77</v>
      </c>
      <c r="F226" s="237" t="s">
        <v>76</v>
      </c>
      <c r="O226" s="203" t="str">
        <v>EPL</v>
      </c>
      <c r="P226" s="246">
        <v>46417</v>
      </c>
      <c r="Q226" s="203" t="str">
        <v>Stamford Bridge</v>
      </c>
      <c r="R226" s="247">
        <v>0.625</v>
      </c>
      <c r="S226" s="203" t="str">
        <v>Chelsea</v>
      </c>
      <c r="T226" s="203" t="str">
        <v>Nottingham Forest</v>
      </c>
      <c r="X226" s="242" t="str">
        <f t="shared" si="3"/>
        <v/>
      </c>
    </row>
    <row r="227" spans="1:24">
      <c r="A227" s="229" t="s">
        <v>170</v>
      </c>
      <c r="B227" s="230">
        <v>46417</v>
      </c>
      <c r="C227" s="231" t="s">
        <v>165</v>
      </c>
      <c r="D227" s="232">
        <v>0.625</v>
      </c>
      <c r="E227" s="231" t="s">
        <v>168</v>
      </c>
      <c r="F227" s="233" t="s">
        <v>85</v>
      </c>
      <c r="O227" s="203" t="str">
        <v>EPL</v>
      </c>
      <c r="P227" s="246">
        <v>46417</v>
      </c>
      <c r="Q227" s="203" t="str">
        <v>Coventry Building Society Arena</v>
      </c>
      <c r="R227" s="247">
        <v>0.625</v>
      </c>
      <c r="S227" s="203" t="str">
        <v>Coventry</v>
      </c>
      <c r="T227" s="203" t="str">
        <v>Leeds</v>
      </c>
      <c r="X227" s="242" t="str">
        <f t="shared" si="3"/>
        <v/>
      </c>
    </row>
    <row r="228" spans="1:24">
      <c r="A228" s="229" t="s">
        <v>170</v>
      </c>
      <c r="B228" s="234">
        <v>46417</v>
      </c>
      <c r="C228" s="235" t="s">
        <v>161</v>
      </c>
      <c r="D228" s="236">
        <v>0.625</v>
      </c>
      <c r="E228" s="235" t="s">
        <v>166</v>
      </c>
      <c r="F228" s="237" t="s">
        <v>80</v>
      </c>
      <c r="O228" s="203" t="str">
        <v>EPL</v>
      </c>
      <c r="P228" s="246">
        <v>46417</v>
      </c>
      <c r="Q228" s="203" t="str">
        <v>MKM Stadium</v>
      </c>
      <c r="R228" s="247">
        <v>0.625</v>
      </c>
      <c r="S228" s="203" t="str">
        <v>Hull</v>
      </c>
      <c r="T228" s="203" t="str">
        <v>Crystal Palace</v>
      </c>
      <c r="X228" s="242" t="str">
        <f t="shared" si="3"/>
        <v/>
      </c>
    </row>
    <row r="229" spans="1:24">
      <c r="A229" s="229" t="s">
        <v>170</v>
      </c>
      <c r="B229" s="230">
        <v>46417</v>
      </c>
      <c r="C229" s="231" t="s">
        <v>94</v>
      </c>
      <c r="D229" s="232">
        <v>0.625</v>
      </c>
      <c r="E229" s="231" t="s">
        <v>43</v>
      </c>
      <c r="F229" s="233" t="s">
        <v>84</v>
      </c>
      <c r="O229" s="203" t="str">
        <v>EPL</v>
      </c>
      <c r="P229" s="246">
        <v>46417</v>
      </c>
      <c r="Q229" s="203" t="str">
        <v>Anfield</v>
      </c>
      <c r="R229" s="247">
        <v>0.625</v>
      </c>
      <c r="S229" s="203" t="str">
        <v>Liverpool</v>
      </c>
      <c r="T229" s="203" t="str">
        <v>Everton</v>
      </c>
      <c r="X229" s="242" t="str">
        <f t="shared" si="3"/>
        <v/>
      </c>
    </row>
    <row r="230" spans="1:24">
      <c r="A230" s="229" t="s">
        <v>170</v>
      </c>
      <c r="B230" s="234">
        <v>46417</v>
      </c>
      <c r="C230" s="235" t="s">
        <v>89</v>
      </c>
      <c r="D230" s="236">
        <v>0.625</v>
      </c>
      <c r="E230" s="235" t="s">
        <v>74</v>
      </c>
      <c r="F230" s="237" t="s">
        <v>83</v>
      </c>
      <c r="O230" s="203" t="str">
        <v>EPL</v>
      </c>
      <c r="P230" s="246">
        <v>46417</v>
      </c>
      <c r="Q230" s="203" t="str">
        <v>Etihad Stadium</v>
      </c>
      <c r="R230" s="247">
        <v>0.625</v>
      </c>
      <c r="S230" s="203" t="str">
        <v>Manchester City</v>
      </c>
      <c r="T230" s="203" t="str">
        <v>Arsenal</v>
      </c>
      <c r="X230" s="242" t="str">
        <f t="shared" si="3"/>
        <v/>
      </c>
    </row>
    <row r="231" spans="1:24">
      <c r="A231" s="229" t="s">
        <v>170</v>
      </c>
      <c r="B231" s="230">
        <v>46417</v>
      </c>
      <c r="C231" s="231" t="s">
        <v>164</v>
      </c>
      <c r="D231" s="232">
        <v>0.625</v>
      </c>
      <c r="E231" s="231" t="s">
        <v>50</v>
      </c>
      <c r="F231" s="233" t="s">
        <v>61</v>
      </c>
      <c r="O231" s="203" t="str">
        <v>EPL</v>
      </c>
      <c r="P231" s="246">
        <v>46417</v>
      </c>
      <c r="Q231" s="203" t="str">
        <v>St. James' Park</v>
      </c>
      <c r="R231" s="247">
        <v>0.625</v>
      </c>
      <c r="S231" s="203" t="str">
        <v>Newcastle United</v>
      </c>
      <c r="T231" s="203" t="str">
        <v>Brighton</v>
      </c>
      <c r="X231" s="242" t="str">
        <f t="shared" si="3"/>
        <v/>
      </c>
    </row>
    <row r="232" spans="1:24">
      <c r="A232" s="229" t="s">
        <v>170</v>
      </c>
      <c r="B232" s="234">
        <v>46417</v>
      </c>
      <c r="C232" s="235" t="s">
        <v>90</v>
      </c>
      <c r="D232" s="236">
        <v>0.625</v>
      </c>
      <c r="E232" s="235" t="s">
        <v>71</v>
      </c>
      <c r="F232" s="237" t="s">
        <v>65</v>
      </c>
      <c r="O232" s="203" t="str">
        <v>EPL</v>
      </c>
      <c r="P232" s="246">
        <v>46417</v>
      </c>
      <c r="Q232" s="203" t="str">
        <v>Tottenham Hotspur Stadium</v>
      </c>
      <c r="R232" s="247">
        <v>0.625</v>
      </c>
      <c r="S232" s="203" t="str">
        <v>Tottenham</v>
      </c>
      <c r="T232" s="203" t="str">
        <v>Sunderland</v>
      </c>
      <c r="X232" s="242" t="str">
        <f t="shared" si="3"/>
        <v/>
      </c>
    </row>
    <row r="233" spans="1:24">
      <c r="A233" s="229" t="s">
        <v>170</v>
      </c>
      <c r="B233" s="230">
        <v>46424</v>
      </c>
      <c r="C233" s="231" t="s">
        <v>60</v>
      </c>
      <c r="D233" s="232">
        <v>0.625</v>
      </c>
      <c r="E233" s="231" t="s">
        <v>83</v>
      </c>
      <c r="F233" s="233" t="s">
        <v>43</v>
      </c>
      <c r="O233" s="203" t="str">
        <v>EPL</v>
      </c>
      <c r="P233" s="246">
        <v>46424</v>
      </c>
      <c r="Q233" s="203" t="str">
        <v>Emirates Stadium</v>
      </c>
      <c r="R233" s="247">
        <v>0.625</v>
      </c>
      <c r="S233" s="203" t="str">
        <v>Arsenal</v>
      </c>
      <c r="T233" s="203" t="str">
        <v>Liverpool</v>
      </c>
      <c r="X233" s="242" t="str">
        <f t="shared" si="3"/>
        <v/>
      </c>
    </row>
    <row r="234" spans="1:24">
      <c r="A234" s="229" t="s">
        <v>170</v>
      </c>
      <c r="B234" s="234">
        <v>46424</v>
      </c>
      <c r="C234" s="235" t="s">
        <v>86</v>
      </c>
      <c r="D234" s="236">
        <v>0.625</v>
      </c>
      <c r="E234" s="235" t="s">
        <v>61</v>
      </c>
      <c r="F234" s="237" t="s">
        <v>166</v>
      </c>
      <c r="O234" s="203" t="str">
        <v>EPL</v>
      </c>
      <c r="P234" s="246">
        <v>46424</v>
      </c>
      <c r="Q234" s="203" t="str">
        <v>American Express Stadium</v>
      </c>
      <c r="R234" s="247">
        <v>0.625</v>
      </c>
      <c r="S234" s="203" t="str">
        <v>Brighton</v>
      </c>
      <c r="T234" s="203" t="str">
        <v>Hull</v>
      </c>
      <c r="X234" s="242" t="str">
        <f t="shared" si="3"/>
        <v/>
      </c>
    </row>
    <row r="235" spans="1:24">
      <c r="A235" s="229" t="s">
        <v>170</v>
      </c>
      <c r="B235" s="230">
        <v>46424</v>
      </c>
      <c r="C235" s="231" t="s">
        <v>87</v>
      </c>
      <c r="D235" s="232">
        <v>0.625</v>
      </c>
      <c r="E235" s="231" t="s">
        <v>80</v>
      </c>
      <c r="F235" s="233" t="s">
        <v>168</v>
      </c>
      <c r="O235" s="203" t="str">
        <v>EPL</v>
      </c>
      <c r="P235" s="246">
        <v>46424</v>
      </c>
      <c r="Q235" s="203" t="str">
        <v>Selhurst Park</v>
      </c>
      <c r="R235" s="247">
        <v>0.625</v>
      </c>
      <c r="S235" s="203" t="str">
        <v>Crystal Palace</v>
      </c>
      <c r="T235" s="203" t="str">
        <v>Coventry</v>
      </c>
      <c r="X235" s="242" t="str">
        <f t="shared" si="3"/>
        <v/>
      </c>
    </row>
    <row r="236" spans="1:24">
      <c r="A236" s="229" t="s">
        <v>170</v>
      </c>
      <c r="B236" s="234">
        <v>46424</v>
      </c>
      <c r="C236" s="235" t="s">
        <v>129</v>
      </c>
      <c r="D236" s="236">
        <v>0.625</v>
      </c>
      <c r="E236" s="235" t="s">
        <v>84</v>
      </c>
      <c r="F236" s="237" t="s">
        <v>50</v>
      </c>
      <c r="O236" s="203" t="str">
        <v>EPL</v>
      </c>
      <c r="P236" s="246">
        <v>46424</v>
      </c>
      <c r="Q236" s="203" t="str">
        <v>Hill Dickinson Stadium</v>
      </c>
      <c r="R236" s="247">
        <v>0.625</v>
      </c>
      <c r="S236" s="203" t="str">
        <v>Everton</v>
      </c>
      <c r="T236" s="203" t="str">
        <v>Newcastle United</v>
      </c>
      <c r="X236" s="242" t="str">
        <f t="shared" si="3"/>
        <v/>
      </c>
    </row>
    <row r="237" spans="1:24">
      <c r="A237" s="229" t="s">
        <v>170</v>
      </c>
      <c r="B237" s="230">
        <v>46424</v>
      </c>
      <c r="C237" s="231" t="s">
        <v>88</v>
      </c>
      <c r="D237" s="232">
        <v>0.625</v>
      </c>
      <c r="E237" s="231" t="s">
        <v>62</v>
      </c>
      <c r="F237" s="233" t="s">
        <v>74</v>
      </c>
      <c r="O237" s="203" t="str">
        <v>EPL</v>
      </c>
      <c r="P237" s="246">
        <v>46424</v>
      </c>
      <c r="Q237" s="203" t="str">
        <v>Craven Cottage</v>
      </c>
      <c r="R237" s="247">
        <v>0.625</v>
      </c>
      <c r="S237" s="203" t="str">
        <v>Fulham</v>
      </c>
      <c r="T237" s="203" t="str">
        <v>Manchester City</v>
      </c>
      <c r="X237" s="242" t="str">
        <f t="shared" si="3"/>
        <v/>
      </c>
    </row>
    <row r="238" spans="1:24">
      <c r="A238" s="229" t="s">
        <v>170</v>
      </c>
      <c r="B238" s="234">
        <v>46424</v>
      </c>
      <c r="C238" s="235" t="s">
        <v>162</v>
      </c>
      <c r="D238" s="236">
        <v>0.625</v>
      </c>
      <c r="E238" s="235" t="s">
        <v>167</v>
      </c>
      <c r="F238" s="237" t="s">
        <v>71</v>
      </c>
      <c r="O238" s="203" t="str">
        <v>EPL</v>
      </c>
      <c r="P238" s="246">
        <v>46424</v>
      </c>
      <c r="Q238" s="203" t="str">
        <v>Portman Road</v>
      </c>
      <c r="R238" s="247">
        <v>0.625</v>
      </c>
      <c r="S238" s="203" t="str">
        <v>Ipswich</v>
      </c>
      <c r="T238" s="203" t="str">
        <v>Tottenham</v>
      </c>
      <c r="X238" s="242" t="str">
        <f t="shared" si="3"/>
        <v/>
      </c>
    </row>
    <row r="239" spans="1:24">
      <c r="A239" s="229" t="s">
        <v>170</v>
      </c>
      <c r="B239" s="230">
        <v>46424</v>
      </c>
      <c r="C239" s="231" t="s">
        <v>125</v>
      </c>
      <c r="D239" s="232">
        <v>0.625</v>
      </c>
      <c r="E239" s="231" t="s">
        <v>85</v>
      </c>
      <c r="F239" s="233" t="s">
        <v>44</v>
      </c>
      <c r="O239" s="203" t="str">
        <v>EPL</v>
      </c>
      <c r="P239" s="246">
        <v>46424</v>
      </c>
      <c r="Q239" s="203" t="str">
        <v>Elland Road</v>
      </c>
      <c r="R239" s="247">
        <v>0.625</v>
      </c>
      <c r="S239" s="203" t="str">
        <v>Leeds</v>
      </c>
      <c r="T239" s="203" t="str">
        <v>Bournemouth</v>
      </c>
      <c r="X239" s="242" t="str">
        <f t="shared" si="3"/>
        <v/>
      </c>
    </row>
    <row r="240" spans="1:24">
      <c r="A240" s="229" t="s">
        <v>170</v>
      </c>
      <c r="B240" s="234">
        <v>46424</v>
      </c>
      <c r="C240" s="235" t="s">
        <v>42</v>
      </c>
      <c r="D240" s="236">
        <v>0.625</v>
      </c>
      <c r="E240" s="235" t="s">
        <v>82</v>
      </c>
      <c r="F240" s="237" t="s">
        <v>77</v>
      </c>
      <c r="O240" s="203" t="str">
        <v>EPL</v>
      </c>
      <c r="P240" s="246">
        <v>46424</v>
      </c>
      <c r="Q240" s="203" t="str">
        <v>Old Trafford</v>
      </c>
      <c r="R240" s="247">
        <v>0.625</v>
      </c>
      <c r="S240" s="203" t="str">
        <v>Manchester United</v>
      </c>
      <c r="T240" s="203" t="str">
        <v>Chelsea</v>
      </c>
      <c r="X240" s="242" t="str">
        <f t="shared" si="3"/>
        <v/>
      </c>
    </row>
    <row r="241" spans="1:24">
      <c r="A241" s="229" t="s">
        <v>170</v>
      </c>
      <c r="B241" s="230">
        <v>46424</v>
      </c>
      <c r="C241" s="231" t="s">
        <v>163</v>
      </c>
      <c r="D241" s="232">
        <v>0.625</v>
      </c>
      <c r="E241" s="231" t="s">
        <v>76</v>
      </c>
      <c r="F241" s="233" t="s">
        <v>67</v>
      </c>
      <c r="O241" s="203" t="str">
        <v>EPL</v>
      </c>
      <c r="P241" s="246">
        <v>46424</v>
      </c>
      <c r="Q241" s="203" t="str">
        <v>The City Ground</v>
      </c>
      <c r="R241" s="247">
        <v>0.625</v>
      </c>
      <c r="S241" s="203" t="str">
        <v>Nottingham Forest</v>
      </c>
      <c r="T241" s="203" t="str">
        <v>Brentford</v>
      </c>
      <c r="X241" s="242" t="str">
        <f t="shared" si="3"/>
        <v/>
      </c>
    </row>
    <row r="242" spans="1:24">
      <c r="A242" s="229" t="s">
        <v>170</v>
      </c>
      <c r="B242" s="234">
        <v>46424</v>
      </c>
      <c r="C242" s="235" t="s">
        <v>128</v>
      </c>
      <c r="D242" s="236">
        <v>0.625</v>
      </c>
      <c r="E242" s="235" t="s">
        <v>65</v>
      </c>
      <c r="F242" s="237" t="s">
        <v>49</v>
      </c>
      <c r="O242" s="203" t="str">
        <v>EPL</v>
      </c>
      <c r="P242" s="246">
        <v>46424</v>
      </c>
      <c r="Q242" s="203" t="str">
        <v>Stadium of Light</v>
      </c>
      <c r="R242" s="247">
        <v>0.625</v>
      </c>
      <c r="S242" s="203" t="str">
        <v>Sunderland</v>
      </c>
      <c r="T242" s="203" t="str">
        <v>Aston Villa</v>
      </c>
      <c r="X242" s="242" t="str">
        <f t="shared" si="3"/>
        <v/>
      </c>
    </row>
    <row r="243" spans="1:24">
      <c r="A243" s="229" t="s">
        <v>170</v>
      </c>
      <c r="B243" s="230">
        <v>46428</v>
      </c>
      <c r="C243" s="231" t="s">
        <v>91</v>
      </c>
      <c r="D243" s="232">
        <v>0.83333333333333337</v>
      </c>
      <c r="E243" s="231" t="s">
        <v>49</v>
      </c>
      <c r="F243" s="233" t="s">
        <v>44</v>
      </c>
      <c r="O243" s="203" t="str">
        <v>EPL</v>
      </c>
      <c r="P243" s="246">
        <v>46428</v>
      </c>
      <c r="Q243" s="203" t="str">
        <v>Villa Park</v>
      </c>
      <c r="R243" s="247">
        <v>0.83333333333333337</v>
      </c>
      <c r="S243" s="203" t="str">
        <v>Aston Villa</v>
      </c>
      <c r="T243" s="203" t="str">
        <v>Bournemouth</v>
      </c>
      <c r="X243" s="242" t="str">
        <f t="shared" si="3"/>
        <v/>
      </c>
    </row>
    <row r="244" spans="1:24">
      <c r="A244" s="229" t="s">
        <v>170</v>
      </c>
      <c r="B244" s="234">
        <v>46428</v>
      </c>
      <c r="C244" s="235" t="s">
        <v>165</v>
      </c>
      <c r="D244" s="236">
        <v>0.83333333333333337</v>
      </c>
      <c r="E244" s="235" t="s">
        <v>168</v>
      </c>
      <c r="F244" s="237" t="s">
        <v>43</v>
      </c>
      <c r="O244" s="203" t="str">
        <v>EPL</v>
      </c>
      <c r="P244" s="246">
        <v>46428</v>
      </c>
      <c r="Q244" s="203" t="str">
        <v>Coventry Building Society Arena</v>
      </c>
      <c r="R244" s="247">
        <v>0.83333333333333337</v>
      </c>
      <c r="S244" s="203" t="str">
        <v>Coventry</v>
      </c>
      <c r="T244" s="203" t="str">
        <v>Liverpool</v>
      </c>
      <c r="X244" s="242" t="str">
        <f t="shared" si="3"/>
        <v/>
      </c>
    </row>
    <row r="245" spans="1:24">
      <c r="A245" s="229" t="s">
        <v>170</v>
      </c>
      <c r="B245" s="230">
        <v>46428</v>
      </c>
      <c r="C245" s="231" t="s">
        <v>87</v>
      </c>
      <c r="D245" s="232">
        <v>0.83333333333333337</v>
      </c>
      <c r="E245" s="231" t="s">
        <v>80</v>
      </c>
      <c r="F245" s="233" t="s">
        <v>67</v>
      </c>
      <c r="O245" s="203" t="str">
        <v>EPL</v>
      </c>
      <c r="P245" s="246">
        <v>46428</v>
      </c>
      <c r="Q245" s="203" t="str">
        <v>Selhurst Park</v>
      </c>
      <c r="R245" s="247">
        <v>0.83333333333333337</v>
      </c>
      <c r="S245" s="203" t="str">
        <v>Crystal Palace</v>
      </c>
      <c r="T245" s="203" t="str">
        <v>Brentford</v>
      </c>
      <c r="X245" s="242" t="str">
        <f t="shared" si="3"/>
        <v/>
      </c>
    </row>
    <row r="246" spans="1:24">
      <c r="A246" s="229" t="s">
        <v>170</v>
      </c>
      <c r="B246" s="234">
        <v>46428</v>
      </c>
      <c r="C246" s="235" t="s">
        <v>129</v>
      </c>
      <c r="D246" s="236">
        <v>0.83333333333333337</v>
      </c>
      <c r="E246" s="235" t="s">
        <v>84</v>
      </c>
      <c r="F246" s="237" t="s">
        <v>85</v>
      </c>
      <c r="O246" s="203" t="str">
        <v>EPL</v>
      </c>
      <c r="P246" s="246">
        <v>46428</v>
      </c>
      <c r="Q246" s="203" t="str">
        <v>Hill Dickinson Stadium</v>
      </c>
      <c r="R246" s="247">
        <v>0.83333333333333337</v>
      </c>
      <c r="S246" s="203" t="str">
        <v>Everton</v>
      </c>
      <c r="T246" s="203" t="str">
        <v>Leeds</v>
      </c>
      <c r="X246" s="242" t="str">
        <f t="shared" si="3"/>
        <v/>
      </c>
    </row>
    <row r="247" spans="1:24">
      <c r="A247" s="229" t="s">
        <v>170</v>
      </c>
      <c r="B247" s="230">
        <v>46428</v>
      </c>
      <c r="C247" s="231" t="s">
        <v>88</v>
      </c>
      <c r="D247" s="232">
        <v>0.83333333333333337</v>
      </c>
      <c r="E247" s="231" t="s">
        <v>62</v>
      </c>
      <c r="F247" s="233" t="s">
        <v>76</v>
      </c>
      <c r="O247" s="203" t="str">
        <v>EPL</v>
      </c>
      <c r="P247" s="246">
        <v>46428</v>
      </c>
      <c r="Q247" s="203" t="str">
        <v>Craven Cottage</v>
      </c>
      <c r="R247" s="247">
        <v>0.83333333333333337</v>
      </c>
      <c r="S247" s="203" t="str">
        <v>Fulham</v>
      </c>
      <c r="T247" s="203" t="str">
        <v>Nottingham Forest</v>
      </c>
      <c r="X247" s="242" t="str">
        <f t="shared" si="3"/>
        <v/>
      </c>
    </row>
    <row r="248" spans="1:24">
      <c r="A248" s="229" t="s">
        <v>170</v>
      </c>
      <c r="B248" s="234">
        <v>46428</v>
      </c>
      <c r="C248" s="235" t="s">
        <v>161</v>
      </c>
      <c r="D248" s="236">
        <v>0.83333333333333337</v>
      </c>
      <c r="E248" s="235" t="s">
        <v>166</v>
      </c>
      <c r="F248" s="237" t="s">
        <v>65</v>
      </c>
      <c r="O248" s="203" t="str">
        <v>EPL</v>
      </c>
      <c r="P248" s="246">
        <v>46428</v>
      </c>
      <c r="Q248" s="203" t="str">
        <v>MKM Stadium</v>
      </c>
      <c r="R248" s="247">
        <v>0.83333333333333337</v>
      </c>
      <c r="S248" s="203" t="str">
        <v>Hull</v>
      </c>
      <c r="T248" s="203" t="str">
        <v>Sunderland</v>
      </c>
      <c r="X248" s="242" t="str">
        <f t="shared" si="3"/>
        <v/>
      </c>
    </row>
    <row r="249" spans="1:24">
      <c r="A249" s="229" t="s">
        <v>170</v>
      </c>
      <c r="B249" s="230">
        <v>46428</v>
      </c>
      <c r="C249" s="231" t="s">
        <v>162</v>
      </c>
      <c r="D249" s="232">
        <v>0.83333333333333337</v>
      </c>
      <c r="E249" s="231" t="s">
        <v>167</v>
      </c>
      <c r="F249" s="233" t="s">
        <v>83</v>
      </c>
      <c r="O249" s="203" t="str">
        <v>EPL</v>
      </c>
      <c r="P249" s="246">
        <v>46428</v>
      </c>
      <c r="Q249" s="203" t="str">
        <v>Portman Road</v>
      </c>
      <c r="R249" s="247">
        <v>0.83333333333333337</v>
      </c>
      <c r="S249" s="203" t="str">
        <v>Ipswich</v>
      </c>
      <c r="T249" s="203" t="str">
        <v>Arsenal</v>
      </c>
      <c r="X249" s="242" t="str">
        <f t="shared" si="3"/>
        <v/>
      </c>
    </row>
    <row r="250" spans="1:24">
      <c r="A250" s="229" t="s">
        <v>170</v>
      </c>
      <c r="B250" s="234">
        <v>46428</v>
      </c>
      <c r="C250" s="235" t="s">
        <v>42</v>
      </c>
      <c r="D250" s="236">
        <v>0.83333333333333337</v>
      </c>
      <c r="E250" s="235" t="s">
        <v>82</v>
      </c>
      <c r="F250" s="237" t="s">
        <v>61</v>
      </c>
      <c r="O250" s="203" t="str">
        <v>EPL</v>
      </c>
      <c r="P250" s="246">
        <v>46428</v>
      </c>
      <c r="Q250" s="203" t="str">
        <v>Old Trafford</v>
      </c>
      <c r="R250" s="247">
        <v>0.83333333333333337</v>
      </c>
      <c r="S250" s="203" t="str">
        <v>Manchester United</v>
      </c>
      <c r="T250" s="203" t="str">
        <v>Brighton</v>
      </c>
      <c r="X250" s="242" t="str">
        <f t="shared" si="3"/>
        <v/>
      </c>
    </row>
    <row r="251" spans="1:24">
      <c r="A251" s="229" t="s">
        <v>170</v>
      </c>
      <c r="B251" s="230">
        <v>46428</v>
      </c>
      <c r="C251" s="231" t="s">
        <v>164</v>
      </c>
      <c r="D251" s="232">
        <v>0.83333333333333337</v>
      </c>
      <c r="E251" s="231" t="s">
        <v>50</v>
      </c>
      <c r="F251" s="233" t="s">
        <v>77</v>
      </c>
      <c r="O251" s="203" t="str">
        <v>EPL</v>
      </c>
      <c r="P251" s="246">
        <v>46428</v>
      </c>
      <c r="Q251" s="203" t="str">
        <v>St. James' Park</v>
      </c>
      <c r="R251" s="247">
        <v>0.83333333333333337</v>
      </c>
      <c r="S251" s="203" t="str">
        <v>Newcastle United</v>
      </c>
      <c r="T251" s="203" t="str">
        <v>Chelsea</v>
      </c>
      <c r="X251" s="242" t="str">
        <f t="shared" si="3"/>
        <v/>
      </c>
    </row>
    <row r="252" spans="1:24">
      <c r="A252" s="229" t="s">
        <v>170</v>
      </c>
      <c r="B252" s="234">
        <v>46428</v>
      </c>
      <c r="C252" s="235" t="s">
        <v>90</v>
      </c>
      <c r="D252" s="236">
        <v>0.83333333333333337</v>
      </c>
      <c r="E252" s="235" t="s">
        <v>71</v>
      </c>
      <c r="F252" s="237" t="s">
        <v>74</v>
      </c>
      <c r="O252" s="203" t="str">
        <v>EPL</v>
      </c>
      <c r="P252" s="246">
        <v>46428</v>
      </c>
      <c r="Q252" s="203" t="str">
        <v>Tottenham Hotspur Stadium</v>
      </c>
      <c r="R252" s="247">
        <v>0.83333333333333337</v>
      </c>
      <c r="S252" s="203" t="str">
        <v>Tottenham</v>
      </c>
      <c r="T252" s="203" t="str">
        <v>Manchester City</v>
      </c>
      <c r="X252" s="242" t="str">
        <f t="shared" si="3"/>
        <v/>
      </c>
    </row>
    <row r="253" spans="1:24">
      <c r="A253" s="229" t="s">
        <v>170</v>
      </c>
      <c r="B253" s="230">
        <v>46438</v>
      </c>
      <c r="C253" s="231" t="s">
        <v>92</v>
      </c>
      <c r="D253" s="232">
        <v>0.625</v>
      </c>
      <c r="E253" s="231" t="s">
        <v>44</v>
      </c>
      <c r="F253" s="233" t="s">
        <v>80</v>
      </c>
      <c r="O253" s="203" t="str">
        <v>EPL</v>
      </c>
      <c r="P253" s="246">
        <v>46438</v>
      </c>
      <c r="Q253" s="203" t="str">
        <v>Vitality Stadium</v>
      </c>
      <c r="R253" s="247">
        <v>0.625</v>
      </c>
      <c r="S253" s="203" t="str">
        <v>Bournemouth</v>
      </c>
      <c r="T253" s="203" t="str">
        <v>Crystal Palace</v>
      </c>
      <c r="X253" s="242" t="str">
        <f t="shared" si="3"/>
        <v/>
      </c>
    </row>
    <row r="254" spans="1:24">
      <c r="A254" s="229" t="s">
        <v>170</v>
      </c>
      <c r="B254" s="234">
        <v>46438</v>
      </c>
      <c r="C254" s="235" t="s">
        <v>60</v>
      </c>
      <c r="D254" s="236">
        <v>0.625</v>
      </c>
      <c r="E254" s="235" t="s">
        <v>83</v>
      </c>
      <c r="F254" s="237" t="s">
        <v>62</v>
      </c>
      <c r="O254" s="203" t="str">
        <v>EPL</v>
      </c>
      <c r="P254" s="246">
        <v>46438</v>
      </c>
      <c r="Q254" s="203" t="str">
        <v>Emirates Stadium</v>
      </c>
      <c r="R254" s="247">
        <v>0.625</v>
      </c>
      <c r="S254" s="203" t="str">
        <v>Arsenal</v>
      </c>
      <c r="T254" s="203" t="str">
        <v>Fulham</v>
      </c>
      <c r="X254" s="242" t="str">
        <f t="shared" si="3"/>
        <v/>
      </c>
    </row>
    <row r="255" spans="1:24">
      <c r="A255" s="229" t="s">
        <v>170</v>
      </c>
      <c r="B255" s="230">
        <v>46438</v>
      </c>
      <c r="C255" s="231" t="s">
        <v>79</v>
      </c>
      <c r="D255" s="232">
        <v>0.625</v>
      </c>
      <c r="E255" s="231" t="s">
        <v>67</v>
      </c>
      <c r="F255" s="233" t="s">
        <v>168</v>
      </c>
      <c r="O255" s="203" t="str">
        <v>EPL</v>
      </c>
      <c r="P255" s="246">
        <v>46438</v>
      </c>
      <c r="Q255" s="203" t="str">
        <v>Gtech Community Stadium</v>
      </c>
      <c r="R255" s="247">
        <v>0.625</v>
      </c>
      <c r="S255" s="203" t="str">
        <v>Brentford</v>
      </c>
      <c r="T255" s="203" t="str">
        <v>Coventry</v>
      </c>
      <c r="X255" s="242" t="str">
        <f t="shared" si="3"/>
        <v/>
      </c>
    </row>
    <row r="256" spans="1:24">
      <c r="A256" s="229" t="s">
        <v>170</v>
      </c>
      <c r="B256" s="234">
        <v>46438</v>
      </c>
      <c r="C256" s="235" t="s">
        <v>86</v>
      </c>
      <c r="D256" s="236">
        <v>0.625</v>
      </c>
      <c r="E256" s="235" t="s">
        <v>61</v>
      </c>
      <c r="F256" s="237" t="s">
        <v>71</v>
      </c>
      <c r="O256" s="203" t="str">
        <v>EPL</v>
      </c>
      <c r="P256" s="246">
        <v>46438</v>
      </c>
      <c r="Q256" s="203" t="str">
        <v>American Express Stadium</v>
      </c>
      <c r="R256" s="247">
        <v>0.625</v>
      </c>
      <c r="S256" s="203" t="str">
        <v>Brighton</v>
      </c>
      <c r="T256" s="203" t="str">
        <v>Tottenham</v>
      </c>
      <c r="X256" s="242" t="str">
        <f t="shared" si="3"/>
        <v/>
      </c>
    </row>
    <row r="257" spans="1:24">
      <c r="A257" s="229" t="s">
        <v>170</v>
      </c>
      <c r="B257" s="230">
        <v>46438</v>
      </c>
      <c r="C257" s="231" t="s">
        <v>81</v>
      </c>
      <c r="D257" s="232">
        <v>0.625</v>
      </c>
      <c r="E257" s="231" t="s">
        <v>77</v>
      </c>
      <c r="F257" s="233" t="s">
        <v>167</v>
      </c>
      <c r="O257" s="203" t="str">
        <v>EPL</v>
      </c>
      <c r="P257" s="246">
        <v>46438</v>
      </c>
      <c r="Q257" s="203" t="str">
        <v>Stamford Bridge</v>
      </c>
      <c r="R257" s="247">
        <v>0.625</v>
      </c>
      <c r="S257" s="203" t="str">
        <v>Chelsea</v>
      </c>
      <c r="T257" s="203" t="str">
        <v>Ipswich</v>
      </c>
      <c r="X257" s="242" t="str">
        <f t="shared" si="3"/>
        <v/>
      </c>
    </row>
    <row r="258" spans="1:24">
      <c r="A258" s="229" t="s">
        <v>170</v>
      </c>
      <c r="B258" s="234">
        <v>46438</v>
      </c>
      <c r="C258" s="235" t="s">
        <v>125</v>
      </c>
      <c r="D258" s="236">
        <v>0.625</v>
      </c>
      <c r="E258" s="235" t="s">
        <v>85</v>
      </c>
      <c r="F258" s="237" t="s">
        <v>49</v>
      </c>
      <c r="O258" s="203" t="str">
        <v>EPL</v>
      </c>
      <c r="P258" s="246">
        <v>46438</v>
      </c>
      <c r="Q258" s="203" t="str">
        <v>Elland Road</v>
      </c>
      <c r="R258" s="247">
        <v>0.625</v>
      </c>
      <c r="S258" s="203" t="str">
        <v>Leeds</v>
      </c>
      <c r="T258" s="203" t="str">
        <v>Aston Villa</v>
      </c>
      <c r="X258" s="242" t="str">
        <f t="shared" si="3"/>
        <v/>
      </c>
    </row>
    <row r="259" spans="1:24">
      <c r="A259" s="229" t="s">
        <v>170</v>
      </c>
      <c r="B259" s="230">
        <v>46438</v>
      </c>
      <c r="C259" s="231" t="s">
        <v>94</v>
      </c>
      <c r="D259" s="232">
        <v>0.625</v>
      </c>
      <c r="E259" s="231" t="s">
        <v>43</v>
      </c>
      <c r="F259" s="233" t="s">
        <v>166</v>
      </c>
      <c r="O259" s="203" t="str">
        <v>EPL</v>
      </c>
      <c r="P259" s="246">
        <v>46438</v>
      </c>
      <c r="Q259" s="203" t="str">
        <v>Anfield</v>
      </c>
      <c r="R259" s="247">
        <v>0.625</v>
      </c>
      <c r="S259" s="203" t="str">
        <v>Liverpool</v>
      </c>
      <c r="T259" s="203" t="str">
        <v>Hull</v>
      </c>
      <c r="X259" s="242" t="str">
        <f t="shared" si="3"/>
        <v/>
      </c>
    </row>
    <row r="260" spans="1:24">
      <c r="A260" s="229" t="s">
        <v>170</v>
      </c>
      <c r="B260" s="234">
        <v>46438</v>
      </c>
      <c r="C260" s="235" t="s">
        <v>89</v>
      </c>
      <c r="D260" s="236">
        <v>0.625</v>
      </c>
      <c r="E260" s="235" t="s">
        <v>74</v>
      </c>
      <c r="F260" s="237" t="s">
        <v>50</v>
      </c>
      <c r="O260" s="203" t="str">
        <v>EPL</v>
      </c>
      <c r="P260" s="246">
        <v>46438</v>
      </c>
      <c r="Q260" s="203" t="str">
        <v>Etihad Stadium</v>
      </c>
      <c r="R260" s="247">
        <v>0.625</v>
      </c>
      <c r="S260" s="203" t="str">
        <v>Manchester City</v>
      </c>
      <c r="T260" s="203" t="str">
        <v>Newcastle United</v>
      </c>
      <c r="X260" s="242" t="str">
        <f t="shared" ref="X260:X323" si="4">IF(OR(W260=0,W260=""),"",TEXT(W260-WEEKDAY(W260,2)+1,"MMM D, YYY"))</f>
        <v/>
      </c>
    </row>
    <row r="261" spans="1:24">
      <c r="A261" s="229" t="s">
        <v>170</v>
      </c>
      <c r="B261" s="230">
        <v>46438</v>
      </c>
      <c r="C261" s="231" t="s">
        <v>163</v>
      </c>
      <c r="D261" s="232">
        <v>0.625</v>
      </c>
      <c r="E261" s="231" t="s">
        <v>76</v>
      </c>
      <c r="F261" s="233" t="s">
        <v>82</v>
      </c>
      <c r="O261" s="203" t="str">
        <v>EPL</v>
      </c>
      <c r="P261" s="246">
        <v>46438</v>
      </c>
      <c r="Q261" s="203" t="str">
        <v>The City Ground</v>
      </c>
      <c r="R261" s="247">
        <v>0.625</v>
      </c>
      <c r="S261" s="203" t="str">
        <v>Nottingham Forest</v>
      </c>
      <c r="T261" s="203" t="str">
        <v>Manchester United</v>
      </c>
      <c r="X261" s="242" t="str">
        <f t="shared" si="4"/>
        <v/>
      </c>
    </row>
    <row r="262" spans="1:24">
      <c r="A262" s="229" t="s">
        <v>170</v>
      </c>
      <c r="B262" s="234">
        <v>46438</v>
      </c>
      <c r="C262" s="235" t="s">
        <v>128</v>
      </c>
      <c r="D262" s="236">
        <v>0.625</v>
      </c>
      <c r="E262" s="235" t="s">
        <v>65</v>
      </c>
      <c r="F262" s="237" t="s">
        <v>84</v>
      </c>
      <c r="O262" s="203" t="str">
        <v>EPL</v>
      </c>
      <c r="P262" s="246">
        <v>46438</v>
      </c>
      <c r="Q262" s="203" t="str">
        <v>Stadium of Light</v>
      </c>
      <c r="R262" s="247">
        <v>0.625</v>
      </c>
      <c r="S262" s="203" t="str">
        <v>Sunderland</v>
      </c>
      <c r="T262" s="203" t="str">
        <v>Everton</v>
      </c>
      <c r="X262" s="242" t="str">
        <f t="shared" si="4"/>
        <v/>
      </c>
    </row>
    <row r="263" spans="1:24">
      <c r="A263" s="229" t="s">
        <v>170</v>
      </c>
      <c r="B263" s="230">
        <v>46445</v>
      </c>
      <c r="C263" s="231" t="s">
        <v>91</v>
      </c>
      <c r="D263" s="232">
        <v>0.625</v>
      </c>
      <c r="E263" s="231" t="s">
        <v>49</v>
      </c>
      <c r="F263" s="233" t="s">
        <v>77</v>
      </c>
      <c r="O263" s="203" t="str">
        <v>EPL</v>
      </c>
      <c r="P263" s="246">
        <v>46445</v>
      </c>
      <c r="Q263" s="203" t="str">
        <v>Villa Park</v>
      </c>
      <c r="R263" s="247">
        <v>0.625</v>
      </c>
      <c r="S263" s="203" t="str">
        <v>Aston Villa</v>
      </c>
      <c r="T263" s="203" t="str">
        <v>Chelsea</v>
      </c>
      <c r="X263" s="242" t="str">
        <f t="shared" si="4"/>
        <v/>
      </c>
    </row>
    <row r="264" spans="1:24">
      <c r="A264" s="229" t="s">
        <v>170</v>
      </c>
      <c r="B264" s="234">
        <v>46445</v>
      </c>
      <c r="C264" s="235" t="s">
        <v>165</v>
      </c>
      <c r="D264" s="236">
        <v>0.625</v>
      </c>
      <c r="E264" s="235" t="s">
        <v>168</v>
      </c>
      <c r="F264" s="237" t="s">
        <v>44</v>
      </c>
      <c r="O264" s="203" t="str">
        <v>EPL</v>
      </c>
      <c r="P264" s="246">
        <v>46445</v>
      </c>
      <c r="Q264" s="203" t="str">
        <v>Coventry Building Society Arena</v>
      </c>
      <c r="R264" s="247">
        <v>0.625</v>
      </c>
      <c r="S264" s="203" t="str">
        <v>Coventry</v>
      </c>
      <c r="T264" s="203" t="str">
        <v>Bournemouth</v>
      </c>
      <c r="X264" s="242" t="str">
        <f t="shared" si="4"/>
        <v/>
      </c>
    </row>
    <row r="265" spans="1:24">
      <c r="A265" s="229" t="s">
        <v>170</v>
      </c>
      <c r="B265" s="230">
        <v>46445</v>
      </c>
      <c r="C265" s="231" t="s">
        <v>87</v>
      </c>
      <c r="D265" s="232">
        <v>0.625</v>
      </c>
      <c r="E265" s="231" t="s">
        <v>80</v>
      </c>
      <c r="F265" s="233" t="s">
        <v>65</v>
      </c>
      <c r="O265" s="203" t="str">
        <v>EPL</v>
      </c>
      <c r="P265" s="246">
        <v>46445</v>
      </c>
      <c r="Q265" s="203" t="str">
        <v>Selhurst Park</v>
      </c>
      <c r="R265" s="247">
        <v>0.625</v>
      </c>
      <c r="S265" s="203" t="str">
        <v>Crystal Palace</v>
      </c>
      <c r="T265" s="203" t="str">
        <v>Sunderland</v>
      </c>
      <c r="X265" s="242" t="str">
        <f t="shared" si="4"/>
        <v/>
      </c>
    </row>
    <row r="266" spans="1:24">
      <c r="A266" s="229" t="s">
        <v>170</v>
      </c>
      <c r="B266" s="234">
        <v>46445</v>
      </c>
      <c r="C266" s="235" t="s">
        <v>129</v>
      </c>
      <c r="D266" s="236">
        <v>0.625</v>
      </c>
      <c r="E266" s="235" t="s">
        <v>84</v>
      </c>
      <c r="F266" s="237" t="s">
        <v>76</v>
      </c>
      <c r="O266" s="203" t="str">
        <v>EPL</v>
      </c>
      <c r="P266" s="246">
        <v>46445</v>
      </c>
      <c r="Q266" s="203" t="str">
        <v>Hill Dickinson Stadium</v>
      </c>
      <c r="R266" s="247">
        <v>0.625</v>
      </c>
      <c r="S266" s="203" t="str">
        <v>Everton</v>
      </c>
      <c r="T266" s="203" t="str">
        <v>Nottingham Forest</v>
      </c>
      <c r="X266" s="242" t="str">
        <f t="shared" si="4"/>
        <v/>
      </c>
    </row>
    <row r="267" spans="1:24">
      <c r="A267" s="229" t="s">
        <v>170</v>
      </c>
      <c r="B267" s="230">
        <v>46445</v>
      </c>
      <c r="C267" s="231" t="s">
        <v>88</v>
      </c>
      <c r="D267" s="232">
        <v>0.625</v>
      </c>
      <c r="E267" s="231" t="s">
        <v>62</v>
      </c>
      <c r="F267" s="233" t="s">
        <v>85</v>
      </c>
      <c r="O267" s="203" t="str">
        <v>EPL</v>
      </c>
      <c r="P267" s="246">
        <v>46445</v>
      </c>
      <c r="Q267" s="203" t="str">
        <v>Craven Cottage</v>
      </c>
      <c r="R267" s="247">
        <v>0.625</v>
      </c>
      <c r="S267" s="203" t="str">
        <v>Fulham</v>
      </c>
      <c r="T267" s="203" t="str">
        <v>Leeds</v>
      </c>
      <c r="X267" s="242" t="str">
        <f t="shared" si="4"/>
        <v/>
      </c>
    </row>
    <row r="268" spans="1:24">
      <c r="A268" s="229" t="s">
        <v>170</v>
      </c>
      <c r="B268" s="234">
        <v>46445</v>
      </c>
      <c r="C268" s="235" t="s">
        <v>161</v>
      </c>
      <c r="D268" s="236">
        <v>0.625</v>
      </c>
      <c r="E268" s="235" t="s">
        <v>166</v>
      </c>
      <c r="F268" s="237" t="s">
        <v>74</v>
      </c>
      <c r="O268" s="203" t="str">
        <v>EPL</v>
      </c>
      <c r="P268" s="246">
        <v>46445</v>
      </c>
      <c r="Q268" s="203" t="str">
        <v>MKM Stadium</v>
      </c>
      <c r="R268" s="247">
        <v>0.625</v>
      </c>
      <c r="S268" s="203" t="str">
        <v>Hull</v>
      </c>
      <c r="T268" s="203" t="str">
        <v>Manchester City</v>
      </c>
      <c r="X268" s="242" t="str">
        <f t="shared" si="4"/>
        <v/>
      </c>
    </row>
    <row r="269" spans="1:24">
      <c r="A269" s="229" t="s">
        <v>170</v>
      </c>
      <c r="B269" s="230">
        <v>46445</v>
      </c>
      <c r="C269" s="231" t="s">
        <v>162</v>
      </c>
      <c r="D269" s="232">
        <v>0.625</v>
      </c>
      <c r="E269" s="231" t="s">
        <v>167</v>
      </c>
      <c r="F269" s="233" t="s">
        <v>61</v>
      </c>
      <c r="O269" s="203" t="str">
        <v>EPL</v>
      </c>
      <c r="P269" s="246">
        <v>46445</v>
      </c>
      <c r="Q269" s="203" t="str">
        <v>Portman Road</v>
      </c>
      <c r="R269" s="247">
        <v>0.625</v>
      </c>
      <c r="S269" s="203" t="str">
        <v>Ipswich</v>
      </c>
      <c r="T269" s="203" t="str">
        <v>Brighton</v>
      </c>
      <c r="X269" s="242" t="str">
        <f t="shared" si="4"/>
        <v/>
      </c>
    </row>
    <row r="270" spans="1:24">
      <c r="A270" s="229" t="s">
        <v>170</v>
      </c>
      <c r="B270" s="234">
        <v>46445</v>
      </c>
      <c r="C270" s="235" t="s">
        <v>42</v>
      </c>
      <c r="D270" s="236">
        <v>0.625</v>
      </c>
      <c r="E270" s="235" t="s">
        <v>82</v>
      </c>
      <c r="F270" s="237" t="s">
        <v>83</v>
      </c>
      <c r="O270" s="203" t="str">
        <v>EPL</v>
      </c>
      <c r="P270" s="246">
        <v>46445</v>
      </c>
      <c r="Q270" s="203" t="str">
        <v>Old Trafford</v>
      </c>
      <c r="R270" s="247">
        <v>0.625</v>
      </c>
      <c r="S270" s="203" t="str">
        <v>Manchester United</v>
      </c>
      <c r="T270" s="203" t="str">
        <v>Arsenal</v>
      </c>
      <c r="X270" s="242" t="str">
        <f t="shared" si="4"/>
        <v/>
      </c>
    </row>
    <row r="271" spans="1:24">
      <c r="A271" s="229" t="s">
        <v>170</v>
      </c>
      <c r="B271" s="230">
        <v>46445</v>
      </c>
      <c r="C271" s="231" t="s">
        <v>164</v>
      </c>
      <c r="D271" s="232">
        <v>0.625</v>
      </c>
      <c r="E271" s="231" t="s">
        <v>50</v>
      </c>
      <c r="F271" s="233" t="s">
        <v>67</v>
      </c>
      <c r="O271" s="203" t="str">
        <v>EPL</v>
      </c>
      <c r="P271" s="246">
        <v>46445</v>
      </c>
      <c r="Q271" s="203" t="str">
        <v>St. James' Park</v>
      </c>
      <c r="R271" s="247">
        <v>0.625</v>
      </c>
      <c r="S271" s="203" t="str">
        <v>Newcastle United</v>
      </c>
      <c r="T271" s="203" t="str">
        <v>Brentford</v>
      </c>
      <c r="X271" s="242" t="str">
        <f t="shared" si="4"/>
        <v/>
      </c>
    </row>
    <row r="272" spans="1:24">
      <c r="A272" s="229" t="s">
        <v>170</v>
      </c>
      <c r="B272" s="234">
        <v>46445</v>
      </c>
      <c r="C272" s="235" t="s">
        <v>90</v>
      </c>
      <c r="D272" s="236">
        <v>0.625</v>
      </c>
      <c r="E272" s="235" t="s">
        <v>71</v>
      </c>
      <c r="F272" s="237" t="s">
        <v>43</v>
      </c>
      <c r="O272" s="203" t="str">
        <v>EPL</v>
      </c>
      <c r="P272" s="246">
        <v>46445</v>
      </c>
      <c r="Q272" s="203" t="str">
        <v>Tottenham Hotspur Stadium</v>
      </c>
      <c r="R272" s="247">
        <v>0.625</v>
      </c>
      <c r="S272" s="203" t="str">
        <v>Tottenham</v>
      </c>
      <c r="T272" s="203" t="str">
        <v>Liverpool</v>
      </c>
      <c r="X272" s="242" t="str">
        <f t="shared" si="4"/>
        <v/>
      </c>
    </row>
    <row r="273" spans="1:24">
      <c r="A273" s="229" t="s">
        <v>170</v>
      </c>
      <c r="B273" s="230">
        <v>46449</v>
      </c>
      <c r="C273" s="231" t="s">
        <v>92</v>
      </c>
      <c r="D273" s="232">
        <v>0.83333333333333337</v>
      </c>
      <c r="E273" s="231" t="s">
        <v>44</v>
      </c>
      <c r="F273" s="233" t="s">
        <v>71</v>
      </c>
      <c r="O273" s="203" t="str">
        <v>EPL</v>
      </c>
      <c r="P273" s="246">
        <v>46449</v>
      </c>
      <c r="Q273" s="203" t="str">
        <v>Vitality Stadium</v>
      </c>
      <c r="R273" s="247">
        <v>0.83333333333333337</v>
      </c>
      <c r="S273" s="203" t="str">
        <v>Bournemouth</v>
      </c>
      <c r="T273" s="203" t="str">
        <v>Tottenham</v>
      </c>
      <c r="X273" s="242" t="str">
        <f t="shared" si="4"/>
        <v/>
      </c>
    </row>
    <row r="274" spans="1:24">
      <c r="A274" s="229" t="s">
        <v>170</v>
      </c>
      <c r="B274" s="234">
        <v>46449</v>
      </c>
      <c r="C274" s="235" t="s">
        <v>60</v>
      </c>
      <c r="D274" s="236">
        <v>0.83333333333333337</v>
      </c>
      <c r="E274" s="235" t="s">
        <v>83</v>
      </c>
      <c r="F274" s="237" t="s">
        <v>80</v>
      </c>
      <c r="O274" s="203" t="str">
        <v>EPL</v>
      </c>
      <c r="P274" s="246">
        <v>46449</v>
      </c>
      <c r="Q274" s="203" t="str">
        <v>Emirates Stadium</v>
      </c>
      <c r="R274" s="247">
        <v>0.83333333333333337</v>
      </c>
      <c r="S274" s="203" t="str">
        <v>Arsenal</v>
      </c>
      <c r="T274" s="203" t="str">
        <v>Crystal Palace</v>
      </c>
      <c r="X274" s="242" t="str">
        <f t="shared" si="4"/>
        <v/>
      </c>
    </row>
    <row r="275" spans="1:24">
      <c r="A275" s="229" t="s">
        <v>170</v>
      </c>
      <c r="B275" s="230">
        <v>46449</v>
      </c>
      <c r="C275" s="231" t="s">
        <v>79</v>
      </c>
      <c r="D275" s="232">
        <v>0.83333333333333337</v>
      </c>
      <c r="E275" s="231" t="s">
        <v>67</v>
      </c>
      <c r="F275" s="233" t="s">
        <v>167</v>
      </c>
      <c r="O275" s="203" t="str">
        <v>EPL</v>
      </c>
      <c r="P275" s="246">
        <v>46449</v>
      </c>
      <c r="Q275" s="203" t="str">
        <v>Gtech Community Stadium</v>
      </c>
      <c r="R275" s="247">
        <v>0.83333333333333337</v>
      </c>
      <c r="S275" s="203" t="str">
        <v>Brentford</v>
      </c>
      <c r="T275" s="203" t="str">
        <v>Ipswich</v>
      </c>
      <c r="X275" s="242" t="str">
        <f t="shared" si="4"/>
        <v/>
      </c>
    </row>
    <row r="276" spans="1:24">
      <c r="A276" s="229" t="s">
        <v>170</v>
      </c>
      <c r="B276" s="234">
        <v>46449</v>
      </c>
      <c r="C276" s="235" t="s">
        <v>86</v>
      </c>
      <c r="D276" s="236">
        <v>0.83333333333333337</v>
      </c>
      <c r="E276" s="235" t="s">
        <v>61</v>
      </c>
      <c r="F276" s="237" t="s">
        <v>62</v>
      </c>
      <c r="O276" s="203" t="str">
        <v>EPL</v>
      </c>
      <c r="P276" s="246">
        <v>46449</v>
      </c>
      <c r="Q276" s="203" t="str">
        <v>American Express Stadium</v>
      </c>
      <c r="R276" s="247">
        <v>0.83333333333333337</v>
      </c>
      <c r="S276" s="203" t="str">
        <v>Brighton</v>
      </c>
      <c r="T276" s="203" t="str">
        <v>Fulham</v>
      </c>
      <c r="X276" s="242" t="str">
        <f t="shared" si="4"/>
        <v/>
      </c>
    </row>
    <row r="277" spans="1:24">
      <c r="A277" s="229" t="s">
        <v>170</v>
      </c>
      <c r="B277" s="230">
        <v>46449</v>
      </c>
      <c r="C277" s="231" t="s">
        <v>81</v>
      </c>
      <c r="D277" s="232">
        <v>0.83333333333333337</v>
      </c>
      <c r="E277" s="231" t="s">
        <v>77</v>
      </c>
      <c r="F277" s="233" t="s">
        <v>168</v>
      </c>
      <c r="O277" s="203" t="str">
        <v>EPL</v>
      </c>
      <c r="P277" s="246">
        <v>46449</v>
      </c>
      <c r="Q277" s="203" t="str">
        <v>Stamford Bridge</v>
      </c>
      <c r="R277" s="247">
        <v>0.83333333333333337</v>
      </c>
      <c r="S277" s="203" t="str">
        <v>Chelsea</v>
      </c>
      <c r="T277" s="203" t="str">
        <v>Coventry</v>
      </c>
      <c r="X277" s="242" t="str">
        <f t="shared" si="4"/>
        <v/>
      </c>
    </row>
    <row r="278" spans="1:24">
      <c r="A278" s="229" t="s">
        <v>170</v>
      </c>
      <c r="B278" s="234">
        <v>46449</v>
      </c>
      <c r="C278" s="235" t="s">
        <v>125</v>
      </c>
      <c r="D278" s="236">
        <v>0.83333333333333337</v>
      </c>
      <c r="E278" s="235" t="s">
        <v>85</v>
      </c>
      <c r="F278" s="237" t="s">
        <v>166</v>
      </c>
      <c r="O278" s="203" t="str">
        <v>EPL</v>
      </c>
      <c r="P278" s="246">
        <v>46449</v>
      </c>
      <c r="Q278" s="203" t="str">
        <v>Elland Road</v>
      </c>
      <c r="R278" s="247">
        <v>0.83333333333333337</v>
      </c>
      <c r="S278" s="203" t="str">
        <v>Leeds</v>
      </c>
      <c r="T278" s="203" t="str">
        <v>Hull</v>
      </c>
      <c r="X278" s="242" t="str">
        <f t="shared" si="4"/>
        <v/>
      </c>
    </row>
    <row r="279" spans="1:24">
      <c r="A279" s="229" t="s">
        <v>170</v>
      </c>
      <c r="B279" s="230">
        <v>46449</v>
      </c>
      <c r="C279" s="231" t="s">
        <v>94</v>
      </c>
      <c r="D279" s="232">
        <v>0.83333333333333337</v>
      </c>
      <c r="E279" s="231" t="s">
        <v>43</v>
      </c>
      <c r="F279" s="233" t="s">
        <v>49</v>
      </c>
      <c r="O279" s="203" t="str">
        <v>EPL</v>
      </c>
      <c r="P279" s="246">
        <v>46449</v>
      </c>
      <c r="Q279" s="203" t="str">
        <v>Anfield</v>
      </c>
      <c r="R279" s="247">
        <v>0.83333333333333337</v>
      </c>
      <c r="S279" s="203" t="str">
        <v>Liverpool</v>
      </c>
      <c r="T279" s="203" t="str">
        <v>Aston Villa</v>
      </c>
      <c r="X279" s="242" t="str">
        <f t="shared" si="4"/>
        <v/>
      </c>
    </row>
    <row r="280" spans="1:24">
      <c r="A280" s="229" t="s">
        <v>170</v>
      </c>
      <c r="B280" s="234">
        <v>46449</v>
      </c>
      <c r="C280" s="235" t="s">
        <v>89</v>
      </c>
      <c r="D280" s="236">
        <v>0.83333333333333337</v>
      </c>
      <c r="E280" s="235" t="s">
        <v>74</v>
      </c>
      <c r="F280" s="237" t="s">
        <v>84</v>
      </c>
      <c r="O280" s="203" t="str">
        <v>EPL</v>
      </c>
      <c r="P280" s="246">
        <v>46449</v>
      </c>
      <c r="Q280" s="203" t="str">
        <v>Etihad Stadium</v>
      </c>
      <c r="R280" s="247">
        <v>0.83333333333333337</v>
      </c>
      <c r="S280" s="203" t="str">
        <v>Manchester City</v>
      </c>
      <c r="T280" s="203" t="str">
        <v>Everton</v>
      </c>
      <c r="X280" s="242" t="str">
        <f t="shared" si="4"/>
        <v/>
      </c>
    </row>
    <row r="281" spans="1:24">
      <c r="A281" s="229" t="s">
        <v>170</v>
      </c>
      <c r="B281" s="230">
        <v>46449</v>
      </c>
      <c r="C281" s="231" t="s">
        <v>163</v>
      </c>
      <c r="D281" s="232">
        <v>0.83333333333333337</v>
      </c>
      <c r="E281" s="231" t="s">
        <v>76</v>
      </c>
      <c r="F281" s="233" t="s">
        <v>50</v>
      </c>
      <c r="O281" s="203" t="str">
        <v>EPL</v>
      </c>
      <c r="P281" s="246">
        <v>46449</v>
      </c>
      <c r="Q281" s="203" t="str">
        <v>The City Ground</v>
      </c>
      <c r="R281" s="247">
        <v>0.83333333333333337</v>
      </c>
      <c r="S281" s="203" t="str">
        <v>Nottingham Forest</v>
      </c>
      <c r="T281" s="203" t="str">
        <v>Newcastle United</v>
      </c>
      <c r="X281" s="242" t="str">
        <f t="shared" si="4"/>
        <v/>
      </c>
    </row>
    <row r="282" spans="1:24">
      <c r="A282" s="229" t="s">
        <v>170</v>
      </c>
      <c r="B282" s="234">
        <v>46449</v>
      </c>
      <c r="C282" s="235" t="s">
        <v>128</v>
      </c>
      <c r="D282" s="236">
        <v>0.83333333333333337</v>
      </c>
      <c r="E282" s="235" t="s">
        <v>65</v>
      </c>
      <c r="F282" s="237" t="s">
        <v>82</v>
      </c>
      <c r="O282" s="203" t="str">
        <v>EPL</v>
      </c>
      <c r="P282" s="246">
        <v>46449</v>
      </c>
      <c r="Q282" s="203" t="str">
        <v>Stadium of Light</v>
      </c>
      <c r="R282" s="247">
        <v>0.83333333333333337</v>
      </c>
      <c r="S282" s="203" t="str">
        <v>Sunderland</v>
      </c>
      <c r="T282" s="203" t="str">
        <v>Manchester United</v>
      </c>
      <c r="X282" s="242" t="str">
        <f t="shared" si="4"/>
        <v/>
      </c>
    </row>
    <row r="283" spans="1:24">
      <c r="A283" s="229" t="s">
        <v>170</v>
      </c>
      <c r="B283" s="230">
        <v>46459</v>
      </c>
      <c r="C283" s="231" t="s">
        <v>92</v>
      </c>
      <c r="D283" s="232">
        <v>0.625</v>
      </c>
      <c r="E283" s="231" t="s">
        <v>44</v>
      </c>
      <c r="F283" s="233" t="s">
        <v>50</v>
      </c>
      <c r="O283" s="203" t="str">
        <v>EPL</v>
      </c>
      <c r="P283" s="246">
        <v>46459</v>
      </c>
      <c r="Q283" s="203" t="str">
        <v>Vitality Stadium</v>
      </c>
      <c r="R283" s="247">
        <v>0.625</v>
      </c>
      <c r="S283" s="203" t="str">
        <v>Bournemouth</v>
      </c>
      <c r="T283" s="203" t="str">
        <v>Newcastle United</v>
      </c>
      <c r="X283" s="242" t="str">
        <f t="shared" si="4"/>
        <v/>
      </c>
    </row>
    <row r="284" spans="1:24">
      <c r="A284" s="229" t="s">
        <v>170</v>
      </c>
      <c r="B284" s="234">
        <v>46459</v>
      </c>
      <c r="C284" s="235" t="s">
        <v>91</v>
      </c>
      <c r="D284" s="236">
        <v>0.625</v>
      </c>
      <c r="E284" s="235" t="s">
        <v>49</v>
      </c>
      <c r="F284" s="237" t="s">
        <v>166</v>
      </c>
      <c r="O284" s="203" t="str">
        <v>EPL</v>
      </c>
      <c r="P284" s="246">
        <v>46459</v>
      </c>
      <c r="Q284" s="203" t="str">
        <v>Villa Park</v>
      </c>
      <c r="R284" s="247">
        <v>0.625</v>
      </c>
      <c r="S284" s="203" t="str">
        <v>Aston Villa</v>
      </c>
      <c r="T284" s="203" t="str">
        <v>Hull</v>
      </c>
      <c r="X284" s="242" t="str">
        <f t="shared" si="4"/>
        <v/>
      </c>
    </row>
    <row r="285" spans="1:24">
      <c r="A285" s="229" t="s">
        <v>170</v>
      </c>
      <c r="B285" s="230">
        <v>46459</v>
      </c>
      <c r="C285" s="231" t="s">
        <v>81</v>
      </c>
      <c r="D285" s="232">
        <v>0.625</v>
      </c>
      <c r="E285" s="231" t="s">
        <v>77</v>
      </c>
      <c r="F285" s="233" t="s">
        <v>83</v>
      </c>
      <c r="O285" s="203" t="str">
        <v>EPL</v>
      </c>
      <c r="P285" s="246">
        <v>46459</v>
      </c>
      <c r="Q285" s="203" t="str">
        <v>Stamford Bridge</v>
      </c>
      <c r="R285" s="247">
        <v>0.625</v>
      </c>
      <c r="S285" s="203" t="str">
        <v>Chelsea</v>
      </c>
      <c r="T285" s="203" t="str">
        <v>Arsenal</v>
      </c>
      <c r="X285" s="242" t="str">
        <f t="shared" si="4"/>
        <v/>
      </c>
    </row>
    <row r="286" spans="1:24">
      <c r="A286" s="229" t="s">
        <v>170</v>
      </c>
      <c r="B286" s="234">
        <v>46459</v>
      </c>
      <c r="C286" s="235" t="s">
        <v>165</v>
      </c>
      <c r="D286" s="236">
        <v>0.625</v>
      </c>
      <c r="E286" s="235" t="s">
        <v>168</v>
      </c>
      <c r="F286" s="237" t="s">
        <v>74</v>
      </c>
      <c r="O286" s="203" t="str">
        <v>EPL</v>
      </c>
      <c r="P286" s="246">
        <v>46459</v>
      </c>
      <c r="Q286" s="203" t="str">
        <v>Coventry Building Society Arena</v>
      </c>
      <c r="R286" s="247">
        <v>0.625</v>
      </c>
      <c r="S286" s="203" t="str">
        <v>Coventry</v>
      </c>
      <c r="T286" s="203" t="str">
        <v>Manchester City</v>
      </c>
      <c r="X286" s="242" t="str">
        <f t="shared" si="4"/>
        <v/>
      </c>
    </row>
    <row r="287" spans="1:24">
      <c r="A287" s="229" t="s">
        <v>170</v>
      </c>
      <c r="B287" s="230">
        <v>46459</v>
      </c>
      <c r="C287" s="231" t="s">
        <v>87</v>
      </c>
      <c r="D287" s="232">
        <v>0.625</v>
      </c>
      <c r="E287" s="231" t="s">
        <v>80</v>
      </c>
      <c r="F287" s="233" t="s">
        <v>62</v>
      </c>
      <c r="O287" s="203" t="str">
        <v>EPL</v>
      </c>
      <c r="P287" s="246">
        <v>46459</v>
      </c>
      <c r="Q287" s="203" t="str">
        <v>Selhurst Park</v>
      </c>
      <c r="R287" s="247">
        <v>0.625</v>
      </c>
      <c r="S287" s="203" t="str">
        <v>Crystal Palace</v>
      </c>
      <c r="T287" s="203" t="str">
        <v>Fulham</v>
      </c>
      <c r="X287" s="242" t="str">
        <f t="shared" si="4"/>
        <v/>
      </c>
    </row>
    <row r="288" spans="1:24">
      <c r="A288" s="229" t="s">
        <v>170</v>
      </c>
      <c r="B288" s="234">
        <v>46459</v>
      </c>
      <c r="C288" s="235" t="s">
        <v>125</v>
      </c>
      <c r="D288" s="236">
        <v>0.625</v>
      </c>
      <c r="E288" s="235" t="s">
        <v>85</v>
      </c>
      <c r="F288" s="237" t="s">
        <v>61</v>
      </c>
      <c r="O288" s="203" t="str">
        <v>EPL</v>
      </c>
      <c r="P288" s="246">
        <v>46459</v>
      </c>
      <c r="Q288" s="203" t="str">
        <v>Elland Road</v>
      </c>
      <c r="R288" s="247">
        <v>0.625</v>
      </c>
      <c r="S288" s="203" t="str">
        <v>Leeds</v>
      </c>
      <c r="T288" s="203" t="str">
        <v>Brighton</v>
      </c>
      <c r="X288" s="242" t="str">
        <f t="shared" si="4"/>
        <v/>
      </c>
    </row>
    <row r="289" spans="1:24">
      <c r="A289" s="229" t="s">
        <v>170</v>
      </c>
      <c r="B289" s="230">
        <v>46459</v>
      </c>
      <c r="C289" s="231" t="s">
        <v>94</v>
      </c>
      <c r="D289" s="232">
        <v>0.625</v>
      </c>
      <c r="E289" s="231" t="s">
        <v>43</v>
      </c>
      <c r="F289" s="233" t="s">
        <v>167</v>
      </c>
      <c r="O289" s="203" t="str">
        <v>EPL</v>
      </c>
      <c r="P289" s="246">
        <v>46459</v>
      </c>
      <c r="Q289" s="203" t="str">
        <v>Anfield</v>
      </c>
      <c r="R289" s="247">
        <v>0.625</v>
      </c>
      <c r="S289" s="203" t="str">
        <v>Liverpool</v>
      </c>
      <c r="T289" s="203" t="str">
        <v>Ipswich</v>
      </c>
      <c r="X289" s="242" t="str">
        <f t="shared" si="4"/>
        <v/>
      </c>
    </row>
    <row r="290" spans="1:24">
      <c r="A290" s="229" t="s">
        <v>170</v>
      </c>
      <c r="B290" s="234">
        <v>46459</v>
      </c>
      <c r="C290" s="235" t="s">
        <v>42</v>
      </c>
      <c r="D290" s="236">
        <v>0.625</v>
      </c>
      <c r="E290" s="235" t="s">
        <v>82</v>
      </c>
      <c r="F290" s="237" t="s">
        <v>84</v>
      </c>
      <c r="O290" s="203" t="str">
        <v>EPL</v>
      </c>
      <c r="P290" s="246">
        <v>46459</v>
      </c>
      <c r="Q290" s="203" t="str">
        <v>Old Trafford</v>
      </c>
      <c r="R290" s="247">
        <v>0.625</v>
      </c>
      <c r="S290" s="203" t="str">
        <v>Manchester United</v>
      </c>
      <c r="T290" s="203" t="str">
        <v>Everton</v>
      </c>
      <c r="X290" s="242" t="str">
        <f t="shared" si="4"/>
        <v/>
      </c>
    </row>
    <row r="291" spans="1:24">
      <c r="A291" s="229" t="s">
        <v>170</v>
      </c>
      <c r="B291" s="230">
        <v>46459</v>
      </c>
      <c r="C291" s="231" t="s">
        <v>128</v>
      </c>
      <c r="D291" s="232">
        <v>0.625</v>
      </c>
      <c r="E291" s="231" t="s">
        <v>65</v>
      </c>
      <c r="F291" s="233" t="s">
        <v>67</v>
      </c>
      <c r="O291" s="203" t="str">
        <v>EPL</v>
      </c>
      <c r="P291" s="246">
        <v>46459</v>
      </c>
      <c r="Q291" s="203" t="str">
        <v>Stadium of Light</v>
      </c>
      <c r="R291" s="247">
        <v>0.625</v>
      </c>
      <c r="S291" s="203" t="str">
        <v>Sunderland</v>
      </c>
      <c r="T291" s="203" t="str">
        <v>Brentford</v>
      </c>
      <c r="X291" s="242" t="str">
        <f t="shared" si="4"/>
        <v/>
      </c>
    </row>
    <row r="292" spans="1:24">
      <c r="A292" s="229" t="s">
        <v>170</v>
      </c>
      <c r="B292" s="234">
        <v>46459</v>
      </c>
      <c r="C292" s="235" t="s">
        <v>90</v>
      </c>
      <c r="D292" s="236">
        <v>0.625</v>
      </c>
      <c r="E292" s="235" t="s">
        <v>71</v>
      </c>
      <c r="F292" s="237" t="s">
        <v>76</v>
      </c>
      <c r="O292" s="203" t="str">
        <v>EPL</v>
      </c>
      <c r="P292" s="246">
        <v>46459</v>
      </c>
      <c r="Q292" s="203" t="str">
        <v>Tottenham Hotspur Stadium</v>
      </c>
      <c r="R292" s="247">
        <v>0.625</v>
      </c>
      <c r="S292" s="203" t="str">
        <v>Tottenham</v>
      </c>
      <c r="T292" s="203" t="str">
        <v>Nottingham Forest</v>
      </c>
      <c r="X292" s="242" t="str">
        <f t="shared" si="4"/>
        <v/>
      </c>
    </row>
    <row r="293" spans="1:24">
      <c r="A293" s="229" t="s">
        <v>170</v>
      </c>
      <c r="B293" s="230">
        <v>46466</v>
      </c>
      <c r="C293" s="231" t="s">
        <v>60</v>
      </c>
      <c r="D293" s="232">
        <v>0.625</v>
      </c>
      <c r="E293" s="231" t="s">
        <v>83</v>
      </c>
      <c r="F293" s="233" t="s">
        <v>65</v>
      </c>
      <c r="O293" s="203" t="str">
        <v>EPL</v>
      </c>
      <c r="P293" s="246">
        <v>46466</v>
      </c>
      <c r="Q293" s="203" t="str">
        <v>Emirates Stadium</v>
      </c>
      <c r="R293" s="247">
        <v>0.625</v>
      </c>
      <c r="S293" s="203" t="str">
        <v>Arsenal</v>
      </c>
      <c r="T293" s="203" t="str">
        <v>Sunderland</v>
      </c>
      <c r="X293" s="242" t="str">
        <f t="shared" si="4"/>
        <v/>
      </c>
    </row>
    <row r="294" spans="1:24">
      <c r="A294" s="229" t="s">
        <v>170</v>
      </c>
      <c r="B294" s="234">
        <v>46466</v>
      </c>
      <c r="C294" s="235" t="s">
        <v>79</v>
      </c>
      <c r="D294" s="236">
        <v>0.625</v>
      </c>
      <c r="E294" s="235" t="s">
        <v>67</v>
      </c>
      <c r="F294" s="237" t="s">
        <v>44</v>
      </c>
      <c r="O294" s="203" t="str">
        <v>EPL</v>
      </c>
      <c r="P294" s="246">
        <v>46466</v>
      </c>
      <c r="Q294" s="203" t="str">
        <v>Gtech Community Stadium</v>
      </c>
      <c r="R294" s="247">
        <v>0.625</v>
      </c>
      <c r="S294" s="203" t="str">
        <v>Brentford</v>
      </c>
      <c r="T294" s="203" t="str">
        <v>Bournemouth</v>
      </c>
      <c r="X294" s="242" t="str">
        <f t="shared" si="4"/>
        <v/>
      </c>
    </row>
    <row r="295" spans="1:24">
      <c r="A295" s="229" t="s">
        <v>170</v>
      </c>
      <c r="B295" s="230">
        <v>46466</v>
      </c>
      <c r="C295" s="231" t="s">
        <v>86</v>
      </c>
      <c r="D295" s="232">
        <v>0.625</v>
      </c>
      <c r="E295" s="231" t="s">
        <v>61</v>
      </c>
      <c r="F295" s="233" t="s">
        <v>168</v>
      </c>
      <c r="O295" s="203" t="str">
        <v>EPL</v>
      </c>
      <c r="P295" s="246">
        <v>46466</v>
      </c>
      <c r="Q295" s="203" t="str">
        <v>American Express Stadium</v>
      </c>
      <c r="R295" s="247">
        <v>0.625</v>
      </c>
      <c r="S295" s="203" t="str">
        <v>Brighton</v>
      </c>
      <c r="T295" s="203" t="str">
        <v>Coventry</v>
      </c>
      <c r="X295" s="242" t="str">
        <f t="shared" si="4"/>
        <v/>
      </c>
    </row>
    <row r="296" spans="1:24">
      <c r="A296" s="229" t="s">
        <v>170</v>
      </c>
      <c r="B296" s="234">
        <v>46466</v>
      </c>
      <c r="C296" s="235" t="s">
        <v>129</v>
      </c>
      <c r="D296" s="236">
        <v>0.625</v>
      </c>
      <c r="E296" s="235" t="s">
        <v>84</v>
      </c>
      <c r="F296" s="237" t="s">
        <v>71</v>
      </c>
      <c r="O296" s="203" t="str">
        <v>EPL</v>
      </c>
      <c r="P296" s="246">
        <v>46466</v>
      </c>
      <c r="Q296" s="203" t="str">
        <v>Hill Dickinson Stadium</v>
      </c>
      <c r="R296" s="247">
        <v>0.625</v>
      </c>
      <c r="S296" s="203" t="str">
        <v>Everton</v>
      </c>
      <c r="T296" s="203" t="str">
        <v>Tottenham</v>
      </c>
      <c r="X296" s="242" t="str">
        <f t="shared" si="4"/>
        <v/>
      </c>
    </row>
    <row r="297" spans="1:24">
      <c r="A297" s="229" t="s">
        <v>170</v>
      </c>
      <c r="B297" s="230">
        <v>46466</v>
      </c>
      <c r="C297" s="231" t="s">
        <v>88</v>
      </c>
      <c r="D297" s="232">
        <v>0.625</v>
      </c>
      <c r="E297" s="231" t="s">
        <v>62</v>
      </c>
      <c r="F297" s="233" t="s">
        <v>43</v>
      </c>
      <c r="O297" s="203" t="str">
        <v>EPL</v>
      </c>
      <c r="P297" s="246">
        <v>46466</v>
      </c>
      <c r="Q297" s="203" t="str">
        <v>Craven Cottage</v>
      </c>
      <c r="R297" s="247">
        <v>0.625</v>
      </c>
      <c r="S297" s="203" t="str">
        <v>Fulham</v>
      </c>
      <c r="T297" s="203" t="str">
        <v>Liverpool</v>
      </c>
      <c r="X297" s="242" t="str">
        <f t="shared" si="4"/>
        <v/>
      </c>
    </row>
    <row r="298" spans="1:24">
      <c r="A298" s="229" t="s">
        <v>170</v>
      </c>
      <c r="B298" s="234">
        <v>46466</v>
      </c>
      <c r="C298" s="235" t="s">
        <v>161</v>
      </c>
      <c r="D298" s="236">
        <v>0.625</v>
      </c>
      <c r="E298" s="235" t="s">
        <v>166</v>
      </c>
      <c r="F298" s="237" t="s">
        <v>77</v>
      </c>
      <c r="O298" s="203" t="str">
        <v>EPL</v>
      </c>
      <c r="P298" s="246">
        <v>46466</v>
      </c>
      <c r="Q298" s="203" t="str">
        <v>MKM Stadium</v>
      </c>
      <c r="R298" s="247">
        <v>0.625</v>
      </c>
      <c r="S298" s="203" t="str">
        <v>Hull</v>
      </c>
      <c r="T298" s="203" t="str">
        <v>Chelsea</v>
      </c>
      <c r="X298" s="242" t="str">
        <f t="shared" si="4"/>
        <v/>
      </c>
    </row>
    <row r="299" spans="1:24">
      <c r="A299" s="229" t="s">
        <v>170</v>
      </c>
      <c r="B299" s="230">
        <v>46466</v>
      </c>
      <c r="C299" s="231" t="s">
        <v>162</v>
      </c>
      <c r="D299" s="232">
        <v>0.625</v>
      </c>
      <c r="E299" s="231" t="s">
        <v>167</v>
      </c>
      <c r="F299" s="233" t="s">
        <v>80</v>
      </c>
      <c r="O299" s="203" t="str">
        <v>EPL</v>
      </c>
      <c r="P299" s="246">
        <v>46466</v>
      </c>
      <c r="Q299" s="203" t="str">
        <v>Portman Road</v>
      </c>
      <c r="R299" s="247">
        <v>0.625</v>
      </c>
      <c r="S299" s="203" t="str">
        <v>Ipswich</v>
      </c>
      <c r="T299" s="203" t="str">
        <v>Crystal Palace</v>
      </c>
      <c r="X299" s="242" t="str">
        <f t="shared" si="4"/>
        <v/>
      </c>
    </row>
    <row r="300" spans="1:24">
      <c r="A300" s="229" t="s">
        <v>170</v>
      </c>
      <c r="B300" s="234">
        <v>46466</v>
      </c>
      <c r="C300" s="235" t="s">
        <v>89</v>
      </c>
      <c r="D300" s="236">
        <v>0.625</v>
      </c>
      <c r="E300" s="235" t="s">
        <v>74</v>
      </c>
      <c r="F300" s="237" t="s">
        <v>82</v>
      </c>
      <c r="O300" s="203" t="str">
        <v>EPL</v>
      </c>
      <c r="P300" s="246">
        <v>46466</v>
      </c>
      <c r="Q300" s="203" t="str">
        <v>Etihad Stadium</v>
      </c>
      <c r="R300" s="247">
        <v>0.625</v>
      </c>
      <c r="S300" s="203" t="str">
        <v>Manchester City</v>
      </c>
      <c r="T300" s="203" t="str">
        <v>Manchester United</v>
      </c>
      <c r="X300" s="242" t="str">
        <f t="shared" si="4"/>
        <v/>
      </c>
    </row>
    <row r="301" spans="1:24">
      <c r="A301" s="229" t="s">
        <v>170</v>
      </c>
      <c r="B301" s="230">
        <v>46466</v>
      </c>
      <c r="C301" s="231" t="s">
        <v>164</v>
      </c>
      <c r="D301" s="232">
        <v>0.625</v>
      </c>
      <c r="E301" s="231" t="s">
        <v>50</v>
      </c>
      <c r="F301" s="233" t="s">
        <v>85</v>
      </c>
      <c r="O301" s="203" t="str">
        <v>EPL</v>
      </c>
      <c r="P301" s="246">
        <v>46466</v>
      </c>
      <c r="Q301" s="203" t="str">
        <v>St. James' Park</v>
      </c>
      <c r="R301" s="247">
        <v>0.625</v>
      </c>
      <c r="S301" s="203" t="str">
        <v>Newcastle United</v>
      </c>
      <c r="T301" s="203" t="str">
        <v>Leeds</v>
      </c>
      <c r="X301" s="242" t="str">
        <f t="shared" si="4"/>
        <v/>
      </c>
    </row>
    <row r="302" spans="1:24">
      <c r="A302" s="229" t="s">
        <v>170</v>
      </c>
      <c r="B302" s="234">
        <v>46466</v>
      </c>
      <c r="C302" s="235" t="s">
        <v>163</v>
      </c>
      <c r="D302" s="236">
        <v>0.625</v>
      </c>
      <c r="E302" s="235" t="s">
        <v>76</v>
      </c>
      <c r="F302" s="237" t="s">
        <v>49</v>
      </c>
      <c r="O302" s="203" t="str">
        <v>EPL</v>
      </c>
      <c r="P302" s="246">
        <v>46466</v>
      </c>
      <c r="Q302" s="203" t="str">
        <v>The City Ground</v>
      </c>
      <c r="R302" s="247">
        <v>0.625</v>
      </c>
      <c r="S302" s="203" t="str">
        <v>Nottingham Forest</v>
      </c>
      <c r="T302" s="203" t="str">
        <v>Aston Villa</v>
      </c>
      <c r="X302" s="242" t="str">
        <f t="shared" si="4"/>
        <v/>
      </c>
    </row>
    <row r="303" spans="1:24">
      <c r="A303" s="229" t="s">
        <v>170</v>
      </c>
      <c r="B303" s="230">
        <v>46487</v>
      </c>
      <c r="C303" s="231" t="s">
        <v>92</v>
      </c>
      <c r="D303" s="232">
        <v>0.625</v>
      </c>
      <c r="E303" s="231" t="s">
        <v>44</v>
      </c>
      <c r="F303" s="233" t="s">
        <v>74</v>
      </c>
      <c r="O303" s="203" t="str">
        <v>EPL</v>
      </c>
      <c r="P303" s="246">
        <v>46487</v>
      </c>
      <c r="Q303" s="203" t="str">
        <v>Vitality Stadium</v>
      </c>
      <c r="R303" s="247">
        <v>0.625</v>
      </c>
      <c r="S303" s="203" t="str">
        <v>Bournemouth</v>
      </c>
      <c r="T303" s="203" t="str">
        <v>Manchester City</v>
      </c>
      <c r="X303" s="242" t="str">
        <f t="shared" si="4"/>
        <v/>
      </c>
    </row>
    <row r="304" spans="1:24">
      <c r="A304" s="229" t="s">
        <v>170</v>
      </c>
      <c r="B304" s="234">
        <v>46487</v>
      </c>
      <c r="C304" s="235" t="s">
        <v>91</v>
      </c>
      <c r="D304" s="236">
        <v>0.625</v>
      </c>
      <c r="E304" s="235" t="s">
        <v>49</v>
      </c>
      <c r="F304" s="237" t="s">
        <v>61</v>
      </c>
      <c r="O304" s="203" t="str">
        <v>EPL</v>
      </c>
      <c r="P304" s="246">
        <v>46487</v>
      </c>
      <c r="Q304" s="203" t="str">
        <v>Villa Park</v>
      </c>
      <c r="R304" s="247">
        <v>0.625</v>
      </c>
      <c r="S304" s="203" t="str">
        <v>Aston Villa</v>
      </c>
      <c r="T304" s="203" t="str">
        <v>Brighton</v>
      </c>
      <c r="X304" s="242" t="str">
        <f t="shared" si="4"/>
        <v/>
      </c>
    </row>
    <row r="305" spans="1:24">
      <c r="A305" s="229" t="s">
        <v>170</v>
      </c>
      <c r="B305" s="230">
        <v>46487</v>
      </c>
      <c r="C305" s="231" t="s">
        <v>81</v>
      </c>
      <c r="D305" s="232">
        <v>0.625</v>
      </c>
      <c r="E305" s="231" t="s">
        <v>77</v>
      </c>
      <c r="F305" s="233" t="s">
        <v>62</v>
      </c>
      <c r="O305" s="203" t="str">
        <v>EPL</v>
      </c>
      <c r="P305" s="246">
        <v>46487</v>
      </c>
      <c r="Q305" s="203" t="str">
        <v>Stamford Bridge</v>
      </c>
      <c r="R305" s="247">
        <v>0.625</v>
      </c>
      <c r="S305" s="203" t="str">
        <v>Chelsea</v>
      </c>
      <c r="T305" s="203" t="str">
        <v>Fulham</v>
      </c>
      <c r="X305" s="242" t="str">
        <f t="shared" si="4"/>
        <v/>
      </c>
    </row>
    <row r="306" spans="1:24">
      <c r="A306" s="229" t="s">
        <v>170</v>
      </c>
      <c r="B306" s="234">
        <v>46487</v>
      </c>
      <c r="C306" s="235" t="s">
        <v>165</v>
      </c>
      <c r="D306" s="236">
        <v>0.625</v>
      </c>
      <c r="E306" s="235" t="s">
        <v>168</v>
      </c>
      <c r="F306" s="237" t="s">
        <v>83</v>
      </c>
      <c r="O306" s="203" t="str">
        <v>EPL</v>
      </c>
      <c r="P306" s="246">
        <v>46487</v>
      </c>
      <c r="Q306" s="203" t="str">
        <v>Coventry Building Society Arena</v>
      </c>
      <c r="R306" s="247">
        <v>0.625</v>
      </c>
      <c r="S306" s="203" t="str">
        <v>Coventry</v>
      </c>
      <c r="T306" s="203" t="str">
        <v>Arsenal</v>
      </c>
      <c r="X306" s="242" t="str">
        <f t="shared" si="4"/>
        <v/>
      </c>
    </row>
    <row r="307" spans="1:24">
      <c r="A307" s="229" t="s">
        <v>170</v>
      </c>
      <c r="B307" s="230">
        <v>46487</v>
      </c>
      <c r="C307" s="231" t="s">
        <v>87</v>
      </c>
      <c r="D307" s="232">
        <v>0.625</v>
      </c>
      <c r="E307" s="231" t="s">
        <v>80</v>
      </c>
      <c r="F307" s="233" t="s">
        <v>84</v>
      </c>
      <c r="O307" s="203" t="str">
        <v>EPL</v>
      </c>
      <c r="P307" s="246">
        <v>46487</v>
      </c>
      <c r="Q307" s="203" t="str">
        <v>Selhurst Park</v>
      </c>
      <c r="R307" s="247">
        <v>0.625</v>
      </c>
      <c r="S307" s="203" t="str">
        <v>Crystal Palace</v>
      </c>
      <c r="T307" s="203" t="str">
        <v>Everton</v>
      </c>
      <c r="X307" s="242" t="str">
        <f t="shared" si="4"/>
        <v/>
      </c>
    </row>
    <row r="308" spans="1:24">
      <c r="A308" s="229" t="s">
        <v>170</v>
      </c>
      <c r="B308" s="234">
        <v>46487</v>
      </c>
      <c r="C308" s="235" t="s">
        <v>125</v>
      </c>
      <c r="D308" s="236">
        <v>0.625</v>
      </c>
      <c r="E308" s="235" t="s">
        <v>85</v>
      </c>
      <c r="F308" s="237" t="s">
        <v>76</v>
      </c>
      <c r="O308" s="203" t="str">
        <v>EPL</v>
      </c>
      <c r="P308" s="246">
        <v>46487</v>
      </c>
      <c r="Q308" s="203" t="str">
        <v>Elland Road</v>
      </c>
      <c r="R308" s="247">
        <v>0.625</v>
      </c>
      <c r="S308" s="203" t="str">
        <v>Leeds</v>
      </c>
      <c r="T308" s="203" t="str">
        <v>Nottingham Forest</v>
      </c>
      <c r="X308" s="242" t="str">
        <f t="shared" si="4"/>
        <v/>
      </c>
    </row>
    <row r="309" spans="1:24">
      <c r="A309" s="229" t="s">
        <v>170</v>
      </c>
      <c r="B309" s="230">
        <v>46487</v>
      </c>
      <c r="C309" s="231" t="s">
        <v>94</v>
      </c>
      <c r="D309" s="232">
        <v>0.625</v>
      </c>
      <c r="E309" s="231" t="s">
        <v>43</v>
      </c>
      <c r="F309" s="233" t="s">
        <v>50</v>
      </c>
      <c r="O309" s="203" t="str">
        <v>EPL</v>
      </c>
      <c r="P309" s="246">
        <v>46487</v>
      </c>
      <c r="Q309" s="203" t="str">
        <v>Anfield</v>
      </c>
      <c r="R309" s="247">
        <v>0.625</v>
      </c>
      <c r="S309" s="203" t="str">
        <v>Liverpool</v>
      </c>
      <c r="T309" s="203" t="str">
        <v>Newcastle United</v>
      </c>
      <c r="X309" s="242" t="str">
        <f t="shared" si="4"/>
        <v/>
      </c>
    </row>
    <row r="310" spans="1:24">
      <c r="A310" s="229" t="s">
        <v>170</v>
      </c>
      <c r="B310" s="234">
        <v>46487</v>
      </c>
      <c r="C310" s="235" t="s">
        <v>42</v>
      </c>
      <c r="D310" s="236">
        <v>0.625</v>
      </c>
      <c r="E310" s="235" t="s">
        <v>82</v>
      </c>
      <c r="F310" s="237" t="s">
        <v>166</v>
      </c>
      <c r="O310" s="203" t="str">
        <v>EPL</v>
      </c>
      <c r="P310" s="246">
        <v>46487</v>
      </c>
      <c r="Q310" s="203" t="str">
        <v>Old Trafford</v>
      </c>
      <c r="R310" s="247">
        <v>0.625</v>
      </c>
      <c r="S310" s="203" t="str">
        <v>Manchester United</v>
      </c>
      <c r="T310" s="203" t="str">
        <v>Hull</v>
      </c>
      <c r="X310" s="242" t="str">
        <f t="shared" si="4"/>
        <v/>
      </c>
    </row>
    <row r="311" spans="1:24">
      <c r="A311" s="229" t="s">
        <v>170</v>
      </c>
      <c r="B311" s="230">
        <v>46487</v>
      </c>
      <c r="C311" s="231" t="s">
        <v>128</v>
      </c>
      <c r="D311" s="232">
        <v>0.625</v>
      </c>
      <c r="E311" s="231" t="s">
        <v>65</v>
      </c>
      <c r="F311" s="233" t="s">
        <v>167</v>
      </c>
      <c r="O311" s="203" t="str">
        <v>EPL</v>
      </c>
      <c r="P311" s="246">
        <v>46487</v>
      </c>
      <c r="Q311" s="203" t="str">
        <v>Stadium of Light</v>
      </c>
      <c r="R311" s="247">
        <v>0.625</v>
      </c>
      <c r="S311" s="203" t="str">
        <v>Sunderland</v>
      </c>
      <c r="T311" s="203" t="str">
        <v>Ipswich</v>
      </c>
      <c r="X311" s="242" t="str">
        <f t="shared" si="4"/>
        <v/>
      </c>
    </row>
    <row r="312" spans="1:24">
      <c r="A312" s="229" t="s">
        <v>170</v>
      </c>
      <c r="B312" s="234">
        <v>46487</v>
      </c>
      <c r="C312" s="235" t="s">
        <v>90</v>
      </c>
      <c r="D312" s="236">
        <v>0.625</v>
      </c>
      <c r="E312" s="235" t="s">
        <v>71</v>
      </c>
      <c r="F312" s="237" t="s">
        <v>67</v>
      </c>
      <c r="O312" s="203" t="str">
        <v>EPL</v>
      </c>
      <c r="P312" s="246">
        <v>46487</v>
      </c>
      <c r="Q312" s="203" t="str">
        <v>Tottenham Hotspur Stadium</v>
      </c>
      <c r="R312" s="247">
        <v>0.625</v>
      </c>
      <c r="S312" s="203" t="str">
        <v>Tottenham</v>
      </c>
      <c r="T312" s="203" t="str">
        <v>Brentford</v>
      </c>
      <c r="X312" s="242" t="str">
        <f t="shared" si="4"/>
        <v/>
      </c>
    </row>
    <row r="313" spans="1:24">
      <c r="A313" s="229" t="s">
        <v>170</v>
      </c>
      <c r="B313" s="230">
        <v>46494</v>
      </c>
      <c r="C313" s="231" t="s">
        <v>60</v>
      </c>
      <c r="D313" s="232">
        <v>0.625</v>
      </c>
      <c r="E313" s="231" t="s">
        <v>83</v>
      </c>
      <c r="F313" s="233" t="s">
        <v>49</v>
      </c>
      <c r="O313" s="203" t="str">
        <v>EPL</v>
      </c>
      <c r="P313" s="246">
        <v>46494</v>
      </c>
      <c r="Q313" s="203" t="str">
        <v>Emirates Stadium</v>
      </c>
      <c r="R313" s="247">
        <v>0.625</v>
      </c>
      <c r="S313" s="203" t="str">
        <v>Arsenal</v>
      </c>
      <c r="T313" s="203" t="str">
        <v>Aston Villa</v>
      </c>
      <c r="X313" s="242" t="str">
        <f t="shared" si="4"/>
        <v/>
      </c>
    </row>
    <row r="314" spans="1:24">
      <c r="A314" s="229" t="s">
        <v>170</v>
      </c>
      <c r="B314" s="234">
        <v>46494</v>
      </c>
      <c r="C314" s="235" t="s">
        <v>79</v>
      </c>
      <c r="D314" s="236">
        <v>0.625</v>
      </c>
      <c r="E314" s="235" t="s">
        <v>67</v>
      </c>
      <c r="F314" s="237" t="s">
        <v>85</v>
      </c>
      <c r="O314" s="203" t="str">
        <v>EPL</v>
      </c>
      <c r="P314" s="246">
        <v>46494</v>
      </c>
      <c r="Q314" s="203" t="str">
        <v>Gtech Community Stadium</v>
      </c>
      <c r="R314" s="247">
        <v>0.625</v>
      </c>
      <c r="S314" s="203" t="str">
        <v>Brentford</v>
      </c>
      <c r="T314" s="203" t="str">
        <v>Leeds</v>
      </c>
      <c r="X314" s="242" t="str">
        <f t="shared" si="4"/>
        <v/>
      </c>
    </row>
    <row r="315" spans="1:24">
      <c r="A315" s="229" t="s">
        <v>170</v>
      </c>
      <c r="B315" s="230">
        <v>46494</v>
      </c>
      <c r="C315" s="231" t="s">
        <v>86</v>
      </c>
      <c r="D315" s="232">
        <v>0.625</v>
      </c>
      <c r="E315" s="231" t="s">
        <v>61</v>
      </c>
      <c r="F315" s="233" t="s">
        <v>77</v>
      </c>
      <c r="O315" s="203" t="str">
        <v>EPL</v>
      </c>
      <c r="P315" s="246">
        <v>46494</v>
      </c>
      <c r="Q315" s="203" t="str">
        <v>American Express Stadium</v>
      </c>
      <c r="R315" s="247">
        <v>0.625</v>
      </c>
      <c r="S315" s="203" t="str">
        <v>Brighton</v>
      </c>
      <c r="T315" s="203" t="str">
        <v>Chelsea</v>
      </c>
      <c r="X315" s="242" t="str">
        <f t="shared" si="4"/>
        <v/>
      </c>
    </row>
    <row r="316" spans="1:24">
      <c r="A316" s="229" t="s">
        <v>170</v>
      </c>
      <c r="B316" s="234">
        <v>46494</v>
      </c>
      <c r="C316" s="235" t="s">
        <v>129</v>
      </c>
      <c r="D316" s="236">
        <v>0.625</v>
      </c>
      <c r="E316" s="235" t="s">
        <v>84</v>
      </c>
      <c r="F316" s="237" t="s">
        <v>44</v>
      </c>
      <c r="O316" s="203" t="str">
        <v>EPL</v>
      </c>
      <c r="P316" s="246">
        <v>46494</v>
      </c>
      <c r="Q316" s="203" t="str">
        <v>Hill Dickinson Stadium</v>
      </c>
      <c r="R316" s="247">
        <v>0.625</v>
      </c>
      <c r="S316" s="203" t="str">
        <v>Everton</v>
      </c>
      <c r="T316" s="203" t="str">
        <v>Bournemouth</v>
      </c>
      <c r="X316" s="242" t="str">
        <f t="shared" si="4"/>
        <v/>
      </c>
    </row>
    <row r="317" spans="1:24">
      <c r="A317" s="229" t="s">
        <v>170</v>
      </c>
      <c r="B317" s="230">
        <v>46494</v>
      </c>
      <c r="C317" s="231" t="s">
        <v>88</v>
      </c>
      <c r="D317" s="232">
        <v>0.625</v>
      </c>
      <c r="E317" s="231" t="s">
        <v>62</v>
      </c>
      <c r="F317" s="233" t="s">
        <v>65</v>
      </c>
      <c r="O317" s="203" t="str">
        <v>EPL</v>
      </c>
      <c r="P317" s="246">
        <v>46494</v>
      </c>
      <c r="Q317" s="203" t="str">
        <v>Craven Cottage</v>
      </c>
      <c r="R317" s="247">
        <v>0.625</v>
      </c>
      <c r="S317" s="203" t="str">
        <v>Fulham</v>
      </c>
      <c r="T317" s="203" t="str">
        <v>Sunderland</v>
      </c>
      <c r="X317" s="242" t="str">
        <f t="shared" si="4"/>
        <v/>
      </c>
    </row>
    <row r="318" spans="1:24">
      <c r="A318" s="229" t="s">
        <v>170</v>
      </c>
      <c r="B318" s="234">
        <v>46494</v>
      </c>
      <c r="C318" s="235" t="s">
        <v>161</v>
      </c>
      <c r="D318" s="236">
        <v>0.625</v>
      </c>
      <c r="E318" s="235" t="s">
        <v>166</v>
      </c>
      <c r="F318" s="237" t="s">
        <v>168</v>
      </c>
      <c r="O318" s="203" t="str">
        <v>EPL</v>
      </c>
      <c r="P318" s="246">
        <v>46494</v>
      </c>
      <c r="Q318" s="203" t="str">
        <v>MKM Stadium</v>
      </c>
      <c r="R318" s="247">
        <v>0.625</v>
      </c>
      <c r="S318" s="203" t="str">
        <v>Hull</v>
      </c>
      <c r="T318" s="203" t="str">
        <v>Coventry</v>
      </c>
      <c r="X318" s="242" t="str">
        <f t="shared" si="4"/>
        <v/>
      </c>
    </row>
    <row r="319" spans="1:24">
      <c r="A319" s="229" t="s">
        <v>170</v>
      </c>
      <c r="B319" s="230">
        <v>46494</v>
      </c>
      <c r="C319" s="231" t="s">
        <v>162</v>
      </c>
      <c r="D319" s="232">
        <v>0.625</v>
      </c>
      <c r="E319" s="231" t="s">
        <v>167</v>
      </c>
      <c r="F319" s="233" t="s">
        <v>82</v>
      </c>
      <c r="O319" s="203" t="str">
        <v>EPL</v>
      </c>
      <c r="P319" s="246">
        <v>46494</v>
      </c>
      <c r="Q319" s="203" t="str">
        <v>Portman Road</v>
      </c>
      <c r="R319" s="247">
        <v>0.625</v>
      </c>
      <c r="S319" s="203" t="str">
        <v>Ipswich</v>
      </c>
      <c r="T319" s="203" t="str">
        <v>Manchester United</v>
      </c>
      <c r="X319" s="242" t="str">
        <f t="shared" si="4"/>
        <v/>
      </c>
    </row>
    <row r="320" spans="1:24">
      <c r="A320" s="229" t="s">
        <v>170</v>
      </c>
      <c r="B320" s="234">
        <v>46494</v>
      </c>
      <c r="C320" s="235" t="s">
        <v>89</v>
      </c>
      <c r="D320" s="236">
        <v>0.625</v>
      </c>
      <c r="E320" s="235" t="s">
        <v>74</v>
      </c>
      <c r="F320" s="237" t="s">
        <v>80</v>
      </c>
      <c r="O320" s="203" t="str">
        <v>EPL</v>
      </c>
      <c r="P320" s="246">
        <v>46494</v>
      </c>
      <c r="Q320" s="203" t="str">
        <v>Etihad Stadium</v>
      </c>
      <c r="R320" s="247">
        <v>0.625</v>
      </c>
      <c r="S320" s="203" t="str">
        <v>Manchester City</v>
      </c>
      <c r="T320" s="203" t="str">
        <v>Crystal Palace</v>
      </c>
      <c r="X320" s="242" t="str">
        <f t="shared" si="4"/>
        <v/>
      </c>
    </row>
    <row r="321" spans="1:24">
      <c r="A321" s="229" t="s">
        <v>170</v>
      </c>
      <c r="B321" s="230">
        <v>46494</v>
      </c>
      <c r="C321" s="231" t="s">
        <v>164</v>
      </c>
      <c r="D321" s="232">
        <v>0.625</v>
      </c>
      <c r="E321" s="231" t="s">
        <v>50</v>
      </c>
      <c r="F321" s="233" t="s">
        <v>71</v>
      </c>
      <c r="O321" s="203" t="str">
        <v>EPL</v>
      </c>
      <c r="P321" s="246">
        <v>46494</v>
      </c>
      <c r="Q321" s="203" t="str">
        <v>St. James' Park</v>
      </c>
      <c r="R321" s="247">
        <v>0.625</v>
      </c>
      <c r="S321" s="203" t="str">
        <v>Newcastle United</v>
      </c>
      <c r="T321" s="203" t="str">
        <v>Tottenham</v>
      </c>
      <c r="X321" s="242" t="str">
        <f t="shared" si="4"/>
        <v/>
      </c>
    </row>
    <row r="322" spans="1:24">
      <c r="A322" s="229" t="s">
        <v>170</v>
      </c>
      <c r="B322" s="234">
        <v>46494</v>
      </c>
      <c r="C322" s="235" t="s">
        <v>163</v>
      </c>
      <c r="D322" s="236">
        <v>0.625</v>
      </c>
      <c r="E322" s="235" t="s">
        <v>76</v>
      </c>
      <c r="F322" s="237" t="s">
        <v>43</v>
      </c>
      <c r="O322" s="203" t="str">
        <v>EPL</v>
      </c>
      <c r="P322" s="246">
        <v>46494</v>
      </c>
      <c r="Q322" s="203" t="str">
        <v>The City Ground</v>
      </c>
      <c r="R322" s="247">
        <v>0.625</v>
      </c>
      <c r="S322" s="203" t="str">
        <v>Nottingham Forest</v>
      </c>
      <c r="T322" s="203" t="str">
        <v>Liverpool</v>
      </c>
      <c r="X322" s="242" t="str">
        <f t="shared" si="4"/>
        <v/>
      </c>
    </row>
    <row r="323" spans="1:24">
      <c r="A323" s="229" t="s">
        <v>170</v>
      </c>
      <c r="B323" s="230">
        <v>46501</v>
      </c>
      <c r="C323" s="231" t="s">
        <v>92</v>
      </c>
      <c r="D323" s="232">
        <v>0.625</v>
      </c>
      <c r="E323" s="231" t="s">
        <v>44</v>
      </c>
      <c r="F323" s="233" t="s">
        <v>83</v>
      </c>
      <c r="O323" s="203" t="str">
        <v>EPL</v>
      </c>
      <c r="P323" s="246">
        <v>46501</v>
      </c>
      <c r="Q323" s="203" t="str">
        <v>Vitality Stadium</v>
      </c>
      <c r="R323" s="247">
        <v>0.625</v>
      </c>
      <c r="S323" s="203" t="str">
        <v>Bournemouth</v>
      </c>
      <c r="T323" s="203" t="str">
        <v>Arsenal</v>
      </c>
      <c r="X323" s="242" t="str">
        <f t="shared" si="4"/>
        <v/>
      </c>
    </row>
    <row r="324" spans="1:24">
      <c r="A324" s="229" t="s">
        <v>170</v>
      </c>
      <c r="B324" s="234">
        <v>46501</v>
      </c>
      <c r="C324" s="235" t="s">
        <v>91</v>
      </c>
      <c r="D324" s="236">
        <v>0.625</v>
      </c>
      <c r="E324" s="235" t="s">
        <v>49</v>
      </c>
      <c r="F324" s="237" t="s">
        <v>168</v>
      </c>
      <c r="O324" s="203" t="str">
        <v>EPL</v>
      </c>
      <c r="P324" s="246">
        <v>46501</v>
      </c>
      <c r="Q324" s="203" t="str">
        <v>Villa Park</v>
      </c>
      <c r="R324" s="247">
        <v>0.625</v>
      </c>
      <c r="S324" s="203" t="str">
        <v>Aston Villa</v>
      </c>
      <c r="T324" s="203" t="str">
        <v>Coventry</v>
      </c>
      <c r="X324" s="242" t="str">
        <f t="shared" ref="X324:X385" si="5">IF(OR(W324=0,W324=""),"",TEXT(W324-WEEKDAY(W324,2)+1,"MMM D, YYY"))</f>
        <v/>
      </c>
    </row>
    <row r="325" spans="1:24">
      <c r="A325" s="229" t="s">
        <v>170</v>
      </c>
      <c r="B325" s="230">
        <v>46501</v>
      </c>
      <c r="C325" s="231" t="s">
        <v>79</v>
      </c>
      <c r="D325" s="232">
        <v>0.625</v>
      </c>
      <c r="E325" s="231" t="s">
        <v>67</v>
      </c>
      <c r="F325" s="233" t="s">
        <v>62</v>
      </c>
      <c r="O325" s="203" t="str">
        <v>EPL</v>
      </c>
      <c r="P325" s="246">
        <v>46501</v>
      </c>
      <c r="Q325" s="203" t="str">
        <v>Gtech Community Stadium</v>
      </c>
      <c r="R325" s="247">
        <v>0.625</v>
      </c>
      <c r="S325" s="203" t="str">
        <v>Brentford</v>
      </c>
      <c r="T325" s="203" t="str">
        <v>Fulham</v>
      </c>
      <c r="X325" s="242" t="str">
        <f t="shared" si="5"/>
        <v/>
      </c>
    </row>
    <row r="326" spans="1:24">
      <c r="A326" s="229" t="s">
        <v>170</v>
      </c>
      <c r="B326" s="234">
        <v>46501</v>
      </c>
      <c r="C326" s="235" t="s">
        <v>81</v>
      </c>
      <c r="D326" s="236">
        <v>0.625</v>
      </c>
      <c r="E326" s="235" t="s">
        <v>77</v>
      </c>
      <c r="F326" s="237" t="s">
        <v>74</v>
      </c>
      <c r="O326" s="203" t="str">
        <v>EPL</v>
      </c>
      <c r="P326" s="246">
        <v>46501</v>
      </c>
      <c r="Q326" s="203" t="str">
        <v>Stamford Bridge</v>
      </c>
      <c r="R326" s="247">
        <v>0.625</v>
      </c>
      <c r="S326" s="203" t="str">
        <v>Chelsea</v>
      </c>
      <c r="T326" s="203" t="str">
        <v>Manchester City</v>
      </c>
      <c r="X326" s="242" t="str">
        <f t="shared" si="5"/>
        <v/>
      </c>
    </row>
    <row r="327" spans="1:24">
      <c r="A327" s="229" t="s">
        <v>170</v>
      </c>
      <c r="B327" s="230">
        <v>46501</v>
      </c>
      <c r="C327" s="231" t="s">
        <v>129</v>
      </c>
      <c r="D327" s="232">
        <v>0.625</v>
      </c>
      <c r="E327" s="231" t="s">
        <v>84</v>
      </c>
      <c r="F327" s="233" t="s">
        <v>61</v>
      </c>
      <c r="O327" s="203" t="str">
        <v>EPL</v>
      </c>
      <c r="P327" s="246">
        <v>46501</v>
      </c>
      <c r="Q327" s="203" t="str">
        <v>Hill Dickinson Stadium</v>
      </c>
      <c r="R327" s="247">
        <v>0.625</v>
      </c>
      <c r="S327" s="203" t="str">
        <v>Everton</v>
      </c>
      <c r="T327" s="203" t="str">
        <v>Brighton</v>
      </c>
      <c r="X327" s="242" t="str">
        <f t="shared" si="5"/>
        <v/>
      </c>
    </row>
    <row r="328" spans="1:24">
      <c r="A328" s="229" t="s">
        <v>170</v>
      </c>
      <c r="B328" s="234">
        <v>46501</v>
      </c>
      <c r="C328" s="235" t="s">
        <v>125</v>
      </c>
      <c r="D328" s="236">
        <v>0.625</v>
      </c>
      <c r="E328" s="235" t="s">
        <v>85</v>
      </c>
      <c r="F328" s="237" t="s">
        <v>43</v>
      </c>
      <c r="O328" s="203" t="str">
        <v>EPL</v>
      </c>
      <c r="P328" s="246">
        <v>46501</v>
      </c>
      <c r="Q328" s="203" t="str">
        <v>Elland Road</v>
      </c>
      <c r="R328" s="247">
        <v>0.625</v>
      </c>
      <c r="S328" s="203" t="str">
        <v>Leeds</v>
      </c>
      <c r="T328" s="203" t="str">
        <v>Liverpool</v>
      </c>
      <c r="X328" s="242" t="str">
        <f t="shared" si="5"/>
        <v/>
      </c>
    </row>
    <row r="329" spans="1:24">
      <c r="A329" s="229" t="s">
        <v>170</v>
      </c>
      <c r="B329" s="230">
        <v>46501</v>
      </c>
      <c r="C329" s="231" t="s">
        <v>42</v>
      </c>
      <c r="D329" s="232">
        <v>0.625</v>
      </c>
      <c r="E329" s="231" t="s">
        <v>82</v>
      </c>
      <c r="F329" s="233" t="s">
        <v>80</v>
      </c>
      <c r="O329" s="203" t="str">
        <v>EPL</v>
      </c>
      <c r="P329" s="246">
        <v>46501</v>
      </c>
      <c r="Q329" s="203" t="str">
        <v>Old Trafford</v>
      </c>
      <c r="R329" s="247">
        <v>0.625</v>
      </c>
      <c r="S329" s="203" t="str">
        <v>Manchester United</v>
      </c>
      <c r="T329" s="203" t="str">
        <v>Crystal Palace</v>
      </c>
      <c r="X329" s="242" t="str">
        <f t="shared" si="5"/>
        <v/>
      </c>
    </row>
    <row r="330" spans="1:24">
      <c r="A330" s="229" t="s">
        <v>170</v>
      </c>
      <c r="B330" s="234">
        <v>46501</v>
      </c>
      <c r="C330" s="235" t="s">
        <v>164</v>
      </c>
      <c r="D330" s="236">
        <v>0.625</v>
      </c>
      <c r="E330" s="235" t="s">
        <v>50</v>
      </c>
      <c r="F330" s="237" t="s">
        <v>167</v>
      </c>
      <c r="O330" s="203" t="str">
        <v>EPL</v>
      </c>
      <c r="P330" s="246">
        <v>46501</v>
      </c>
      <c r="Q330" s="203" t="str">
        <v>St. James' Park</v>
      </c>
      <c r="R330" s="247">
        <v>0.625</v>
      </c>
      <c r="S330" s="203" t="str">
        <v>Newcastle United</v>
      </c>
      <c r="T330" s="203" t="str">
        <v>Ipswich</v>
      </c>
      <c r="X330" s="242" t="str">
        <f t="shared" si="5"/>
        <v/>
      </c>
    </row>
    <row r="331" spans="1:24">
      <c r="A331" s="229" t="s">
        <v>170</v>
      </c>
      <c r="B331" s="230">
        <v>46501</v>
      </c>
      <c r="C331" s="231" t="s">
        <v>163</v>
      </c>
      <c r="D331" s="232">
        <v>0.625</v>
      </c>
      <c r="E331" s="231" t="s">
        <v>76</v>
      </c>
      <c r="F331" s="233" t="s">
        <v>65</v>
      </c>
      <c r="O331" s="203" t="str">
        <v>EPL</v>
      </c>
      <c r="P331" s="246">
        <v>46501</v>
      </c>
      <c r="Q331" s="203" t="str">
        <v>The City Ground</v>
      </c>
      <c r="R331" s="247">
        <v>0.625</v>
      </c>
      <c r="S331" s="203" t="str">
        <v>Nottingham Forest</v>
      </c>
      <c r="T331" s="203" t="str">
        <v>Sunderland</v>
      </c>
      <c r="X331" s="242" t="str">
        <f t="shared" si="5"/>
        <v/>
      </c>
    </row>
    <row r="332" spans="1:24">
      <c r="A332" s="229" t="s">
        <v>170</v>
      </c>
      <c r="B332" s="234">
        <v>46501</v>
      </c>
      <c r="C332" s="235" t="s">
        <v>90</v>
      </c>
      <c r="D332" s="236">
        <v>0.625</v>
      </c>
      <c r="E332" s="235" t="s">
        <v>71</v>
      </c>
      <c r="F332" s="237" t="s">
        <v>166</v>
      </c>
      <c r="O332" s="203" t="str">
        <v>EPL</v>
      </c>
      <c r="P332" s="246">
        <v>46501</v>
      </c>
      <c r="Q332" s="203" t="str">
        <v>Tottenham Hotspur Stadium</v>
      </c>
      <c r="R332" s="247">
        <v>0.625</v>
      </c>
      <c r="S332" s="203" t="str">
        <v>Tottenham</v>
      </c>
      <c r="T332" s="203" t="str">
        <v>Hull</v>
      </c>
      <c r="X332" s="242" t="str">
        <f t="shared" si="5"/>
        <v/>
      </c>
    </row>
    <row r="333" spans="1:24">
      <c r="A333" s="229" t="s">
        <v>170</v>
      </c>
      <c r="B333" s="230">
        <v>46508</v>
      </c>
      <c r="C333" s="231" t="s">
        <v>60</v>
      </c>
      <c r="D333" s="232">
        <v>0.625</v>
      </c>
      <c r="E333" s="231" t="s">
        <v>83</v>
      </c>
      <c r="F333" s="233" t="s">
        <v>71</v>
      </c>
      <c r="O333" s="203" t="str">
        <v>EPL</v>
      </c>
      <c r="P333" s="246">
        <v>46508</v>
      </c>
      <c r="Q333" s="203" t="str">
        <v>Emirates Stadium</v>
      </c>
      <c r="R333" s="247">
        <v>0.625</v>
      </c>
      <c r="S333" s="203" t="str">
        <v>Arsenal</v>
      </c>
      <c r="T333" s="203" t="str">
        <v>Tottenham</v>
      </c>
      <c r="X333" s="242" t="str">
        <f t="shared" si="5"/>
        <v/>
      </c>
    </row>
    <row r="334" spans="1:24">
      <c r="A334" s="229" t="s">
        <v>170</v>
      </c>
      <c r="B334" s="234">
        <v>46508</v>
      </c>
      <c r="C334" s="235" t="s">
        <v>86</v>
      </c>
      <c r="D334" s="236">
        <v>0.625</v>
      </c>
      <c r="E334" s="235" t="s">
        <v>61</v>
      </c>
      <c r="F334" s="237" t="s">
        <v>76</v>
      </c>
      <c r="O334" s="203" t="str">
        <v>EPL</v>
      </c>
      <c r="P334" s="246">
        <v>46508</v>
      </c>
      <c r="Q334" s="203" t="str">
        <v>American Express Stadium</v>
      </c>
      <c r="R334" s="247">
        <v>0.625</v>
      </c>
      <c r="S334" s="203" t="str">
        <v>Brighton</v>
      </c>
      <c r="T334" s="203" t="str">
        <v>Nottingham Forest</v>
      </c>
      <c r="X334" s="242" t="str">
        <f t="shared" si="5"/>
        <v/>
      </c>
    </row>
    <row r="335" spans="1:24">
      <c r="A335" s="229" t="s">
        <v>170</v>
      </c>
      <c r="B335" s="230">
        <v>46508</v>
      </c>
      <c r="C335" s="231" t="s">
        <v>165</v>
      </c>
      <c r="D335" s="232">
        <v>0.625</v>
      </c>
      <c r="E335" s="231" t="s">
        <v>168</v>
      </c>
      <c r="F335" s="233" t="s">
        <v>82</v>
      </c>
      <c r="O335" s="203" t="str">
        <v>EPL</v>
      </c>
      <c r="P335" s="246">
        <v>46508</v>
      </c>
      <c r="Q335" s="203" t="str">
        <v>Coventry Building Society Arena</v>
      </c>
      <c r="R335" s="247">
        <v>0.625</v>
      </c>
      <c r="S335" s="203" t="str">
        <v>Coventry</v>
      </c>
      <c r="T335" s="203" t="str">
        <v>Manchester United</v>
      </c>
      <c r="X335" s="242" t="str">
        <f t="shared" si="5"/>
        <v/>
      </c>
    </row>
    <row r="336" spans="1:24">
      <c r="A336" s="229" t="s">
        <v>170</v>
      </c>
      <c r="B336" s="234">
        <v>46508</v>
      </c>
      <c r="C336" s="235" t="s">
        <v>87</v>
      </c>
      <c r="D336" s="236">
        <v>0.625</v>
      </c>
      <c r="E336" s="235" t="s">
        <v>80</v>
      </c>
      <c r="F336" s="237" t="s">
        <v>49</v>
      </c>
      <c r="O336" s="203" t="str">
        <v>EPL</v>
      </c>
      <c r="P336" s="246">
        <v>46508</v>
      </c>
      <c r="Q336" s="203" t="str">
        <v>Selhurst Park</v>
      </c>
      <c r="R336" s="247">
        <v>0.625</v>
      </c>
      <c r="S336" s="203" t="str">
        <v>Crystal Palace</v>
      </c>
      <c r="T336" s="203" t="str">
        <v>Aston Villa</v>
      </c>
      <c r="X336" s="242" t="str">
        <f t="shared" si="5"/>
        <v/>
      </c>
    </row>
    <row r="337" spans="1:24">
      <c r="A337" s="229" t="s">
        <v>170</v>
      </c>
      <c r="B337" s="230">
        <v>46508</v>
      </c>
      <c r="C337" s="231" t="s">
        <v>88</v>
      </c>
      <c r="D337" s="232">
        <v>0.625</v>
      </c>
      <c r="E337" s="231" t="s">
        <v>62</v>
      </c>
      <c r="F337" s="233" t="s">
        <v>84</v>
      </c>
      <c r="O337" s="203" t="str">
        <v>EPL</v>
      </c>
      <c r="P337" s="246">
        <v>46508</v>
      </c>
      <c r="Q337" s="203" t="str">
        <v>Craven Cottage</v>
      </c>
      <c r="R337" s="247">
        <v>0.625</v>
      </c>
      <c r="S337" s="203" t="str">
        <v>Fulham</v>
      </c>
      <c r="T337" s="203" t="str">
        <v>Everton</v>
      </c>
      <c r="X337" s="242" t="str">
        <f t="shared" si="5"/>
        <v/>
      </c>
    </row>
    <row r="338" spans="1:24">
      <c r="A338" s="229" t="s">
        <v>170</v>
      </c>
      <c r="B338" s="234">
        <v>46508</v>
      </c>
      <c r="C338" s="235" t="s">
        <v>161</v>
      </c>
      <c r="D338" s="236">
        <v>0.625</v>
      </c>
      <c r="E338" s="235" t="s">
        <v>166</v>
      </c>
      <c r="F338" s="237" t="s">
        <v>44</v>
      </c>
      <c r="O338" s="203" t="str">
        <v>EPL</v>
      </c>
      <c r="P338" s="246">
        <v>46508</v>
      </c>
      <c r="Q338" s="203" t="str">
        <v>MKM Stadium</v>
      </c>
      <c r="R338" s="247">
        <v>0.625</v>
      </c>
      <c r="S338" s="203" t="str">
        <v>Hull</v>
      </c>
      <c r="T338" s="203" t="str">
        <v>Bournemouth</v>
      </c>
      <c r="X338" s="242" t="str">
        <f t="shared" si="5"/>
        <v/>
      </c>
    </row>
    <row r="339" spans="1:24">
      <c r="A339" s="229" t="s">
        <v>170</v>
      </c>
      <c r="B339" s="230">
        <v>46508</v>
      </c>
      <c r="C339" s="231" t="s">
        <v>162</v>
      </c>
      <c r="D339" s="232">
        <v>0.625</v>
      </c>
      <c r="E339" s="231" t="s">
        <v>167</v>
      </c>
      <c r="F339" s="233" t="s">
        <v>85</v>
      </c>
      <c r="O339" s="203" t="str">
        <v>EPL</v>
      </c>
      <c r="P339" s="246">
        <v>46508</v>
      </c>
      <c r="Q339" s="203" t="str">
        <v>Portman Road</v>
      </c>
      <c r="R339" s="247">
        <v>0.625</v>
      </c>
      <c r="S339" s="203" t="str">
        <v>Ipswich</v>
      </c>
      <c r="T339" s="203" t="str">
        <v>Leeds</v>
      </c>
      <c r="X339" s="242" t="str">
        <f t="shared" si="5"/>
        <v/>
      </c>
    </row>
    <row r="340" spans="1:24">
      <c r="A340" s="229" t="s">
        <v>170</v>
      </c>
      <c r="B340" s="234">
        <v>46508</v>
      </c>
      <c r="C340" s="235" t="s">
        <v>94</v>
      </c>
      <c r="D340" s="236">
        <v>0.625</v>
      </c>
      <c r="E340" s="235" t="s">
        <v>43</v>
      </c>
      <c r="F340" s="237" t="s">
        <v>77</v>
      </c>
      <c r="O340" s="203" t="str">
        <v>EPL</v>
      </c>
      <c r="P340" s="246">
        <v>46508</v>
      </c>
      <c r="Q340" s="203" t="str">
        <v>Anfield</v>
      </c>
      <c r="R340" s="247">
        <v>0.625</v>
      </c>
      <c r="S340" s="203" t="str">
        <v>Liverpool</v>
      </c>
      <c r="T340" s="203" t="str">
        <v>Chelsea</v>
      </c>
      <c r="X340" s="242" t="str">
        <f t="shared" si="5"/>
        <v/>
      </c>
    </row>
    <row r="341" spans="1:24">
      <c r="A341" s="229" t="s">
        <v>170</v>
      </c>
      <c r="B341" s="230">
        <v>46508</v>
      </c>
      <c r="C341" s="231" t="s">
        <v>89</v>
      </c>
      <c r="D341" s="232">
        <v>0.625</v>
      </c>
      <c r="E341" s="231" t="s">
        <v>74</v>
      </c>
      <c r="F341" s="233" t="s">
        <v>67</v>
      </c>
      <c r="O341" s="203" t="str">
        <v>EPL</v>
      </c>
      <c r="P341" s="246">
        <v>46508</v>
      </c>
      <c r="Q341" s="203" t="str">
        <v>Etihad Stadium</v>
      </c>
      <c r="R341" s="247">
        <v>0.625</v>
      </c>
      <c r="S341" s="203" t="str">
        <v>Manchester City</v>
      </c>
      <c r="T341" s="203" t="str">
        <v>Brentford</v>
      </c>
      <c r="X341" s="242" t="str">
        <f t="shared" si="5"/>
        <v/>
      </c>
    </row>
    <row r="342" spans="1:24">
      <c r="A342" s="229" t="s">
        <v>170</v>
      </c>
      <c r="B342" s="234">
        <v>46508</v>
      </c>
      <c r="C342" s="235" t="s">
        <v>128</v>
      </c>
      <c r="D342" s="236">
        <v>0.625</v>
      </c>
      <c r="E342" s="235" t="s">
        <v>65</v>
      </c>
      <c r="F342" s="237" t="s">
        <v>50</v>
      </c>
      <c r="O342" s="203" t="str">
        <v>EPL</v>
      </c>
      <c r="P342" s="246">
        <v>46508</v>
      </c>
      <c r="Q342" s="203" t="str">
        <v>Stadium of Light</v>
      </c>
      <c r="R342" s="247">
        <v>0.625</v>
      </c>
      <c r="S342" s="203" t="str">
        <v>Sunderland</v>
      </c>
      <c r="T342" s="203" t="str">
        <v>Newcastle United</v>
      </c>
      <c r="X342" s="242" t="str">
        <f t="shared" si="5"/>
        <v/>
      </c>
    </row>
    <row r="343" spans="1:24">
      <c r="A343" s="229" t="s">
        <v>170</v>
      </c>
      <c r="B343" s="230">
        <v>46515</v>
      </c>
      <c r="C343" s="231" t="s">
        <v>92</v>
      </c>
      <c r="D343" s="232">
        <v>0.625</v>
      </c>
      <c r="E343" s="231" t="s">
        <v>44</v>
      </c>
      <c r="F343" s="233" t="s">
        <v>82</v>
      </c>
      <c r="O343" s="203" t="str">
        <v>EPL</v>
      </c>
      <c r="P343" s="246">
        <v>46515</v>
      </c>
      <c r="Q343" s="203" t="str">
        <v>Vitality Stadium</v>
      </c>
      <c r="R343" s="247">
        <v>0.625</v>
      </c>
      <c r="S343" s="203" t="str">
        <v>Bournemouth</v>
      </c>
      <c r="T343" s="203" t="str">
        <v>Manchester United</v>
      </c>
      <c r="X343" s="242" t="str">
        <f t="shared" si="5"/>
        <v/>
      </c>
    </row>
    <row r="344" spans="1:24">
      <c r="A344" s="229" t="s">
        <v>170</v>
      </c>
      <c r="B344" s="234">
        <v>46515</v>
      </c>
      <c r="C344" s="235" t="s">
        <v>79</v>
      </c>
      <c r="D344" s="236">
        <v>0.625</v>
      </c>
      <c r="E344" s="235" t="s">
        <v>67</v>
      </c>
      <c r="F344" s="237" t="s">
        <v>49</v>
      </c>
      <c r="O344" s="203" t="str">
        <v>EPL</v>
      </c>
      <c r="P344" s="246">
        <v>46515</v>
      </c>
      <c r="Q344" s="203" t="str">
        <v>Gtech Community Stadium</v>
      </c>
      <c r="R344" s="247">
        <v>0.625</v>
      </c>
      <c r="S344" s="203" t="str">
        <v>Brentford</v>
      </c>
      <c r="T344" s="203" t="str">
        <v>Aston Villa</v>
      </c>
      <c r="X344" s="242" t="str">
        <f t="shared" si="5"/>
        <v/>
      </c>
    </row>
    <row r="345" spans="1:24">
      <c r="A345" s="229" t="s">
        <v>170</v>
      </c>
      <c r="B345" s="230">
        <v>46515</v>
      </c>
      <c r="C345" s="231" t="s">
        <v>86</v>
      </c>
      <c r="D345" s="232">
        <v>0.625</v>
      </c>
      <c r="E345" s="231" t="s">
        <v>61</v>
      </c>
      <c r="F345" s="233" t="s">
        <v>65</v>
      </c>
      <c r="O345" s="203" t="str">
        <v>EPL</v>
      </c>
      <c r="P345" s="246">
        <v>46515</v>
      </c>
      <c r="Q345" s="203" t="str">
        <v>American Express Stadium</v>
      </c>
      <c r="R345" s="247">
        <v>0.625</v>
      </c>
      <c r="S345" s="203" t="str">
        <v>Brighton</v>
      </c>
      <c r="T345" s="203" t="str">
        <v>Sunderland</v>
      </c>
      <c r="X345" s="242" t="str">
        <f t="shared" si="5"/>
        <v/>
      </c>
    </row>
    <row r="346" spans="1:24">
      <c r="A346" s="229" t="s">
        <v>170</v>
      </c>
      <c r="B346" s="234">
        <v>46515</v>
      </c>
      <c r="C346" s="235" t="s">
        <v>129</v>
      </c>
      <c r="D346" s="236">
        <v>0.625</v>
      </c>
      <c r="E346" s="235" t="s">
        <v>84</v>
      </c>
      <c r="F346" s="237" t="s">
        <v>166</v>
      </c>
      <c r="O346" s="203" t="str">
        <v>EPL</v>
      </c>
      <c r="P346" s="246">
        <v>46515</v>
      </c>
      <c r="Q346" s="203" t="str">
        <v>Hill Dickinson Stadium</v>
      </c>
      <c r="R346" s="247">
        <v>0.625</v>
      </c>
      <c r="S346" s="203" t="str">
        <v>Everton</v>
      </c>
      <c r="T346" s="203" t="str">
        <v>Hull</v>
      </c>
      <c r="X346" s="242" t="str">
        <f t="shared" si="5"/>
        <v/>
      </c>
    </row>
    <row r="347" spans="1:24">
      <c r="A347" s="229" t="s">
        <v>170</v>
      </c>
      <c r="B347" s="230">
        <v>46515</v>
      </c>
      <c r="C347" s="231" t="s">
        <v>88</v>
      </c>
      <c r="D347" s="232">
        <v>0.625</v>
      </c>
      <c r="E347" s="231" t="s">
        <v>62</v>
      </c>
      <c r="F347" s="233" t="s">
        <v>167</v>
      </c>
      <c r="O347" s="203" t="str">
        <v>EPL</v>
      </c>
      <c r="P347" s="246">
        <v>46515</v>
      </c>
      <c r="Q347" s="203" t="str">
        <v>Craven Cottage</v>
      </c>
      <c r="R347" s="247">
        <v>0.625</v>
      </c>
      <c r="S347" s="203" t="str">
        <v>Fulham</v>
      </c>
      <c r="T347" s="203" t="str">
        <v>Ipswich</v>
      </c>
      <c r="X347" s="242" t="str">
        <f t="shared" si="5"/>
        <v/>
      </c>
    </row>
    <row r="348" spans="1:24">
      <c r="A348" s="229" t="s">
        <v>170</v>
      </c>
      <c r="B348" s="234">
        <v>46515</v>
      </c>
      <c r="C348" s="235" t="s">
        <v>125</v>
      </c>
      <c r="D348" s="236">
        <v>0.625</v>
      </c>
      <c r="E348" s="235" t="s">
        <v>85</v>
      </c>
      <c r="F348" s="237" t="s">
        <v>83</v>
      </c>
      <c r="O348" s="203" t="str">
        <v>EPL</v>
      </c>
      <c r="P348" s="246">
        <v>46515</v>
      </c>
      <c r="Q348" s="203" t="str">
        <v>Elland Road</v>
      </c>
      <c r="R348" s="247">
        <v>0.625</v>
      </c>
      <c r="S348" s="203" t="str">
        <v>Leeds</v>
      </c>
      <c r="T348" s="203" t="str">
        <v>Arsenal</v>
      </c>
      <c r="X348" s="242" t="str">
        <f t="shared" si="5"/>
        <v/>
      </c>
    </row>
    <row r="349" spans="1:24">
      <c r="A349" s="229" t="s">
        <v>170</v>
      </c>
      <c r="B349" s="230">
        <v>46515</v>
      </c>
      <c r="C349" s="231" t="s">
        <v>89</v>
      </c>
      <c r="D349" s="232">
        <v>0.625</v>
      </c>
      <c r="E349" s="231" t="s">
        <v>74</v>
      </c>
      <c r="F349" s="233" t="s">
        <v>43</v>
      </c>
      <c r="O349" s="203" t="str">
        <v>EPL</v>
      </c>
      <c r="P349" s="246">
        <v>46515</v>
      </c>
      <c r="Q349" s="203" t="str">
        <v>Etihad Stadium</v>
      </c>
      <c r="R349" s="247">
        <v>0.625</v>
      </c>
      <c r="S349" s="203" t="str">
        <v>Manchester City</v>
      </c>
      <c r="T349" s="203" t="str">
        <v>Liverpool</v>
      </c>
      <c r="X349" s="242" t="str">
        <f t="shared" si="5"/>
        <v/>
      </c>
    </row>
    <row r="350" spans="1:24">
      <c r="A350" s="229" t="s">
        <v>170</v>
      </c>
      <c r="B350" s="234">
        <v>46515</v>
      </c>
      <c r="C350" s="235" t="s">
        <v>164</v>
      </c>
      <c r="D350" s="236">
        <v>0.625</v>
      </c>
      <c r="E350" s="235" t="s">
        <v>50</v>
      </c>
      <c r="F350" s="237" t="s">
        <v>168</v>
      </c>
      <c r="O350" s="203" t="str">
        <v>EPL</v>
      </c>
      <c r="P350" s="246">
        <v>46515</v>
      </c>
      <c r="Q350" s="203" t="str">
        <v>St. James' Park</v>
      </c>
      <c r="R350" s="247">
        <v>0.625</v>
      </c>
      <c r="S350" s="203" t="str">
        <v>Newcastle United</v>
      </c>
      <c r="T350" s="203" t="str">
        <v>Coventry</v>
      </c>
      <c r="X350" s="242" t="str">
        <f t="shared" si="5"/>
        <v/>
      </c>
    </row>
    <row r="351" spans="1:24">
      <c r="A351" s="229" t="s">
        <v>170</v>
      </c>
      <c r="B351" s="230">
        <v>46515</v>
      </c>
      <c r="C351" s="231" t="s">
        <v>163</v>
      </c>
      <c r="D351" s="232">
        <v>0.625</v>
      </c>
      <c r="E351" s="231" t="s">
        <v>76</v>
      </c>
      <c r="F351" s="233" t="s">
        <v>80</v>
      </c>
      <c r="O351" s="203" t="str">
        <v>EPL</v>
      </c>
      <c r="P351" s="246">
        <v>46515</v>
      </c>
      <c r="Q351" s="203" t="str">
        <v>The City Ground</v>
      </c>
      <c r="R351" s="247">
        <v>0.625</v>
      </c>
      <c r="S351" s="203" t="str">
        <v>Nottingham Forest</v>
      </c>
      <c r="T351" s="203" t="str">
        <v>Crystal Palace</v>
      </c>
      <c r="X351" s="242" t="str">
        <f t="shared" si="5"/>
        <v/>
      </c>
    </row>
    <row r="352" spans="1:24">
      <c r="A352" s="229" t="s">
        <v>170</v>
      </c>
      <c r="B352" s="234">
        <v>46515</v>
      </c>
      <c r="C352" s="235" t="s">
        <v>90</v>
      </c>
      <c r="D352" s="236">
        <v>0.625</v>
      </c>
      <c r="E352" s="235" t="s">
        <v>71</v>
      </c>
      <c r="F352" s="237" t="s">
        <v>77</v>
      </c>
      <c r="O352" s="203" t="str">
        <v>EPL</v>
      </c>
      <c r="P352" s="246">
        <v>46515</v>
      </c>
      <c r="Q352" s="203" t="str">
        <v>Tottenham Hotspur Stadium</v>
      </c>
      <c r="R352" s="247">
        <v>0.625</v>
      </c>
      <c r="S352" s="203" t="str">
        <v>Tottenham</v>
      </c>
      <c r="T352" s="203" t="str">
        <v>Chelsea</v>
      </c>
      <c r="X352" s="242" t="str">
        <f t="shared" si="5"/>
        <v/>
      </c>
    </row>
    <row r="353" spans="1:24">
      <c r="A353" s="229" t="s">
        <v>170</v>
      </c>
      <c r="B353" s="230">
        <v>46522</v>
      </c>
      <c r="C353" s="231" t="s">
        <v>60</v>
      </c>
      <c r="D353" s="232">
        <v>0.625</v>
      </c>
      <c r="E353" s="231" t="s">
        <v>83</v>
      </c>
      <c r="F353" s="233" t="s">
        <v>76</v>
      </c>
      <c r="O353" s="203" t="str">
        <v>EPL</v>
      </c>
      <c r="P353" s="246">
        <v>46522</v>
      </c>
      <c r="Q353" s="203" t="str">
        <v>Emirates Stadium</v>
      </c>
      <c r="R353" s="247">
        <v>0.625</v>
      </c>
      <c r="S353" s="203" t="str">
        <v>Arsenal</v>
      </c>
      <c r="T353" s="203" t="str">
        <v>Nottingham Forest</v>
      </c>
      <c r="X353" s="242" t="str">
        <f t="shared" si="5"/>
        <v/>
      </c>
    </row>
    <row r="354" spans="1:24">
      <c r="A354" s="229" t="s">
        <v>170</v>
      </c>
      <c r="B354" s="234">
        <v>46522</v>
      </c>
      <c r="C354" s="235" t="s">
        <v>91</v>
      </c>
      <c r="D354" s="236">
        <v>0.625</v>
      </c>
      <c r="E354" s="235" t="s">
        <v>49</v>
      </c>
      <c r="F354" s="237" t="s">
        <v>50</v>
      </c>
      <c r="O354" s="203" t="str">
        <v>EPL</v>
      </c>
      <c r="P354" s="246">
        <v>46522</v>
      </c>
      <c r="Q354" s="203" t="str">
        <v>Villa Park</v>
      </c>
      <c r="R354" s="247">
        <v>0.625</v>
      </c>
      <c r="S354" s="203" t="str">
        <v>Aston Villa</v>
      </c>
      <c r="T354" s="203" t="str">
        <v>Newcastle United</v>
      </c>
      <c r="X354" s="242" t="str">
        <f t="shared" si="5"/>
        <v/>
      </c>
    </row>
    <row r="355" spans="1:24">
      <c r="A355" s="229" t="s">
        <v>170</v>
      </c>
      <c r="B355" s="230">
        <v>46522</v>
      </c>
      <c r="C355" s="231" t="s">
        <v>81</v>
      </c>
      <c r="D355" s="232">
        <v>0.625</v>
      </c>
      <c r="E355" s="231" t="s">
        <v>77</v>
      </c>
      <c r="F355" s="233" t="s">
        <v>84</v>
      </c>
      <c r="O355" s="203" t="str">
        <v>EPL</v>
      </c>
      <c r="P355" s="246">
        <v>46522</v>
      </c>
      <c r="Q355" s="203" t="str">
        <v>Stamford Bridge</v>
      </c>
      <c r="R355" s="247">
        <v>0.625</v>
      </c>
      <c r="S355" s="203" t="str">
        <v>Chelsea</v>
      </c>
      <c r="T355" s="203" t="str">
        <v>Everton</v>
      </c>
      <c r="X355" s="242" t="str">
        <f t="shared" si="5"/>
        <v/>
      </c>
    </row>
    <row r="356" spans="1:24">
      <c r="A356" s="229" t="s">
        <v>170</v>
      </c>
      <c r="B356" s="234">
        <v>46522</v>
      </c>
      <c r="C356" s="235" t="s">
        <v>165</v>
      </c>
      <c r="D356" s="236">
        <v>0.625</v>
      </c>
      <c r="E356" s="235" t="s">
        <v>168</v>
      </c>
      <c r="F356" s="237" t="s">
        <v>71</v>
      </c>
      <c r="O356" s="203" t="str">
        <v>EPL</v>
      </c>
      <c r="P356" s="246">
        <v>46522</v>
      </c>
      <c r="Q356" s="203" t="str">
        <v>Coventry Building Society Arena</v>
      </c>
      <c r="R356" s="247">
        <v>0.625</v>
      </c>
      <c r="S356" s="203" t="str">
        <v>Coventry</v>
      </c>
      <c r="T356" s="203" t="str">
        <v>Tottenham</v>
      </c>
      <c r="X356" s="242" t="str">
        <f t="shared" si="5"/>
        <v/>
      </c>
    </row>
    <row r="357" spans="1:24">
      <c r="A357" s="229" t="s">
        <v>170</v>
      </c>
      <c r="B357" s="230">
        <v>46522</v>
      </c>
      <c r="C357" s="231" t="s">
        <v>87</v>
      </c>
      <c r="D357" s="232">
        <v>0.625</v>
      </c>
      <c r="E357" s="231" t="s">
        <v>80</v>
      </c>
      <c r="F357" s="233" t="s">
        <v>61</v>
      </c>
      <c r="O357" s="203" t="str">
        <v>EPL</v>
      </c>
      <c r="P357" s="246">
        <v>46522</v>
      </c>
      <c r="Q357" s="203" t="str">
        <v>Selhurst Park</v>
      </c>
      <c r="R357" s="247">
        <v>0.625</v>
      </c>
      <c r="S357" s="203" t="str">
        <v>Crystal Palace</v>
      </c>
      <c r="T357" s="203" t="str">
        <v>Brighton</v>
      </c>
      <c r="X357" s="242" t="str">
        <f t="shared" si="5"/>
        <v/>
      </c>
    </row>
    <row r="358" spans="1:24">
      <c r="A358" s="229" t="s">
        <v>170</v>
      </c>
      <c r="B358" s="234">
        <v>46522</v>
      </c>
      <c r="C358" s="235" t="s">
        <v>161</v>
      </c>
      <c r="D358" s="236">
        <v>0.625</v>
      </c>
      <c r="E358" s="235" t="s">
        <v>166</v>
      </c>
      <c r="F358" s="237" t="s">
        <v>62</v>
      </c>
      <c r="O358" s="203" t="str">
        <v>EPL</v>
      </c>
      <c r="P358" s="246">
        <v>46522</v>
      </c>
      <c r="Q358" s="203" t="str">
        <v>MKM Stadium</v>
      </c>
      <c r="R358" s="247">
        <v>0.625</v>
      </c>
      <c r="S358" s="203" t="str">
        <v>Hull</v>
      </c>
      <c r="T358" s="203" t="str">
        <v>Fulham</v>
      </c>
      <c r="X358" s="242" t="str">
        <f t="shared" si="5"/>
        <v/>
      </c>
    </row>
    <row r="359" spans="1:24">
      <c r="A359" s="229" t="s">
        <v>170</v>
      </c>
      <c r="B359" s="230">
        <v>46522</v>
      </c>
      <c r="C359" s="231" t="s">
        <v>162</v>
      </c>
      <c r="D359" s="232">
        <v>0.625</v>
      </c>
      <c r="E359" s="231" t="s">
        <v>167</v>
      </c>
      <c r="F359" s="233" t="s">
        <v>74</v>
      </c>
      <c r="O359" s="203" t="str">
        <v>EPL</v>
      </c>
      <c r="P359" s="246">
        <v>46522</v>
      </c>
      <c r="Q359" s="203" t="str">
        <v>Portman Road</v>
      </c>
      <c r="R359" s="247">
        <v>0.625</v>
      </c>
      <c r="S359" s="203" t="str">
        <v>Ipswich</v>
      </c>
      <c r="T359" s="203" t="str">
        <v>Manchester City</v>
      </c>
      <c r="X359" s="242" t="str">
        <f t="shared" si="5"/>
        <v/>
      </c>
    </row>
    <row r="360" spans="1:24">
      <c r="A360" s="229" t="s">
        <v>170</v>
      </c>
      <c r="B360" s="234">
        <v>46522</v>
      </c>
      <c r="C360" s="235" t="s">
        <v>94</v>
      </c>
      <c r="D360" s="236">
        <v>0.625</v>
      </c>
      <c r="E360" s="235" t="s">
        <v>43</v>
      </c>
      <c r="F360" s="237" t="s">
        <v>67</v>
      </c>
      <c r="O360" s="203" t="str">
        <v>EPL</v>
      </c>
      <c r="P360" s="246">
        <v>46522</v>
      </c>
      <c r="Q360" s="203" t="str">
        <v>Anfield</v>
      </c>
      <c r="R360" s="247">
        <v>0.625</v>
      </c>
      <c r="S360" s="203" t="str">
        <v>Liverpool</v>
      </c>
      <c r="T360" s="203" t="str">
        <v>Brentford</v>
      </c>
      <c r="X360" s="242" t="str">
        <f t="shared" si="5"/>
        <v/>
      </c>
    </row>
    <row r="361" spans="1:24">
      <c r="A361" s="229" t="s">
        <v>170</v>
      </c>
      <c r="B361" s="230">
        <v>46522</v>
      </c>
      <c r="C361" s="231" t="s">
        <v>42</v>
      </c>
      <c r="D361" s="232">
        <v>0.625</v>
      </c>
      <c r="E361" s="231" t="s">
        <v>82</v>
      </c>
      <c r="F361" s="233" t="s">
        <v>85</v>
      </c>
      <c r="O361" s="203" t="str">
        <v>EPL</v>
      </c>
      <c r="P361" s="246">
        <v>46522</v>
      </c>
      <c r="Q361" s="203" t="str">
        <v>Old Trafford</v>
      </c>
      <c r="R361" s="247">
        <v>0.625</v>
      </c>
      <c r="S361" s="203" t="str">
        <v>Manchester United</v>
      </c>
      <c r="T361" s="203" t="str">
        <v>Leeds</v>
      </c>
      <c r="X361" s="242" t="str">
        <f t="shared" si="5"/>
        <v/>
      </c>
    </row>
    <row r="362" spans="1:24">
      <c r="A362" s="229" t="s">
        <v>170</v>
      </c>
      <c r="B362" s="234">
        <v>46522</v>
      </c>
      <c r="C362" s="235" t="s">
        <v>128</v>
      </c>
      <c r="D362" s="236">
        <v>0.625</v>
      </c>
      <c r="E362" s="235" t="s">
        <v>65</v>
      </c>
      <c r="F362" s="237" t="s">
        <v>44</v>
      </c>
      <c r="O362" s="203" t="str">
        <v>EPL</v>
      </c>
      <c r="P362" s="246">
        <v>46522</v>
      </c>
      <c r="Q362" s="203" t="str">
        <v>Stadium of Light</v>
      </c>
      <c r="R362" s="247">
        <v>0.625</v>
      </c>
      <c r="S362" s="203" t="str">
        <v>Sunderland</v>
      </c>
      <c r="T362" s="203" t="str">
        <v>Bournemouth</v>
      </c>
      <c r="X362" s="242" t="str">
        <f t="shared" si="5"/>
        <v/>
      </c>
    </row>
    <row r="363" spans="1:24">
      <c r="A363" s="229" t="s">
        <v>170</v>
      </c>
      <c r="B363" s="230">
        <v>46530</v>
      </c>
      <c r="C363" s="231" t="s">
        <v>92</v>
      </c>
      <c r="D363" s="232">
        <v>0.625</v>
      </c>
      <c r="E363" s="231" t="s">
        <v>44</v>
      </c>
      <c r="F363" s="233" t="s">
        <v>77</v>
      </c>
      <c r="O363" s="203" t="str">
        <v>EPL</v>
      </c>
      <c r="P363" s="246">
        <v>46530</v>
      </c>
      <c r="Q363" s="203" t="str">
        <v>Vitality Stadium</v>
      </c>
      <c r="R363" s="247">
        <v>0.625</v>
      </c>
      <c r="S363" s="203" t="str">
        <v>Bournemouth</v>
      </c>
      <c r="T363" s="203" t="str">
        <v>Chelsea</v>
      </c>
      <c r="X363" s="242" t="str">
        <f t="shared" si="5"/>
        <v/>
      </c>
    </row>
    <row r="364" spans="1:24">
      <c r="A364" s="229" t="s">
        <v>170</v>
      </c>
      <c r="B364" s="234">
        <v>46530</v>
      </c>
      <c r="C364" s="235" t="s">
        <v>79</v>
      </c>
      <c r="D364" s="236">
        <v>0.625</v>
      </c>
      <c r="E364" s="235" t="s">
        <v>67</v>
      </c>
      <c r="F364" s="237" t="s">
        <v>166</v>
      </c>
      <c r="O364" s="203" t="str">
        <v>EPL</v>
      </c>
      <c r="P364" s="246">
        <v>46530</v>
      </c>
      <c r="Q364" s="203" t="str">
        <v>Gtech Community Stadium</v>
      </c>
      <c r="R364" s="247">
        <v>0.625</v>
      </c>
      <c r="S364" s="203" t="str">
        <v>Brentford</v>
      </c>
      <c r="T364" s="203" t="str">
        <v>Hull</v>
      </c>
      <c r="X364" s="242" t="str">
        <f t="shared" si="5"/>
        <v/>
      </c>
    </row>
    <row r="365" spans="1:24">
      <c r="A365" s="229" t="s">
        <v>170</v>
      </c>
      <c r="B365" s="230">
        <v>46530</v>
      </c>
      <c r="C365" s="231" t="s">
        <v>86</v>
      </c>
      <c r="D365" s="232">
        <v>0.625</v>
      </c>
      <c r="E365" s="231" t="s">
        <v>61</v>
      </c>
      <c r="F365" s="233" t="s">
        <v>43</v>
      </c>
      <c r="O365" s="203" t="str">
        <v>EPL</v>
      </c>
      <c r="P365" s="246">
        <v>46530</v>
      </c>
      <c r="Q365" s="203" t="str">
        <v>American Express Stadium</v>
      </c>
      <c r="R365" s="247">
        <v>0.625</v>
      </c>
      <c r="S365" s="203" t="str">
        <v>Brighton</v>
      </c>
      <c r="T365" s="203" t="str">
        <v>Liverpool</v>
      </c>
      <c r="X365" s="242" t="str">
        <f t="shared" si="5"/>
        <v/>
      </c>
    </row>
    <row r="366" spans="1:24">
      <c r="A366" s="229" t="s">
        <v>170</v>
      </c>
      <c r="B366" s="234">
        <v>46530</v>
      </c>
      <c r="C366" s="235" t="s">
        <v>129</v>
      </c>
      <c r="D366" s="236">
        <v>0.625</v>
      </c>
      <c r="E366" s="235" t="s">
        <v>84</v>
      </c>
      <c r="F366" s="237" t="s">
        <v>83</v>
      </c>
      <c r="O366" s="203" t="str">
        <v>EPL</v>
      </c>
      <c r="P366" s="246">
        <v>46530</v>
      </c>
      <c r="Q366" s="203" t="str">
        <v>Hill Dickinson Stadium</v>
      </c>
      <c r="R366" s="247">
        <v>0.625</v>
      </c>
      <c r="S366" s="203" t="str">
        <v>Everton</v>
      </c>
      <c r="T366" s="203" t="str">
        <v>Arsenal</v>
      </c>
      <c r="X366" s="242" t="str">
        <f t="shared" si="5"/>
        <v/>
      </c>
    </row>
    <row r="367" spans="1:24">
      <c r="A367" s="229" t="s">
        <v>170</v>
      </c>
      <c r="B367" s="230">
        <v>46530</v>
      </c>
      <c r="C367" s="231" t="s">
        <v>88</v>
      </c>
      <c r="D367" s="232">
        <v>0.625</v>
      </c>
      <c r="E367" s="231" t="s">
        <v>62</v>
      </c>
      <c r="F367" s="233" t="s">
        <v>168</v>
      </c>
      <c r="O367" s="203" t="str">
        <v>EPL</v>
      </c>
      <c r="P367" s="246">
        <v>46530</v>
      </c>
      <c r="Q367" s="203" t="str">
        <v>Craven Cottage</v>
      </c>
      <c r="R367" s="247">
        <v>0.625</v>
      </c>
      <c r="S367" s="203" t="str">
        <v>Fulham</v>
      </c>
      <c r="T367" s="203" t="str">
        <v>Coventry</v>
      </c>
      <c r="X367" s="242" t="str">
        <f t="shared" si="5"/>
        <v/>
      </c>
    </row>
    <row r="368" spans="1:24">
      <c r="A368" s="229" t="s">
        <v>170</v>
      </c>
      <c r="B368" s="234">
        <v>46530</v>
      </c>
      <c r="C368" s="235" t="s">
        <v>125</v>
      </c>
      <c r="D368" s="236">
        <v>0.625</v>
      </c>
      <c r="E368" s="235" t="s">
        <v>85</v>
      </c>
      <c r="F368" s="237" t="s">
        <v>65</v>
      </c>
      <c r="O368" s="203" t="str">
        <v>EPL</v>
      </c>
      <c r="P368" s="246">
        <v>46530</v>
      </c>
      <c r="Q368" s="203" t="str">
        <v>Elland Road</v>
      </c>
      <c r="R368" s="247">
        <v>0.625</v>
      </c>
      <c r="S368" s="203" t="str">
        <v>Leeds</v>
      </c>
      <c r="T368" s="203" t="str">
        <v>Sunderland</v>
      </c>
      <c r="X368" s="242" t="str">
        <f t="shared" si="5"/>
        <v/>
      </c>
    </row>
    <row r="369" spans="1:24">
      <c r="A369" s="229" t="s">
        <v>170</v>
      </c>
      <c r="B369" s="230">
        <v>46530</v>
      </c>
      <c r="C369" s="231" t="s">
        <v>89</v>
      </c>
      <c r="D369" s="232">
        <v>0.625</v>
      </c>
      <c r="E369" s="231" t="s">
        <v>74</v>
      </c>
      <c r="F369" s="233" t="s">
        <v>49</v>
      </c>
      <c r="O369" s="203" t="str">
        <v>EPL</v>
      </c>
      <c r="P369" s="246">
        <v>46530</v>
      </c>
      <c r="Q369" s="203" t="str">
        <v>Etihad Stadium</v>
      </c>
      <c r="R369" s="247">
        <v>0.625</v>
      </c>
      <c r="S369" s="203" t="str">
        <v>Manchester City</v>
      </c>
      <c r="T369" s="203" t="str">
        <v>Aston Villa</v>
      </c>
      <c r="X369" s="242" t="str">
        <f t="shared" si="5"/>
        <v/>
      </c>
    </row>
    <row r="370" spans="1:24">
      <c r="A370" s="229" t="s">
        <v>170</v>
      </c>
      <c r="B370" s="234">
        <v>46530</v>
      </c>
      <c r="C370" s="235" t="s">
        <v>164</v>
      </c>
      <c r="D370" s="236">
        <v>0.625</v>
      </c>
      <c r="E370" s="235" t="s">
        <v>50</v>
      </c>
      <c r="F370" s="237" t="s">
        <v>80</v>
      </c>
      <c r="O370" s="203" t="str">
        <v>EPL</v>
      </c>
      <c r="P370" s="246">
        <v>46530</v>
      </c>
      <c r="Q370" s="203" t="str">
        <v>St. James' Park</v>
      </c>
      <c r="R370" s="247">
        <v>0.625</v>
      </c>
      <c r="S370" s="203" t="str">
        <v>Newcastle United</v>
      </c>
      <c r="T370" s="203" t="str">
        <v>Crystal Palace</v>
      </c>
      <c r="X370" s="242" t="str">
        <f t="shared" si="5"/>
        <v/>
      </c>
    </row>
    <row r="371" spans="1:24">
      <c r="A371" s="229" t="s">
        <v>170</v>
      </c>
      <c r="B371" s="230">
        <v>46530</v>
      </c>
      <c r="C371" s="231" t="s">
        <v>163</v>
      </c>
      <c r="D371" s="232">
        <v>0.625</v>
      </c>
      <c r="E371" s="231" t="s">
        <v>76</v>
      </c>
      <c r="F371" s="233" t="s">
        <v>167</v>
      </c>
      <c r="O371" s="203" t="str">
        <v>EPL</v>
      </c>
      <c r="P371" s="246">
        <v>46530</v>
      </c>
      <c r="Q371" s="203" t="str">
        <v>The City Ground</v>
      </c>
      <c r="R371" s="247">
        <v>0.625</v>
      </c>
      <c r="S371" s="203" t="str">
        <v>Nottingham Forest</v>
      </c>
      <c r="T371" s="203" t="str">
        <v>Ipswich</v>
      </c>
      <c r="X371" s="242" t="str">
        <f t="shared" si="5"/>
        <v/>
      </c>
    </row>
    <row r="372" spans="1:24">
      <c r="A372" s="229" t="s">
        <v>170</v>
      </c>
      <c r="B372" s="234">
        <v>46530</v>
      </c>
      <c r="C372" s="235" t="s">
        <v>90</v>
      </c>
      <c r="D372" s="236">
        <v>0.625</v>
      </c>
      <c r="E372" s="235" t="s">
        <v>71</v>
      </c>
      <c r="F372" s="237" t="s">
        <v>82</v>
      </c>
      <c r="O372" s="203" t="str">
        <v>EPL</v>
      </c>
      <c r="P372" s="246">
        <v>46530</v>
      </c>
      <c r="Q372" s="203" t="str">
        <v>Tottenham Hotspur Stadium</v>
      </c>
      <c r="R372" s="247">
        <v>0.625</v>
      </c>
      <c r="S372" s="203" t="str">
        <v>Tottenham</v>
      </c>
      <c r="T372" s="203" t="str">
        <v>Manchester United</v>
      </c>
      <c r="X372" s="242" t="str">
        <f t="shared" si="5"/>
        <v/>
      </c>
    </row>
    <row r="373" spans="1:24">
      <c r="A373" s="229" t="s">
        <v>170</v>
      </c>
      <c r="B373" s="230">
        <v>46537</v>
      </c>
      <c r="C373" s="231" t="s">
        <v>60</v>
      </c>
      <c r="D373" s="232">
        <v>0.66666666666666663</v>
      </c>
      <c r="E373" s="231" t="s">
        <v>83</v>
      </c>
      <c r="F373" s="233" t="s">
        <v>61</v>
      </c>
      <c r="O373" s="203" t="str">
        <v>EPL</v>
      </c>
      <c r="P373" s="246">
        <v>46537</v>
      </c>
      <c r="Q373" s="203" t="str">
        <v>Emirates Stadium</v>
      </c>
      <c r="R373" s="247">
        <v>0.66666666666666663</v>
      </c>
      <c r="S373" s="203" t="str">
        <v>Arsenal</v>
      </c>
      <c r="T373" s="203" t="str">
        <v>Brighton</v>
      </c>
      <c r="X373" s="242" t="str">
        <f t="shared" si="5"/>
        <v/>
      </c>
    </row>
    <row r="374" spans="1:24">
      <c r="A374" s="229" t="s">
        <v>170</v>
      </c>
      <c r="B374" s="234">
        <v>46537</v>
      </c>
      <c r="C374" s="235" t="s">
        <v>91</v>
      </c>
      <c r="D374" s="236">
        <v>0.66666666666666663</v>
      </c>
      <c r="E374" s="235" t="s">
        <v>49</v>
      </c>
      <c r="F374" s="237" t="s">
        <v>71</v>
      </c>
      <c r="O374" s="203" t="str">
        <v>EPL</v>
      </c>
      <c r="P374" s="246">
        <v>46537</v>
      </c>
      <c r="Q374" s="203" t="str">
        <v>Villa Park</v>
      </c>
      <c r="R374" s="247">
        <v>0.66666666666666663</v>
      </c>
      <c r="S374" s="203" t="str">
        <v>Aston Villa</v>
      </c>
      <c r="T374" s="203" t="str">
        <v>Tottenham</v>
      </c>
      <c r="X374" s="242" t="str">
        <f t="shared" si="5"/>
        <v/>
      </c>
    </row>
    <row r="375" spans="1:24">
      <c r="A375" s="229" t="s">
        <v>170</v>
      </c>
      <c r="B375" s="230">
        <v>46537</v>
      </c>
      <c r="C375" s="231" t="s">
        <v>81</v>
      </c>
      <c r="D375" s="232">
        <v>0.66666666666666663</v>
      </c>
      <c r="E375" s="231" t="s">
        <v>77</v>
      </c>
      <c r="F375" s="233" t="s">
        <v>67</v>
      </c>
      <c r="O375" s="203" t="str">
        <v>EPL</v>
      </c>
      <c r="P375" s="246">
        <v>46537</v>
      </c>
      <c r="Q375" s="203" t="str">
        <v>Stamford Bridge</v>
      </c>
      <c r="R375" s="247">
        <v>0.66666666666666663</v>
      </c>
      <c r="S375" s="203" t="str">
        <v>Chelsea</v>
      </c>
      <c r="T375" s="203" t="str">
        <v>Brentford</v>
      </c>
      <c r="X375" s="242" t="str">
        <f t="shared" si="5"/>
        <v/>
      </c>
    </row>
    <row r="376" spans="1:24">
      <c r="A376" s="229" t="s">
        <v>170</v>
      </c>
      <c r="B376" s="234">
        <v>46537</v>
      </c>
      <c r="C376" s="235" t="s">
        <v>165</v>
      </c>
      <c r="D376" s="236">
        <v>0.66666666666666663</v>
      </c>
      <c r="E376" s="235" t="s">
        <v>168</v>
      </c>
      <c r="F376" s="237" t="s">
        <v>76</v>
      </c>
      <c r="O376" s="203" t="str">
        <v>EPL</v>
      </c>
      <c r="P376" s="246">
        <v>46537</v>
      </c>
      <c r="Q376" s="203" t="str">
        <v>Coventry Building Society Arena</v>
      </c>
      <c r="R376" s="247">
        <v>0.66666666666666663</v>
      </c>
      <c r="S376" s="203" t="str">
        <v>Coventry</v>
      </c>
      <c r="T376" s="203" t="str">
        <v>Nottingham Forest</v>
      </c>
      <c r="X376" s="242" t="str">
        <f t="shared" si="5"/>
        <v/>
      </c>
    </row>
    <row r="377" spans="1:24">
      <c r="A377" s="229" t="s">
        <v>170</v>
      </c>
      <c r="B377" s="230">
        <v>46537</v>
      </c>
      <c r="C377" s="231" t="s">
        <v>87</v>
      </c>
      <c r="D377" s="232">
        <v>0.66666666666666663</v>
      </c>
      <c r="E377" s="231" t="s">
        <v>80</v>
      </c>
      <c r="F377" s="233" t="s">
        <v>85</v>
      </c>
      <c r="O377" s="203" t="str">
        <v>EPL</v>
      </c>
      <c r="P377" s="246">
        <v>46537</v>
      </c>
      <c r="Q377" s="203" t="str">
        <v>Selhurst Park</v>
      </c>
      <c r="R377" s="247">
        <v>0.66666666666666663</v>
      </c>
      <c r="S377" s="203" t="str">
        <v>Crystal Palace</v>
      </c>
      <c r="T377" s="203" t="str">
        <v>Leeds</v>
      </c>
      <c r="X377" s="242" t="str">
        <f t="shared" si="5"/>
        <v/>
      </c>
    </row>
    <row r="378" spans="1:24">
      <c r="A378" s="229" t="s">
        <v>170</v>
      </c>
      <c r="B378" s="234">
        <v>46537</v>
      </c>
      <c r="C378" s="235" t="s">
        <v>161</v>
      </c>
      <c r="D378" s="236">
        <v>0.66666666666666663</v>
      </c>
      <c r="E378" s="235" t="s">
        <v>166</v>
      </c>
      <c r="F378" s="237" t="s">
        <v>50</v>
      </c>
      <c r="O378" s="203" t="str">
        <v>EPL</v>
      </c>
      <c r="P378" s="246">
        <v>46537</v>
      </c>
      <c r="Q378" s="203" t="str">
        <v>MKM Stadium</v>
      </c>
      <c r="R378" s="247">
        <v>0.66666666666666663</v>
      </c>
      <c r="S378" s="203" t="str">
        <v>Hull</v>
      </c>
      <c r="T378" s="203" t="str">
        <v>Newcastle United</v>
      </c>
      <c r="X378" s="242" t="str">
        <f t="shared" si="5"/>
        <v/>
      </c>
    </row>
    <row r="379" spans="1:24">
      <c r="A379" s="229" t="s">
        <v>170</v>
      </c>
      <c r="B379" s="230">
        <v>46537</v>
      </c>
      <c r="C379" s="231" t="s">
        <v>162</v>
      </c>
      <c r="D379" s="232">
        <v>0.66666666666666663</v>
      </c>
      <c r="E379" s="231" t="s">
        <v>167</v>
      </c>
      <c r="F379" s="233" t="s">
        <v>84</v>
      </c>
      <c r="O379" s="203" t="str">
        <v>EPL</v>
      </c>
      <c r="P379" s="246">
        <v>46537</v>
      </c>
      <c r="Q379" s="203" t="str">
        <v>Portman Road</v>
      </c>
      <c r="R379" s="247">
        <v>0.66666666666666663</v>
      </c>
      <c r="S379" s="203" t="str">
        <v>Ipswich</v>
      </c>
      <c r="T379" s="203" t="str">
        <v>Everton</v>
      </c>
      <c r="X379" s="242" t="str">
        <f t="shared" si="5"/>
        <v/>
      </c>
    </row>
    <row r="380" spans="1:24">
      <c r="A380" s="229" t="s">
        <v>170</v>
      </c>
      <c r="B380" s="234">
        <v>46537</v>
      </c>
      <c r="C380" s="235" t="s">
        <v>94</v>
      </c>
      <c r="D380" s="236">
        <v>0.66666666666666663</v>
      </c>
      <c r="E380" s="235" t="s">
        <v>43</v>
      </c>
      <c r="F380" s="237" t="s">
        <v>44</v>
      </c>
      <c r="O380" s="203" t="str">
        <v>EPL</v>
      </c>
      <c r="P380" s="246">
        <v>46537</v>
      </c>
      <c r="Q380" s="203" t="str">
        <v>Anfield</v>
      </c>
      <c r="R380" s="247">
        <v>0.66666666666666663</v>
      </c>
      <c r="S380" s="203" t="str">
        <v>Liverpool</v>
      </c>
      <c r="T380" s="203" t="str">
        <v>Bournemouth</v>
      </c>
      <c r="X380" s="242" t="str">
        <f t="shared" si="5"/>
        <v/>
      </c>
    </row>
    <row r="381" spans="1:24">
      <c r="A381" s="229" t="s">
        <v>170</v>
      </c>
      <c r="B381" s="230">
        <v>46537</v>
      </c>
      <c r="C381" s="231" t="s">
        <v>42</v>
      </c>
      <c r="D381" s="232">
        <v>0.66666666666666663</v>
      </c>
      <c r="E381" s="231" t="s">
        <v>82</v>
      </c>
      <c r="F381" s="233" t="s">
        <v>62</v>
      </c>
      <c r="O381" s="203" t="str">
        <v>EPL</v>
      </c>
      <c r="P381" s="246">
        <v>46537</v>
      </c>
      <c r="Q381" s="203" t="str">
        <v>Old Trafford</v>
      </c>
      <c r="R381" s="247">
        <v>0.66666666666666663</v>
      </c>
      <c r="S381" s="203" t="str">
        <v>Manchester United</v>
      </c>
      <c r="T381" s="203" t="str">
        <v>Fulham</v>
      </c>
      <c r="X381" s="242" t="str">
        <f t="shared" si="5"/>
        <v/>
      </c>
    </row>
    <row r="382" spans="1:24">
      <c r="A382" s="229" t="s">
        <v>170</v>
      </c>
      <c r="B382" s="234">
        <v>46537</v>
      </c>
      <c r="C382" s="235" t="s">
        <v>128</v>
      </c>
      <c r="D382" s="236">
        <v>0.66666666666666663</v>
      </c>
      <c r="E382" s="235" t="s">
        <v>65</v>
      </c>
      <c r="F382" s="237" t="s">
        <v>74</v>
      </c>
      <c r="O382" s="203" t="str">
        <v>EPL</v>
      </c>
      <c r="P382" s="246">
        <v>46537</v>
      </c>
      <c r="Q382" s="203" t="str">
        <v>Stadium of Light</v>
      </c>
      <c r="R382" s="247">
        <v>0.66666666666666663</v>
      </c>
      <c r="S382" s="203" t="str">
        <v>Sunderland</v>
      </c>
      <c r="T382" s="203" t="str">
        <v>Manchester City</v>
      </c>
      <c r="X382" s="242" t="str">
        <f t="shared" si="5"/>
        <v/>
      </c>
    </row>
    <row r="383" spans="1:24">
      <c r="O383" s="203">
        <v>0</v>
      </c>
      <c r="P383" s="246">
        <v>0</v>
      </c>
      <c r="Q383" s="203">
        <v>0</v>
      </c>
      <c r="R383" s="247">
        <v>0</v>
      </c>
      <c r="S383" s="203">
        <v>0</v>
      </c>
      <c r="T383" s="203">
        <v>0</v>
      </c>
      <c r="X383" s="242" t="str">
        <f t="shared" si="5"/>
        <v/>
      </c>
    </row>
    <row r="384" spans="1:24">
      <c r="X384" s="242" t="str">
        <f t="shared" si="5"/>
        <v/>
      </c>
    </row>
    <row r="385" spans="24:24">
      <c r="X385" s="242" t="str">
        <f t="shared" si="5"/>
        <v/>
      </c>
    </row>
  </sheetData>
  <mergeCells count="1">
    <mergeCell ref="A1:F1"/>
  </mergeCells>
  <conditionalFormatting sqref="B3:F362 B364:F365">
    <cfRule type="expression" dxfId="80" priority="10">
      <formula>AND(LEN($B3)&gt;0,OR((NOT(ISERROR(MATCH(#REF!,#REF!,0)))),NOT(ISERROR(MATCH($N3,#REF!,0)))))</formula>
    </cfRule>
  </conditionalFormatting>
  <conditionalFormatting sqref="B363:F363">
    <cfRule type="expression" dxfId="79" priority="11">
      <formula>AND(LEN($B363)&gt;0,OR((NOT(ISERROR(MATCH($J3,#REF!,0)))),NOT(ISERROR(MATCH($N363,#REF!,0)))))</formula>
    </cfRule>
  </conditionalFormatting>
  <conditionalFormatting sqref="B366:F382">
    <cfRule type="expression" dxfId="78" priority="24">
      <formula>AND(LEN($B366)&gt;0,OR((NOT(ISERROR(MATCH($J4,#REF!,0)))),NOT(ISERROR(MATCH($N366,#REF!,0)))))</formula>
    </cfRule>
  </conditionalFormatting>
  <dataValidations disablePrompts="1" count="1">
    <dataValidation type="list" allowBlank="1" showInputMessage="1" showErrorMessage="1" sqref="Z3" xr:uid="{E60F7346-EB89-4E5E-B378-2FCE51A05127}">
      <formula1>$X$3:$X$200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A1:CE649"/>
  <sheetViews>
    <sheetView showGridLines="0" showRowColHeader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2578125" defaultRowHeight="15" customHeight="1"/>
  <cols>
    <col min="1" max="1" width="26.42578125" style="89" customWidth="1"/>
    <col min="2" max="2" width="22" style="89" bestFit="1" customWidth="1"/>
    <col min="3" max="3" width="12.42578125" style="89" customWidth="1"/>
    <col min="4" max="4" width="34.42578125" style="89" bestFit="1" customWidth="1"/>
    <col min="5" max="5" width="13.42578125" style="89" bestFit="1" customWidth="1"/>
    <col min="6" max="6" width="22.42578125" style="89" customWidth="1"/>
    <col min="7" max="7" width="9" style="89" customWidth="1"/>
    <col min="8" max="8" width="24.42578125" style="89" customWidth="1"/>
    <col min="9" max="9" width="15.7109375" style="89" customWidth="1"/>
    <col min="10" max="10" width="3.28515625" style="89" customWidth="1"/>
    <col min="11" max="11" width="15.7109375" style="89" customWidth="1"/>
    <col min="12" max="12" width="24.42578125" style="89" customWidth="1"/>
    <col min="13" max="13" width="9.140625" style="89" customWidth="1"/>
    <col min="14" max="14" width="20.7109375" style="89" hidden="1" customWidth="1"/>
    <col min="15" max="16" width="14.28515625" style="89" hidden="1" customWidth="1"/>
    <col min="17" max="24" width="17.28515625" style="89" hidden="1" customWidth="1"/>
    <col min="25" max="26" width="9.140625" style="89" hidden="1" customWidth="1"/>
    <col min="27" max="27" width="16.7109375" style="89" hidden="1" customWidth="1"/>
    <col min="28" max="28" width="1.42578125" style="89" hidden="1" customWidth="1"/>
    <col min="29" max="29" width="9.140625" style="89" customWidth="1"/>
    <col min="30" max="30" width="3.42578125" style="89" bestFit="1" customWidth="1"/>
    <col min="31" max="31" width="9" style="89" customWidth="1"/>
    <col min="32" max="32" width="22.28515625" style="89" customWidth="1"/>
    <col min="33" max="33" width="9.140625" style="89" customWidth="1"/>
    <col min="34" max="34" width="4.42578125" style="89" customWidth="1"/>
    <col min="35" max="35" width="9.140625" style="89" customWidth="1"/>
    <col min="36" max="36" width="10" style="89" customWidth="1"/>
    <col min="37" max="37" width="24.5703125" style="89" customWidth="1"/>
    <col min="38" max="38" width="18.5703125" style="89" bestFit="1" customWidth="1"/>
    <col min="39" max="39" width="9.140625" style="89" customWidth="1"/>
    <col min="40" max="40" width="17.28515625" style="160" hidden="1" customWidth="1"/>
    <col min="41" max="41" width="3" style="160" hidden="1" customWidth="1"/>
    <col min="42" max="42" width="2.5703125" style="160" hidden="1" customWidth="1"/>
    <col min="43" max="43" width="2.140625" style="160" hidden="1" customWidth="1"/>
    <col min="44" max="44" width="13.7109375" style="160" hidden="1" customWidth="1"/>
    <col min="45" max="46" width="19.28515625" style="160" hidden="1" customWidth="1"/>
    <col min="47" max="47" width="15.42578125" style="160" hidden="1" customWidth="1"/>
    <col min="48" max="48" width="16.5703125" style="160" hidden="1" customWidth="1"/>
    <col min="49" max="49" width="18.140625" style="160" hidden="1" customWidth="1"/>
    <col min="50" max="50" width="9.140625" style="160" hidden="1" customWidth="1"/>
    <col min="51" max="53" width="18.7109375" style="160" hidden="1" customWidth="1"/>
    <col min="54" max="54" width="12" style="160" hidden="1" customWidth="1"/>
    <col min="55" max="55" width="9.140625" style="160" hidden="1" customWidth="1"/>
    <col min="56" max="57" width="9.140625" style="89" customWidth="1"/>
    <col min="58" max="58" width="13" style="89" customWidth="1"/>
    <col min="59" max="67" width="9.140625" style="89" customWidth="1"/>
    <col min="68" max="71" width="4" style="89" customWidth="1"/>
    <col min="72" max="83" width="9.140625" style="89" hidden="1" customWidth="1"/>
    <col min="84" max="16384" width="14.42578125" style="89"/>
  </cols>
  <sheetData>
    <row r="1" spans="1:83" ht="120" customHeight="1" thickBot="1">
      <c r="A1" s="87"/>
      <c r="B1" s="331" t="s">
        <v>0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3"/>
      <c r="N1" s="224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D1" s="345" t="e" vm="24">
        <v>#VALUE!</v>
      </c>
      <c r="AE1" s="345"/>
      <c r="AF1" s="345"/>
      <c r="AG1" s="345"/>
      <c r="AH1" s="345"/>
      <c r="AI1" s="345"/>
      <c r="AJ1" s="90"/>
      <c r="AK1" s="91"/>
      <c r="AL1" s="91"/>
      <c r="AM1" s="91"/>
      <c r="AN1" s="151"/>
      <c r="AO1" s="151"/>
      <c r="AP1" s="151"/>
      <c r="AQ1" s="151"/>
      <c r="AR1" s="151"/>
      <c r="AS1" s="151"/>
      <c r="AT1" s="151"/>
      <c r="AU1" s="152"/>
      <c r="AV1" s="152"/>
      <c r="AW1" s="152"/>
      <c r="AX1" s="151"/>
      <c r="AY1" s="151"/>
      <c r="AZ1" s="152"/>
      <c r="BA1" s="152"/>
      <c r="BB1" s="152"/>
      <c r="BC1" s="152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87"/>
      <c r="BO1" s="87"/>
      <c r="BP1" s="91"/>
      <c r="BQ1" s="91"/>
      <c r="BR1" s="91"/>
      <c r="BS1" s="91"/>
      <c r="BT1" s="92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</row>
    <row r="2" spans="1:83" ht="16.5" customHeight="1" thickBot="1">
      <c r="A2" s="93"/>
      <c r="B2" s="94"/>
      <c r="C2" s="94"/>
      <c r="D2" s="94"/>
      <c r="E2" s="94"/>
      <c r="F2" s="95"/>
      <c r="G2" s="94"/>
      <c r="H2" s="94"/>
      <c r="I2" s="94"/>
      <c r="J2" s="96"/>
      <c r="K2" s="96"/>
      <c r="L2" s="96"/>
      <c r="M2" s="96"/>
      <c r="N2" s="161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166"/>
      <c r="AD2" s="344" t="s">
        <v>1</v>
      </c>
      <c r="AE2" s="344"/>
      <c r="AF2" s="344"/>
      <c r="AG2" s="344"/>
      <c r="AH2" s="344"/>
      <c r="AI2" s="344"/>
      <c r="AJ2" s="167"/>
      <c r="AK2" s="168"/>
      <c r="AL2" s="168"/>
      <c r="AM2" s="168"/>
      <c r="AN2" s="153"/>
      <c r="AO2" s="153"/>
      <c r="AP2" s="153"/>
      <c r="AQ2" s="153"/>
      <c r="AR2" s="153"/>
      <c r="AS2" s="173"/>
      <c r="AT2" s="173"/>
      <c r="AU2" s="154"/>
      <c r="AV2" s="154"/>
      <c r="AW2" s="154"/>
      <c r="AX2" s="153"/>
      <c r="AY2" s="155" t="s">
        <v>2</v>
      </c>
      <c r="AZ2" s="155" t="s">
        <v>3</v>
      </c>
      <c r="BA2" s="153"/>
      <c r="BB2" s="154"/>
      <c r="BC2" s="154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2"/>
      <c r="BO2" s="92"/>
      <c r="BP2" s="97"/>
      <c r="BQ2" s="97"/>
      <c r="BR2" s="97"/>
      <c r="BS2" s="97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</row>
    <row r="3" spans="1:83" ht="35.25" thickBot="1">
      <c r="A3" s="98" t="s">
        <v>169</v>
      </c>
      <c r="B3" s="163" t="s">
        <v>177</v>
      </c>
      <c r="C3" s="162" t="s">
        <v>4</v>
      </c>
      <c r="D3" s="162" t="s">
        <v>5</v>
      </c>
      <c r="E3" s="162" t="s">
        <v>6</v>
      </c>
      <c r="F3" s="131" t="s">
        <v>153</v>
      </c>
      <c r="G3" s="163"/>
      <c r="H3" s="163" t="s">
        <v>8</v>
      </c>
      <c r="I3" s="164" t="s">
        <v>9</v>
      </c>
      <c r="J3" s="164"/>
      <c r="K3" s="164" t="s">
        <v>152</v>
      </c>
      <c r="L3" s="164" t="s">
        <v>11</v>
      </c>
      <c r="M3" s="164"/>
      <c r="N3" s="165" t="s">
        <v>12</v>
      </c>
      <c r="O3" s="99" t="s">
        <v>13</v>
      </c>
      <c r="P3" s="99" t="s">
        <v>14</v>
      </c>
      <c r="Q3" s="100" t="s">
        <v>15</v>
      </c>
      <c r="R3" s="100" t="s">
        <v>16</v>
      </c>
      <c r="S3" s="100" t="s">
        <v>17</v>
      </c>
      <c r="T3" s="100" t="s">
        <v>18</v>
      </c>
      <c r="U3" s="100" t="s">
        <v>19</v>
      </c>
      <c r="V3" s="100" t="s">
        <v>20</v>
      </c>
      <c r="W3" s="100" t="s">
        <v>21</v>
      </c>
      <c r="X3" s="100" t="s">
        <v>22</v>
      </c>
      <c r="Y3" s="101"/>
      <c r="Z3" s="101"/>
      <c r="AA3" s="101"/>
      <c r="AB3" s="101"/>
      <c r="AC3" s="164"/>
      <c r="AD3" s="342" t="s">
        <v>23</v>
      </c>
      <c r="AE3" s="342"/>
      <c r="AF3" s="343"/>
      <c r="AG3" s="343"/>
      <c r="AH3" s="343"/>
      <c r="AI3" s="343"/>
      <c r="AJ3" s="164"/>
      <c r="AK3" s="172" t="s">
        <v>24</v>
      </c>
      <c r="AL3" s="164"/>
      <c r="AM3" s="164"/>
      <c r="AN3" s="156" t="s">
        <v>25</v>
      </c>
      <c r="AO3" s="156" t="s">
        <v>26</v>
      </c>
      <c r="AP3" s="156" t="s">
        <v>27</v>
      </c>
      <c r="AQ3" s="156" t="s">
        <v>28</v>
      </c>
      <c r="AR3" s="156" t="s">
        <v>29</v>
      </c>
      <c r="AS3" s="156" t="s">
        <v>120</v>
      </c>
      <c r="AT3" s="156" t="s">
        <v>121</v>
      </c>
      <c r="AU3" s="156" t="s">
        <v>30</v>
      </c>
      <c r="AV3" s="156" t="s">
        <v>31</v>
      </c>
      <c r="AW3" s="157" t="s">
        <v>32</v>
      </c>
      <c r="AX3" s="156" t="s">
        <v>33</v>
      </c>
      <c r="AY3" s="156" t="s">
        <v>32</v>
      </c>
      <c r="AZ3" s="156" t="s">
        <v>30</v>
      </c>
      <c r="BA3" s="158" t="s">
        <v>34</v>
      </c>
      <c r="BB3" s="158" t="s">
        <v>35</v>
      </c>
      <c r="BC3" s="158" t="s">
        <v>36</v>
      </c>
      <c r="BD3" s="103"/>
      <c r="BE3" s="103"/>
      <c r="BG3" s="103"/>
      <c r="BH3" s="103"/>
      <c r="BI3" s="103"/>
      <c r="BJ3" s="103"/>
      <c r="BK3" s="103"/>
      <c r="BL3" s="103"/>
      <c r="BM3" s="103"/>
      <c r="BN3" s="101"/>
      <c r="BO3" s="101"/>
      <c r="BP3" s="104"/>
      <c r="BQ3" s="104"/>
      <c r="BR3" s="104"/>
      <c r="BS3" s="104"/>
      <c r="BT3" s="101"/>
      <c r="BU3" s="337" t="s">
        <v>37</v>
      </c>
      <c r="BV3" s="338"/>
      <c r="BW3" s="338"/>
      <c r="BX3" s="338"/>
      <c r="BY3" s="338"/>
      <c r="BZ3" s="339"/>
      <c r="CA3" s="334"/>
      <c r="CB3" s="105" t="s">
        <v>38</v>
      </c>
      <c r="CC3" s="105" t="s">
        <v>39</v>
      </c>
      <c r="CD3" s="105" t="s">
        <v>40</v>
      </c>
      <c r="CE3" s="105" t="s">
        <v>41</v>
      </c>
    </row>
    <row r="4" spans="1:83" ht="30" customHeight="1">
      <c r="A4" s="106"/>
      <c r="B4" s="270" t="str">
        <f>IF(OR(SCHEDULES!O3=0,SCHEDULES!O3=""),"",SCHEDULES!O3)</f>
        <v>EPL</v>
      </c>
      <c r="C4" s="271">
        <f>IF(B4="","",SCHEDULES!P3)</f>
        <v>46255</v>
      </c>
      <c r="D4" s="270" t="str">
        <f>IF(B4="","",SCHEDULES!Q3)</f>
        <v>Emirates Stadium</v>
      </c>
      <c r="E4" s="272">
        <f>IF(B4="","",SCHEDULES!R3)</f>
        <v>0.83333333333333337</v>
      </c>
      <c r="F4" s="262">
        <f t="shared" ref="F4:F67" si="0">IF(E4="","",(C4+E4)+IF($A$7&gt;=0,TIMEVALUE($A$7&amp;":00"),-TIMEVALUE(ABS($A$7)&amp;":00")))</f>
        <v>46255.833333333336</v>
      </c>
      <c r="G4" s="270" t="e" vm="25">
        <f>IFERROR(INDEX(LOGOS!B:B,MATCH(H4,LOGOS!A:A,0),1),"")</f>
        <v>#VALUE!</v>
      </c>
      <c r="H4" s="270" t="str">
        <f>IF(B4="","",SCHEDULES!S3)</f>
        <v>Arsenal</v>
      </c>
      <c r="I4" s="313" t="s">
        <v>117</v>
      </c>
      <c r="J4" s="273" t="str">
        <f t="shared" ref="J4:J67" si="1">IF(H4="","",":")</f>
        <v>:</v>
      </c>
      <c r="K4" s="313" t="s">
        <v>117</v>
      </c>
      <c r="L4" s="270" t="str">
        <f>IF(B4="","",SCHEDULES!T3)</f>
        <v>Coventry</v>
      </c>
      <c r="M4" s="270" t="e" vm="26">
        <f>IFERROR(INDEX(LOGOS!B:B,MATCH(L4,LOGOS!A:A,0),1),"")</f>
        <v>#VALUE!</v>
      </c>
      <c r="N4" s="107" t="str">
        <f>IF(OR(I4="",K4="",B4&lt;&gt;"EPL"),"", IF(I4=K4,"DRAW",IF(I4&gt;K4,H4,L4)))</f>
        <v/>
      </c>
      <c r="O4" s="108" t="str">
        <f>IF(OR(N4="",N4="DRAW"),"",N4)</f>
        <v/>
      </c>
      <c r="P4" s="108" t="str">
        <f>IF(OR(N4="",N4="DRAW"),"",IF(N4=H4,L4,H4))</f>
        <v/>
      </c>
      <c r="Q4" s="109" t="str">
        <f>IF(N4="","",I4)</f>
        <v/>
      </c>
      <c r="R4" s="109" t="str">
        <f>IF(N4="","",K4)</f>
        <v/>
      </c>
      <c r="S4" s="109" t="str">
        <f>IF(N4="","",I4-K4)</f>
        <v/>
      </c>
      <c r="T4" s="109" t="str">
        <f>IF(N4="","",K4-I4)</f>
        <v/>
      </c>
      <c r="U4" s="108" t="str">
        <f>IF(N4="","",IF(MASTER.SCHEDULE!$N4="Draw",1,IF(MASTER.SCHEDULE!$N4=H4,3,0)))</f>
        <v/>
      </c>
      <c r="V4" s="108" t="str">
        <f>IF(N4="","",IF(MASTER.SCHEDULE!$N4="Draw",1,IF(MASTER.SCHEDULE!$N4=L4,3,0)))</f>
        <v/>
      </c>
      <c r="W4" s="109" t="str">
        <f>IF(N4="","",MASTER.SCHEDULE!$Q4+MASTER.SCHEDULE!$R4)</f>
        <v/>
      </c>
      <c r="X4" s="110">
        <f t="shared" ref="X4" si="2">DATE(YEAR(F4),MONTH(F4),DAY(F4))</f>
        <v>46255</v>
      </c>
      <c r="Y4" s="106"/>
      <c r="Z4" s="106"/>
      <c r="AA4" s="275" t="str">
        <f>IF(H4="","",TEXT(C4-WEEKDAY(C4,2)+1,"MMM D, YYY"))</f>
        <v>Aug 17, 2026</v>
      </c>
      <c r="AB4" s="106"/>
      <c r="AC4" s="111"/>
      <c r="AD4" s="112"/>
      <c r="AE4" s="113"/>
      <c r="AF4" s="112"/>
      <c r="AG4" s="112"/>
      <c r="AH4" s="112"/>
      <c r="AI4" s="112"/>
      <c r="AJ4" s="112"/>
      <c r="AK4" s="170"/>
      <c r="AL4" s="108"/>
      <c r="AM4" s="108"/>
      <c r="AN4" s="159" t="s">
        <v>83</v>
      </c>
      <c r="AO4" s="159">
        <f>IF(AN4="","",COUNTIF(MASTER.SCHEDULE!$O$4:$O$390,AN4))</f>
        <v>0</v>
      </c>
      <c r="AP4" s="159">
        <f>COUNTIFS($H$4:$H$390,AN4,MASTER.SCHEDULE!$N$4:$N$390,"DRAW")+COUNTIFS($L$4:$L$390,AN4,MASTER.SCHEDULE!$N$4:$N$390,"DRAW")</f>
        <v>0</v>
      </c>
      <c r="AQ4" s="159">
        <f>COUNTIF(MASTER.SCHEDULE!$P$4:$P$390,AN4)</f>
        <v>0</v>
      </c>
      <c r="AR4" s="159">
        <f t="shared" ref="AR4:AR23" si="3">AP4+(3*AO4)</f>
        <v>0</v>
      </c>
      <c r="AS4" s="159">
        <f>SUMIF($AK$15:$AK$22,AN4,$AL$15:$AL$22)</f>
        <v>0</v>
      </c>
      <c r="AT4" s="159">
        <f>AR4+AS4</f>
        <v>0</v>
      </c>
      <c r="AU4" s="330">
        <f>SUMIFS(MASTER.SCHEDULE!$Q$4:$Q$390,$H$4:$H$390,AN4)+SUMIFS(MASTER.SCHEDULE!$R$4:$R$390,$L$4:$L$390,AN4)</f>
        <v>0</v>
      </c>
      <c r="AV4" s="159">
        <f>SUMIFS(MASTER.SCHEDULE!$R$4:$R$390,$H$4:$H$390,AN4)+SUMIFS(MASTER.SCHEDULE!$Q$4:$Q$390,$L$4:$L$390,AN4)</f>
        <v>0</v>
      </c>
      <c r="AW4" s="159">
        <f>AU4-AV4</f>
        <v>0</v>
      </c>
      <c r="AX4" s="159">
        <f>RANK(AT4,$AT$4:$AT$23)</f>
        <v>1</v>
      </c>
      <c r="AY4" s="159">
        <f>RANK(AW4,$AW$4:$AW$23)</f>
        <v>1</v>
      </c>
      <c r="AZ4" s="159">
        <f t="shared" ref="AZ4:AZ23" si="4">RANK(AU4,$AU$4:$AU$23)</f>
        <v>1</v>
      </c>
      <c r="BA4" s="159" t="str">
        <f>IFERROR(MATCH(AN4,$AK$4:$AK$11,0),"")</f>
        <v/>
      </c>
      <c r="BB4" s="159">
        <f>AX4+(AY4/10)+(AZ4/100)+IFERROR(RANK(BA4,$BA$4:$BA$23,TRUE)/1000,0)</f>
        <v>1.1100000000000001</v>
      </c>
      <c r="BC4" s="159">
        <f t="shared" ref="BC4:BC23" si="5">RANK(BB4,$BB$4:$BB$23,1)</f>
        <v>1</v>
      </c>
      <c r="BD4" s="108"/>
      <c r="BE4" s="108"/>
      <c r="BG4" s="108"/>
      <c r="BH4" s="108"/>
      <c r="BI4" s="108"/>
      <c r="BJ4" s="108"/>
      <c r="BK4" s="108"/>
      <c r="BL4" s="108"/>
      <c r="BM4" s="108"/>
      <c r="BN4" s="106"/>
      <c r="BO4" s="106"/>
      <c r="BP4" s="115"/>
      <c r="BQ4" s="115"/>
      <c r="BR4" s="115"/>
      <c r="BS4" s="115"/>
      <c r="BT4" s="108" t="s">
        <v>45</v>
      </c>
      <c r="BU4" s="337" t="s">
        <v>46</v>
      </c>
      <c r="BV4" s="338"/>
      <c r="BW4" s="338"/>
      <c r="BX4" s="338"/>
      <c r="BY4" s="338"/>
      <c r="BZ4" s="339"/>
      <c r="CA4" s="335"/>
      <c r="CB4" s="105" t="s">
        <v>47</v>
      </c>
      <c r="CC4" s="105" t="s">
        <v>47</v>
      </c>
      <c r="CD4" s="105" t="s">
        <v>47</v>
      </c>
      <c r="CE4" s="105" t="s">
        <v>47</v>
      </c>
    </row>
    <row r="5" spans="1:83" ht="30" customHeight="1">
      <c r="A5" s="116" t="s">
        <v>48</v>
      </c>
      <c r="B5" s="270" t="str">
        <f>IF(OR(SCHEDULES!O4=0,SCHEDULES!O4=""),"",SCHEDULES!O4)</f>
        <v>EPL</v>
      </c>
      <c r="C5" s="271">
        <f>IF(B5="","",SCHEDULES!P4)</f>
        <v>46256</v>
      </c>
      <c r="D5" s="270" t="str">
        <f>IF(B5="","",SCHEDULES!Q4)</f>
        <v>MKM Stadium</v>
      </c>
      <c r="E5" s="272">
        <f>IF(B5="","",SCHEDULES!R4)</f>
        <v>0.52083333333333337</v>
      </c>
      <c r="F5" s="262">
        <f t="shared" si="0"/>
        <v>46256.520833333336</v>
      </c>
      <c r="G5" s="270" t="e" vm="27">
        <f>IFERROR(INDEX(LOGOS!B:B,MATCH(H5,LOGOS!A:A,0),1),"")</f>
        <v>#VALUE!</v>
      </c>
      <c r="H5" s="270" t="str">
        <f>IF(B5="","",SCHEDULES!S4)</f>
        <v>Hull</v>
      </c>
      <c r="I5" s="313" t="s">
        <v>117</v>
      </c>
      <c r="J5" s="273" t="str">
        <f t="shared" si="1"/>
        <v>:</v>
      </c>
      <c r="K5" s="313" t="s">
        <v>117</v>
      </c>
      <c r="L5" s="270" t="str">
        <f>IF(B5="","",SCHEDULES!T4)</f>
        <v>Manchester United</v>
      </c>
      <c r="M5" s="270" t="e" vm="28">
        <f>IFERROR(INDEX(LOGOS!B:B,MATCH(L5,LOGOS!A:A,0),1),"")</f>
        <v>#VALUE!</v>
      </c>
      <c r="N5" s="107" t="str">
        <f t="shared" ref="N5:N68" si="6">IF(OR(I5="",K5="",B5&lt;&gt;"EPL"),"", IF(I5=K5,"DRAW",IF(I5&gt;K5,H5,L5)))</f>
        <v/>
      </c>
      <c r="O5" s="108" t="str">
        <f t="shared" ref="O5:O68" si="7">IF(OR(N5="",N5="DRAW"),"",N5)</f>
        <v/>
      </c>
      <c r="P5" s="108" t="str">
        <f t="shared" ref="P5:P68" si="8">IF(OR(N5="",N5="DRAW"),"",IF(N5=H5,L5,H5))</f>
        <v/>
      </c>
      <c r="Q5" s="109" t="str">
        <f t="shared" ref="Q5:Q68" si="9">IF(N5="","",I5)</f>
        <v/>
      </c>
      <c r="R5" s="109" t="str">
        <f t="shared" ref="R5:R68" si="10">IF(N5="","",K5)</f>
        <v/>
      </c>
      <c r="S5" s="109" t="str">
        <f t="shared" ref="S5:S68" si="11">IF(N5="","",I5-K5)</f>
        <v/>
      </c>
      <c r="T5" s="109" t="str">
        <f t="shared" ref="T5:T68" si="12">IF(N5="","",K5-I5)</f>
        <v/>
      </c>
      <c r="U5" s="108" t="str">
        <f>IF(N5="","",IF(MASTER.SCHEDULE!$N5="Draw",1,IF(MASTER.SCHEDULE!$N5=H5,3,0)))</f>
        <v/>
      </c>
      <c r="V5" s="108" t="str">
        <f>IF(N5="","",IF(MASTER.SCHEDULE!$N5="Draw",1,IF(MASTER.SCHEDULE!$N5=L5,3,0)))</f>
        <v/>
      </c>
      <c r="W5" s="109" t="str">
        <f>IF(N5="","",MASTER.SCHEDULE!$Q5+MASTER.SCHEDULE!$R5)</f>
        <v/>
      </c>
      <c r="X5" s="110">
        <f t="shared" ref="X5:X68" si="13">DATE(YEAR(F5),MONTH(F5),DAY(F5))</f>
        <v>46256</v>
      </c>
      <c r="Y5" s="106"/>
      <c r="Z5" s="106"/>
      <c r="AA5" s="275" t="str">
        <f t="shared" ref="AA5:AA68" si="14">IF(H5="","",TEXT(C5-WEEKDAY(C5,2)+1,"MMM D, YYY"))</f>
        <v>Aug 17, 2026</v>
      </c>
      <c r="AB5" s="106"/>
      <c r="AC5" s="117"/>
      <c r="AD5" s="340" t="s">
        <v>122</v>
      </c>
      <c r="AE5" s="340"/>
      <c r="AF5" s="341"/>
      <c r="AG5" s="118" t="s">
        <v>51</v>
      </c>
      <c r="AH5" s="119" t="s">
        <v>52</v>
      </c>
      <c r="AI5" s="118" t="s">
        <v>29</v>
      </c>
      <c r="AJ5" s="120"/>
      <c r="AK5" s="171"/>
      <c r="AL5" s="108"/>
      <c r="AM5" s="108"/>
      <c r="AN5" s="159" t="s">
        <v>49</v>
      </c>
      <c r="AO5" s="159">
        <f>IF(AN5="","",COUNTIF(MASTER.SCHEDULE!$O$4:$O$390,AN5))</f>
        <v>0</v>
      </c>
      <c r="AP5" s="159">
        <f>COUNTIFS($H$4:$H$390,AN5,MASTER.SCHEDULE!$N$4:$N$390,"DRAW")+COUNTIFS($L$4:$L$390,AN5,MASTER.SCHEDULE!$N$4:$N$390,"DRAW")</f>
        <v>0</v>
      </c>
      <c r="AQ5" s="159">
        <f>COUNTIF(MASTER.SCHEDULE!$P$4:$P$390,AN5)</f>
        <v>0</v>
      </c>
      <c r="AR5" s="159">
        <f t="shared" si="3"/>
        <v>0</v>
      </c>
      <c r="AS5" s="159">
        <f t="shared" ref="AS5:AS23" si="15">SUMIF($AK$15:$AK$22,AN5,$AL$15:$AL$22)</f>
        <v>0</v>
      </c>
      <c r="AT5" s="159">
        <f t="shared" ref="AT5:AT23" si="16">AR5+AS5</f>
        <v>0</v>
      </c>
      <c r="AU5" s="159">
        <f>SUMIFS(MASTER.SCHEDULE!$Q$4:$Q$390,$H$4:$H$390,AN5)+SUMIFS(MASTER.SCHEDULE!$R$4:$R$390,$L$4:$L$390,AN5)</f>
        <v>0</v>
      </c>
      <c r="AV5" s="159">
        <f>SUMIFS(MASTER.SCHEDULE!$R$4:$R$390,$H$4:$H$390,AN5)+SUMIFS(MASTER.SCHEDULE!$Q$4:$Q$390,$L$4:$L$390,AN5)</f>
        <v>0</v>
      </c>
      <c r="AW5" s="159">
        <f t="shared" ref="AW5:AW23" si="17">AU5-AV5</f>
        <v>0</v>
      </c>
      <c r="AX5" s="159">
        <f>RANK(AT5,$AT$4:$AT$23)</f>
        <v>1</v>
      </c>
      <c r="AY5" s="159">
        <f>RANK(AW5,$AW$4:$AW$23)</f>
        <v>1</v>
      </c>
      <c r="AZ5" s="159">
        <f>RANK(AU5,$AU$4:$AU$23)</f>
        <v>1</v>
      </c>
      <c r="BA5" s="159" t="str">
        <f t="shared" ref="BA5:BA23" si="18">IFERROR(MATCH(AN5,$AK$4:$AK$11,0),"")</f>
        <v/>
      </c>
      <c r="BB5" s="159">
        <f>AX5+(AY5/10)+(AZ5/100)+IFERROR(RANK(BA5,$BA$4:$BA$23,TRUE)/1000,0)</f>
        <v>1.1100000000000001</v>
      </c>
      <c r="BC5" s="159">
        <f t="shared" si="5"/>
        <v>1</v>
      </c>
      <c r="BD5" s="108"/>
      <c r="BE5" s="108"/>
      <c r="BG5" s="108"/>
      <c r="BH5" s="108"/>
      <c r="BI5" s="108"/>
      <c r="BJ5" s="108"/>
      <c r="BK5" s="108"/>
      <c r="BL5" s="108"/>
      <c r="BM5" s="108"/>
      <c r="BN5" s="106"/>
      <c r="BO5" s="106"/>
      <c r="BP5" s="115"/>
      <c r="BQ5" s="115"/>
      <c r="BR5" s="115"/>
      <c r="BS5" s="115"/>
      <c r="BT5" s="108" t="e">
        <f t="shared" ref="BT5:BT19" ca="1" si="19">_xludf.CONCAT(BU5:BZ5)</f>
        <v>#NAME?</v>
      </c>
      <c r="BU5" s="122" t="s">
        <v>53</v>
      </c>
      <c r="BV5" s="122" t="s">
        <v>54</v>
      </c>
      <c r="BW5" s="122" t="s">
        <v>55</v>
      </c>
      <c r="BX5" s="122" t="s">
        <v>27</v>
      </c>
      <c r="BY5" s="123"/>
      <c r="BZ5" s="123"/>
      <c r="CA5" s="335"/>
      <c r="CB5" s="123" t="s">
        <v>56</v>
      </c>
      <c r="CC5" s="123" t="s">
        <v>57</v>
      </c>
      <c r="CD5" s="123" t="s">
        <v>58</v>
      </c>
      <c r="CE5" s="123" t="s">
        <v>59</v>
      </c>
    </row>
    <row r="6" spans="1:83" ht="30" customHeight="1">
      <c r="A6" s="124">
        <v>1</v>
      </c>
      <c r="B6" s="270" t="str">
        <f>IF(OR(SCHEDULES!O5=0,SCHEDULES!O5=""),"",SCHEDULES!O5)</f>
        <v>EPL</v>
      </c>
      <c r="C6" s="271">
        <f>IF(B6="","",SCHEDULES!P5)</f>
        <v>46256</v>
      </c>
      <c r="D6" s="270" t="str">
        <f>IF(B6="","",SCHEDULES!Q5)</f>
        <v>Hill Dickinson Stadium</v>
      </c>
      <c r="E6" s="272">
        <f>IF(B6="","",SCHEDULES!R5)</f>
        <v>0.625</v>
      </c>
      <c r="F6" s="262">
        <f t="shared" si="0"/>
        <v>46256.625</v>
      </c>
      <c r="G6" s="270" t="e" vm="29">
        <f>IFERROR(INDEX(LOGOS!B:B,MATCH(H6,LOGOS!A:A,0),1),"")</f>
        <v>#VALUE!</v>
      </c>
      <c r="H6" s="270" t="str">
        <f>IF(B6="","",SCHEDULES!S5)</f>
        <v>Everton</v>
      </c>
      <c r="I6" s="313" t="s">
        <v>117</v>
      </c>
      <c r="J6" s="273" t="str">
        <f t="shared" si="1"/>
        <v>:</v>
      </c>
      <c r="K6" s="313" t="s">
        <v>117</v>
      </c>
      <c r="L6" s="270" t="str">
        <f>IF(B6="","",SCHEDULES!T5)</f>
        <v>Crystal Palace</v>
      </c>
      <c r="M6" s="270" t="e" vm="30">
        <f>IFERROR(INDEX(LOGOS!B:B,MATCH(L6,LOGOS!A:A,0),1),"")</f>
        <v>#VALUE!</v>
      </c>
      <c r="N6" s="107" t="str">
        <f t="shared" si="6"/>
        <v/>
      </c>
      <c r="O6" s="108" t="str">
        <f t="shared" si="7"/>
        <v/>
      </c>
      <c r="P6" s="108" t="str">
        <f t="shared" si="8"/>
        <v/>
      </c>
      <c r="Q6" s="109" t="str">
        <f t="shared" si="9"/>
        <v/>
      </c>
      <c r="R6" s="109" t="str">
        <f t="shared" si="10"/>
        <v/>
      </c>
      <c r="S6" s="109" t="str">
        <f t="shared" si="11"/>
        <v/>
      </c>
      <c r="T6" s="109" t="str">
        <f t="shared" si="12"/>
        <v/>
      </c>
      <c r="U6" s="108" t="str">
        <f>IF(N6="","",IF(MASTER.SCHEDULE!$N6="Draw",1,IF(MASTER.SCHEDULE!$N6=H6,3,0)))</f>
        <v/>
      </c>
      <c r="V6" s="108" t="str">
        <f>IF(N6="","",IF(MASTER.SCHEDULE!$N6="Draw",1,IF(MASTER.SCHEDULE!$N6=L6,3,0)))</f>
        <v/>
      </c>
      <c r="W6" s="109" t="str">
        <f>IF(N6="","",MASTER.SCHEDULE!$Q6+MASTER.SCHEDULE!$R6)</f>
        <v/>
      </c>
      <c r="X6" s="110">
        <f t="shared" si="13"/>
        <v>46256</v>
      </c>
      <c r="Y6" s="106"/>
      <c r="Z6" s="106"/>
      <c r="AA6" s="275" t="str">
        <f t="shared" si="14"/>
        <v>Aug 17, 2026</v>
      </c>
      <c r="AB6" s="106"/>
      <c r="AC6" s="125" t="s">
        <v>53</v>
      </c>
      <c r="AD6" s="141">
        <v>1</v>
      </c>
      <c r="AE6" s="141" t="e" vm="25">
        <f>INDEX(LOGOS!B:B,MATCH(AF6,LOGOS!A:A,0),1)</f>
        <v>#VALUE!</v>
      </c>
      <c r="AF6" s="141" t="str" cm="1">
        <f t="array" ref="AF6:AF25">_xlfn.SORTBY(Teams,BC4:BC23)</f>
        <v>Arsenal</v>
      </c>
      <c r="AG6" s="141" t="str">
        <f>IF(AF6="","",VLOOKUP(AF6,AN:AU,2,FALSE)&amp;"-"&amp;VLOOKUP(AF6,AN:AU,3,FALSE)&amp;"-"&amp;VLOOKUP(AF6,AN:AU,4,FALSE))</f>
        <v>0-0-0</v>
      </c>
      <c r="AH6" s="141">
        <f>IF(AF6="","",VLOOKUP(AF6,AN:AW,10,FALSE))</f>
        <v>0</v>
      </c>
      <c r="AI6" s="141">
        <f t="shared" ref="AI6:AI25" si="20">IF(AF6="","",VLOOKUP(AF6,AN:AX,7,FALSE))</f>
        <v>0</v>
      </c>
      <c r="AJ6" s="120"/>
      <c r="AK6" s="170"/>
      <c r="AL6" s="108"/>
      <c r="AM6" s="108"/>
      <c r="AN6" s="159" t="s">
        <v>44</v>
      </c>
      <c r="AO6" s="159">
        <f>IF(AN6="","",COUNTIF(MASTER.SCHEDULE!$O$4:$O$390,AN6))</f>
        <v>0</v>
      </c>
      <c r="AP6" s="159">
        <f>COUNTIFS($H$4:$H$390,AN6,MASTER.SCHEDULE!$N$4:$N$390,"DRAW")+COUNTIFS($L$4:$L$390,AN6,MASTER.SCHEDULE!$N$4:$N$390,"DRAW")</f>
        <v>0</v>
      </c>
      <c r="AQ6" s="159">
        <f>COUNTIF(MASTER.SCHEDULE!$P$4:$P$390,AN6)</f>
        <v>0</v>
      </c>
      <c r="AR6" s="159">
        <f t="shared" si="3"/>
        <v>0</v>
      </c>
      <c r="AS6" s="159">
        <f t="shared" si="15"/>
        <v>0</v>
      </c>
      <c r="AT6" s="159">
        <f t="shared" si="16"/>
        <v>0</v>
      </c>
      <c r="AU6" s="159">
        <f>SUMIFS(MASTER.SCHEDULE!$Q$4:$Q$390,$H$4:$H$390,AN6)+SUMIFS(MASTER.SCHEDULE!$R$4:$R$390,$L$4:$L$390,AN6)</f>
        <v>0</v>
      </c>
      <c r="AV6" s="159">
        <f>SUMIFS(MASTER.SCHEDULE!$R$4:$R$390,$H$4:$H$390,AN6)+SUMIFS(MASTER.SCHEDULE!$Q$4:$Q$390,$L$4:$L$390,AN6)</f>
        <v>0</v>
      </c>
      <c r="AW6" s="159">
        <f>AU6-AV6</f>
        <v>0</v>
      </c>
      <c r="AX6" s="159">
        <f t="shared" ref="AX6:AX23" si="21">RANK(AT6,$AT$4:$AT$23)</f>
        <v>1</v>
      </c>
      <c r="AY6" s="159">
        <f>RANK(AW6,$AW$4:$AW$23)</f>
        <v>1</v>
      </c>
      <c r="AZ6" s="159">
        <f>RANK(AU6,$AU$4:$AU$23)</f>
        <v>1</v>
      </c>
      <c r="BA6" s="159" t="str">
        <f t="shared" si="18"/>
        <v/>
      </c>
      <c r="BB6" s="159">
        <f>AX6+(AY6/10)+(AZ6/100)+IFERROR(RANK(BA6,$BA$4:$BA$23,TRUE)/1000,0)</f>
        <v>1.1100000000000001</v>
      </c>
      <c r="BC6" s="159">
        <f t="shared" si="5"/>
        <v>1</v>
      </c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6"/>
      <c r="BO6" s="106"/>
      <c r="BP6" s="115"/>
      <c r="BQ6" s="115"/>
      <c r="BR6" s="115"/>
      <c r="BS6" s="115"/>
      <c r="BT6" s="108" t="e">
        <f t="shared" ca="1" si="19"/>
        <v>#NAME?</v>
      </c>
      <c r="BU6" s="122" t="s">
        <v>53</v>
      </c>
      <c r="BV6" s="122" t="s">
        <v>54</v>
      </c>
      <c r="BW6" s="122" t="s">
        <v>55</v>
      </c>
      <c r="BX6" s="123"/>
      <c r="BY6" s="122" t="s">
        <v>63</v>
      </c>
      <c r="BZ6" s="123"/>
      <c r="CA6" s="335"/>
      <c r="CB6" s="123" t="s">
        <v>56</v>
      </c>
      <c r="CC6" s="123" t="s">
        <v>64</v>
      </c>
      <c r="CD6" s="123" t="s">
        <v>58</v>
      </c>
      <c r="CE6" s="123" t="s">
        <v>59</v>
      </c>
    </row>
    <row r="7" spans="1:83" ht="30" customHeight="1">
      <c r="A7" s="150">
        <f>A6-A9</f>
        <v>0</v>
      </c>
      <c r="B7" s="270" t="str">
        <f>IF(OR(SCHEDULES!O6=0,SCHEDULES!O6=""),"",SCHEDULES!O6)</f>
        <v>EPL</v>
      </c>
      <c r="C7" s="271">
        <f>IF(B7="","",SCHEDULES!P6)</f>
        <v>46256</v>
      </c>
      <c r="D7" s="270" t="str">
        <f>IF(B7="","",SCHEDULES!Q6)</f>
        <v>Portman Road</v>
      </c>
      <c r="E7" s="272">
        <f>IF(B7="","",SCHEDULES!R6)</f>
        <v>0.625</v>
      </c>
      <c r="F7" s="262">
        <f t="shared" si="0"/>
        <v>46256.625</v>
      </c>
      <c r="G7" s="270" t="e" vm="31">
        <f>IFERROR(INDEX(LOGOS!B:B,MATCH(H7,LOGOS!A:A,0),1),"")</f>
        <v>#VALUE!</v>
      </c>
      <c r="H7" s="270" t="str">
        <f>IF(B7="","",SCHEDULES!S6)</f>
        <v>Ipswich</v>
      </c>
      <c r="I7" s="313" t="s">
        <v>117</v>
      </c>
      <c r="J7" s="273" t="str">
        <f t="shared" si="1"/>
        <v>:</v>
      </c>
      <c r="K7" s="313" t="s">
        <v>117</v>
      </c>
      <c r="L7" s="270" t="str">
        <f>IF(B7="","",SCHEDULES!T6)</f>
        <v>Sunderland</v>
      </c>
      <c r="M7" s="270" t="e" vm="32">
        <f>IFERROR(INDEX(LOGOS!B:B,MATCH(L7,LOGOS!A:A,0),1),"")</f>
        <v>#VALUE!</v>
      </c>
      <c r="N7" s="107" t="str">
        <f t="shared" si="6"/>
        <v/>
      </c>
      <c r="O7" s="108" t="str">
        <f t="shared" si="7"/>
        <v/>
      </c>
      <c r="P7" s="108" t="str">
        <f t="shared" si="8"/>
        <v/>
      </c>
      <c r="Q7" s="109" t="str">
        <f t="shared" si="9"/>
        <v/>
      </c>
      <c r="R7" s="109" t="str">
        <f t="shared" si="10"/>
        <v/>
      </c>
      <c r="S7" s="109" t="str">
        <f t="shared" si="11"/>
        <v/>
      </c>
      <c r="T7" s="109" t="str">
        <f t="shared" si="12"/>
        <v/>
      </c>
      <c r="U7" s="108" t="str">
        <f>IF(N7="","",IF(MASTER.SCHEDULE!$N7="Draw",1,IF(MASTER.SCHEDULE!$N7=H7,3,0)))</f>
        <v/>
      </c>
      <c r="V7" s="108" t="str">
        <f>IF(N7="","",IF(MASTER.SCHEDULE!$N7="Draw",1,IF(MASTER.SCHEDULE!$N7=L7,3,0)))</f>
        <v/>
      </c>
      <c r="W7" s="109" t="str">
        <f>IF(N7="","",MASTER.SCHEDULE!$Q7+MASTER.SCHEDULE!$R7)</f>
        <v/>
      </c>
      <c r="X7" s="110">
        <f t="shared" si="13"/>
        <v>46256</v>
      </c>
      <c r="Y7" s="106"/>
      <c r="Z7" s="106"/>
      <c r="AA7" s="275" t="str">
        <f t="shared" si="14"/>
        <v>Aug 17, 2026</v>
      </c>
      <c r="AB7" s="106"/>
      <c r="AC7" s="125" t="s">
        <v>53</v>
      </c>
      <c r="AD7" s="141">
        <v>2</v>
      </c>
      <c r="AE7" s="141" t="e" vm="33">
        <f>INDEX(LOGOS!B:B,MATCH(AF7,LOGOS!A:A,0),1)</f>
        <v>#VALUE!</v>
      </c>
      <c r="AF7" s="141" t="str">
        <v>Aston Villa</v>
      </c>
      <c r="AG7" s="141" t="str">
        <f t="shared" ref="AG7:AG25" si="22">IF(AF7="","",VLOOKUP(AF7,AN:AU,2,FALSE)&amp;"-"&amp;VLOOKUP(AF7,AN:AU,3,FALSE)&amp;"-"&amp;VLOOKUP(AF7,AN:AU,4,FALSE))</f>
        <v>0-0-0</v>
      </c>
      <c r="AH7" s="141">
        <f t="shared" ref="AH7:AH25" si="23">IF(AF7="","",VLOOKUP(AF7,AN:AW,10,FALSE))</f>
        <v>0</v>
      </c>
      <c r="AI7" s="141">
        <f t="shared" si="20"/>
        <v>0</v>
      </c>
      <c r="AJ7" s="120"/>
      <c r="AK7" s="171"/>
      <c r="AL7" s="108"/>
      <c r="AM7" s="108"/>
      <c r="AN7" s="159" t="s">
        <v>67</v>
      </c>
      <c r="AO7" s="159">
        <f>IF(AN7="","",COUNTIF(MASTER.SCHEDULE!$O$4:$O$390,AN7))</f>
        <v>0</v>
      </c>
      <c r="AP7" s="159">
        <f>COUNTIFS($H$4:$H$390,AN7,MASTER.SCHEDULE!$N$4:$N$390,"DRAW")+COUNTIFS($L$4:$L$390,AN7,MASTER.SCHEDULE!$N$4:$N$390,"DRAW")</f>
        <v>0</v>
      </c>
      <c r="AQ7" s="159">
        <f>COUNTIF(MASTER.SCHEDULE!$P$4:$P$390,AN7)</f>
        <v>0</v>
      </c>
      <c r="AR7" s="159">
        <f t="shared" si="3"/>
        <v>0</v>
      </c>
      <c r="AS7" s="159">
        <f t="shared" si="15"/>
        <v>0</v>
      </c>
      <c r="AT7" s="159">
        <f t="shared" si="16"/>
        <v>0</v>
      </c>
      <c r="AU7" s="159">
        <f>SUMIFS(MASTER.SCHEDULE!$Q$4:$Q$390,$H$4:$H$390,AN7)+SUMIFS(MASTER.SCHEDULE!$R$4:$R$390,$L$4:$L$390,AN7)</f>
        <v>0</v>
      </c>
      <c r="AV7" s="159">
        <f>SUMIFS(MASTER.SCHEDULE!$R$4:$R$390,$H$4:$H$390,AN7)+SUMIFS(MASTER.SCHEDULE!$Q$4:$Q$390,$L$4:$L$390,AN7)</f>
        <v>0</v>
      </c>
      <c r="AW7" s="159">
        <f t="shared" si="17"/>
        <v>0</v>
      </c>
      <c r="AX7" s="159">
        <f t="shared" si="21"/>
        <v>1</v>
      </c>
      <c r="AY7" s="159">
        <f t="shared" ref="AY7:AY23" si="24">RANK(AW7,$AW$4:$AW$23)</f>
        <v>1</v>
      </c>
      <c r="AZ7" s="159">
        <f t="shared" si="4"/>
        <v>1</v>
      </c>
      <c r="BA7" s="159" t="str">
        <f t="shared" si="18"/>
        <v/>
      </c>
      <c r="BB7" s="159">
        <f t="shared" ref="BB7:BB9" si="25">AX7+(AY7/10)+(AZ7/100)+IFERROR(RANK(BA7,$BA$4:$BA$23,TRUE)/1000,0)</f>
        <v>1.1100000000000001</v>
      </c>
      <c r="BC7" s="159">
        <f t="shared" si="5"/>
        <v>1</v>
      </c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6"/>
      <c r="BO7" s="106"/>
      <c r="BP7" s="115"/>
      <c r="BQ7" s="115"/>
      <c r="BR7" s="115"/>
      <c r="BS7" s="115"/>
      <c r="BT7" s="108" t="e">
        <f t="shared" ca="1" si="19"/>
        <v>#NAME?</v>
      </c>
      <c r="BU7" s="122" t="s">
        <v>53</v>
      </c>
      <c r="BV7" s="122" t="s">
        <v>54</v>
      </c>
      <c r="BW7" s="122" t="s">
        <v>55</v>
      </c>
      <c r="BX7" s="123"/>
      <c r="BY7" s="123"/>
      <c r="BZ7" s="122" t="s">
        <v>68</v>
      </c>
      <c r="CA7" s="335"/>
      <c r="CB7" s="123" t="s">
        <v>56</v>
      </c>
      <c r="CC7" s="123" t="s">
        <v>69</v>
      </c>
      <c r="CD7" s="123" t="s">
        <v>58</v>
      </c>
      <c r="CE7" s="123" t="s">
        <v>59</v>
      </c>
    </row>
    <row r="8" spans="1:83" ht="30" customHeight="1">
      <c r="A8" s="127" t="s">
        <v>70</v>
      </c>
      <c r="B8" s="270" t="str">
        <f>IF(OR(SCHEDULES!O7=0,SCHEDULES!O7=""),"",SCHEDULES!O7)</f>
        <v>EPL</v>
      </c>
      <c r="C8" s="271">
        <f>IF(B8="","",SCHEDULES!P7)</f>
        <v>46256</v>
      </c>
      <c r="D8" s="270" t="str">
        <f>IF(B8="","",SCHEDULES!Q7)</f>
        <v>The City Ground</v>
      </c>
      <c r="E8" s="272">
        <f>IF(B8="","",SCHEDULES!R7)</f>
        <v>0.625</v>
      </c>
      <c r="F8" s="262">
        <f t="shared" si="0"/>
        <v>46256.625</v>
      </c>
      <c r="G8" s="270" t="e" vm="34">
        <f>IFERROR(INDEX(LOGOS!B:B,MATCH(H8,LOGOS!A:A,0),1),"")</f>
        <v>#VALUE!</v>
      </c>
      <c r="H8" s="270" t="str">
        <f>IF(B8="","",SCHEDULES!S7)</f>
        <v>Nottingham Forest</v>
      </c>
      <c r="I8" s="313" t="s">
        <v>117</v>
      </c>
      <c r="J8" s="273" t="str">
        <f t="shared" si="1"/>
        <v>:</v>
      </c>
      <c r="K8" s="313" t="s">
        <v>117</v>
      </c>
      <c r="L8" s="270" t="str">
        <f>IF(B8="","",SCHEDULES!T7)</f>
        <v>Leeds</v>
      </c>
      <c r="M8" s="270" t="e" vm="35">
        <f>IFERROR(INDEX(LOGOS!B:B,MATCH(L8,LOGOS!A:A,0),1),"")</f>
        <v>#VALUE!</v>
      </c>
      <c r="N8" s="107" t="str">
        <f t="shared" si="6"/>
        <v/>
      </c>
      <c r="O8" s="108" t="str">
        <f t="shared" si="7"/>
        <v/>
      </c>
      <c r="P8" s="108" t="str">
        <f t="shared" si="8"/>
        <v/>
      </c>
      <c r="Q8" s="109" t="str">
        <f t="shared" si="9"/>
        <v/>
      </c>
      <c r="R8" s="109" t="str">
        <f t="shared" si="10"/>
        <v/>
      </c>
      <c r="S8" s="109" t="str">
        <f t="shared" si="11"/>
        <v/>
      </c>
      <c r="T8" s="109" t="str">
        <f t="shared" si="12"/>
        <v/>
      </c>
      <c r="U8" s="108" t="str">
        <f>IF(N8="","",IF(MASTER.SCHEDULE!$N8="Draw",1,IF(MASTER.SCHEDULE!$N8=H8,3,0)))</f>
        <v/>
      </c>
      <c r="V8" s="108" t="str">
        <f>IF(N8="","",IF(MASTER.SCHEDULE!$N8="Draw",1,IF(MASTER.SCHEDULE!$N8=L8,3,0)))</f>
        <v/>
      </c>
      <c r="W8" s="109" t="str">
        <f>IF(N8="","",MASTER.SCHEDULE!$Q8+MASTER.SCHEDULE!$R8)</f>
        <v/>
      </c>
      <c r="X8" s="110">
        <f t="shared" si="13"/>
        <v>46256</v>
      </c>
      <c r="Y8" s="106"/>
      <c r="Z8" s="106"/>
      <c r="AA8" s="275" t="str">
        <f t="shared" si="14"/>
        <v>Aug 17, 2026</v>
      </c>
      <c r="AB8" s="106"/>
      <c r="AC8" s="125" t="s">
        <v>53</v>
      </c>
      <c r="AD8" s="141">
        <v>3</v>
      </c>
      <c r="AE8" s="141" t="e" vm="36">
        <f>INDEX(LOGOS!B:B,MATCH(AF8,LOGOS!A:A,0),1)</f>
        <v>#VALUE!</v>
      </c>
      <c r="AF8" s="141" t="str">
        <v>Bournemouth</v>
      </c>
      <c r="AG8" s="141" t="str">
        <f t="shared" si="22"/>
        <v>0-0-0</v>
      </c>
      <c r="AH8" s="141">
        <f t="shared" si="23"/>
        <v>0</v>
      </c>
      <c r="AI8" s="141">
        <f t="shared" si="20"/>
        <v>0</v>
      </c>
      <c r="AJ8" s="120"/>
      <c r="AK8" s="170"/>
      <c r="AL8" s="108"/>
      <c r="AM8" s="108"/>
      <c r="AN8" s="159" t="s">
        <v>61</v>
      </c>
      <c r="AO8" s="159">
        <f>IF(AN8="","",COUNTIF(MASTER.SCHEDULE!$O$4:$O$390,AN8))</f>
        <v>0</v>
      </c>
      <c r="AP8" s="159">
        <f>COUNTIFS($H$4:$H$390,AN8,MASTER.SCHEDULE!$N$4:$N$390,"DRAW")+COUNTIFS($L$4:$L$390,AN8,MASTER.SCHEDULE!$N$4:$N$390,"DRAW")</f>
        <v>0</v>
      </c>
      <c r="AQ8" s="159">
        <f>COUNTIF(MASTER.SCHEDULE!$P$4:$P$390,AN8)</f>
        <v>0</v>
      </c>
      <c r="AR8" s="159">
        <f t="shared" si="3"/>
        <v>0</v>
      </c>
      <c r="AS8" s="159">
        <f t="shared" si="15"/>
        <v>0</v>
      </c>
      <c r="AT8" s="159">
        <f t="shared" si="16"/>
        <v>0</v>
      </c>
      <c r="AU8" s="159">
        <f>SUMIFS(MASTER.SCHEDULE!$Q$4:$Q$390,$H$4:$H$390,AN8)+SUMIFS(MASTER.SCHEDULE!$R$4:$R$390,$L$4:$L$390,AN8)</f>
        <v>0</v>
      </c>
      <c r="AV8" s="159">
        <f>SUMIFS(MASTER.SCHEDULE!$R$4:$R$390,$H$4:$H$390,AN8)+SUMIFS(MASTER.SCHEDULE!$Q$4:$Q$390,$L$4:$L$390,AN8)</f>
        <v>0</v>
      </c>
      <c r="AW8" s="159">
        <f t="shared" si="17"/>
        <v>0</v>
      </c>
      <c r="AX8" s="159">
        <f t="shared" si="21"/>
        <v>1</v>
      </c>
      <c r="AY8" s="159">
        <f t="shared" si="24"/>
        <v>1</v>
      </c>
      <c r="AZ8" s="159">
        <f t="shared" si="4"/>
        <v>1</v>
      </c>
      <c r="BA8" s="159" t="str">
        <f t="shared" si="18"/>
        <v/>
      </c>
      <c r="BB8" s="159">
        <f>AX8+(AY8/10)+(AZ8/100)+IFERROR(RANK(BA8,$BA$4:$BA$23,TRUE)/1000,0)</f>
        <v>1.1100000000000001</v>
      </c>
      <c r="BC8" s="159">
        <f t="shared" si="5"/>
        <v>1</v>
      </c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6"/>
      <c r="BO8" s="106"/>
      <c r="BP8" s="115"/>
      <c r="BQ8" s="115"/>
      <c r="BR8" s="115"/>
      <c r="BS8" s="115"/>
      <c r="BT8" s="108" t="e">
        <f t="shared" ca="1" si="19"/>
        <v>#NAME?</v>
      </c>
      <c r="BU8" s="122" t="s">
        <v>53</v>
      </c>
      <c r="BV8" s="122" t="s">
        <v>54</v>
      </c>
      <c r="BW8" s="123"/>
      <c r="BX8" s="122" t="s">
        <v>27</v>
      </c>
      <c r="BY8" s="122" t="s">
        <v>63</v>
      </c>
      <c r="BZ8" s="123"/>
      <c r="CA8" s="335"/>
      <c r="CB8" s="123" t="s">
        <v>57</v>
      </c>
      <c r="CC8" s="123" t="s">
        <v>64</v>
      </c>
      <c r="CD8" s="123" t="s">
        <v>56</v>
      </c>
      <c r="CE8" s="123" t="s">
        <v>58</v>
      </c>
    </row>
    <row r="9" spans="1:83" ht="30" customHeight="1">
      <c r="A9" s="128">
        <f>1</f>
        <v>1</v>
      </c>
      <c r="B9" s="270" t="str">
        <f>IF(OR(SCHEDULES!O8=0,SCHEDULES!O8=""),"",SCHEDULES!O8)</f>
        <v>EPL</v>
      </c>
      <c r="C9" s="271">
        <f>IF(B9="","",SCHEDULES!P8)</f>
        <v>46256</v>
      </c>
      <c r="D9" s="270" t="str">
        <f>IF(B9="","",SCHEDULES!Q8)</f>
        <v>Gtech Community Stadium</v>
      </c>
      <c r="E9" s="272">
        <f>IF(B9="","",SCHEDULES!R8)</f>
        <v>0.72916666666666663</v>
      </c>
      <c r="F9" s="262">
        <f t="shared" si="0"/>
        <v>46256.729166666664</v>
      </c>
      <c r="G9" s="270" t="e" vm="37">
        <f>IFERROR(INDEX(LOGOS!B:B,MATCH(H9,LOGOS!A:A,0),1),"")</f>
        <v>#VALUE!</v>
      </c>
      <c r="H9" s="270" t="str">
        <f>IF(B9="","",SCHEDULES!S8)</f>
        <v>Brentford</v>
      </c>
      <c r="I9" s="313" t="s">
        <v>117</v>
      </c>
      <c r="J9" s="273" t="str">
        <f t="shared" si="1"/>
        <v>:</v>
      </c>
      <c r="K9" s="313" t="s">
        <v>117</v>
      </c>
      <c r="L9" s="270" t="str">
        <f>IF(B9="","",SCHEDULES!T8)</f>
        <v>Tottenham</v>
      </c>
      <c r="M9" s="270" t="e" vm="38">
        <f>IFERROR(INDEX(LOGOS!B:B,MATCH(L9,LOGOS!A:A,0),1),"")</f>
        <v>#VALUE!</v>
      </c>
      <c r="N9" s="107" t="str">
        <f t="shared" si="6"/>
        <v/>
      </c>
      <c r="O9" s="108" t="str">
        <f t="shared" si="7"/>
        <v/>
      </c>
      <c r="P9" s="108" t="str">
        <f t="shared" si="8"/>
        <v/>
      </c>
      <c r="Q9" s="109" t="str">
        <f t="shared" si="9"/>
        <v/>
      </c>
      <c r="R9" s="109" t="str">
        <f t="shared" si="10"/>
        <v/>
      </c>
      <c r="S9" s="109" t="str">
        <f t="shared" si="11"/>
        <v/>
      </c>
      <c r="T9" s="109" t="str">
        <f t="shared" si="12"/>
        <v/>
      </c>
      <c r="U9" s="108" t="str">
        <f>IF(N9="","",IF(MASTER.SCHEDULE!$N9="Draw",1,IF(MASTER.SCHEDULE!$N9=H9,3,0)))</f>
        <v/>
      </c>
      <c r="V9" s="108" t="str">
        <f>IF(N9="","",IF(MASTER.SCHEDULE!$N9="Draw",1,IF(MASTER.SCHEDULE!$N9=L9,3,0)))</f>
        <v/>
      </c>
      <c r="W9" s="109" t="str">
        <f>IF(N9="","",MASTER.SCHEDULE!$Q9+MASTER.SCHEDULE!$R9)</f>
        <v/>
      </c>
      <c r="X9" s="110">
        <f t="shared" si="13"/>
        <v>46256</v>
      </c>
      <c r="Y9" s="106"/>
      <c r="Z9" s="106"/>
      <c r="AA9" s="275" t="str">
        <f t="shared" si="14"/>
        <v>Aug 17, 2026</v>
      </c>
      <c r="AB9" s="106"/>
      <c r="AC9" s="125" t="s">
        <v>53</v>
      </c>
      <c r="AD9" s="141">
        <v>4</v>
      </c>
      <c r="AE9" s="141" t="e" vm="37">
        <f>INDEX(LOGOS!B:B,MATCH(AF9,LOGOS!A:A,0),1)</f>
        <v>#VALUE!</v>
      </c>
      <c r="AF9" s="141" t="str">
        <v>Brentford</v>
      </c>
      <c r="AG9" s="141" t="str">
        <f t="shared" si="22"/>
        <v>0-0-0</v>
      </c>
      <c r="AH9" s="141">
        <f t="shared" si="23"/>
        <v>0</v>
      </c>
      <c r="AI9" s="141">
        <f t="shared" si="20"/>
        <v>0</v>
      </c>
      <c r="AJ9" s="120"/>
      <c r="AK9" s="171"/>
      <c r="AL9" s="108"/>
      <c r="AM9" s="108"/>
      <c r="AN9" s="159" t="s">
        <v>77</v>
      </c>
      <c r="AO9" s="159">
        <f>IF(AN9="","",COUNTIF(MASTER.SCHEDULE!$O$4:$O$390,AN9))</f>
        <v>0</v>
      </c>
      <c r="AP9" s="159">
        <f>COUNTIFS($H$4:$H$390,AN9,MASTER.SCHEDULE!$N$4:$N$390,"DRAW")+COUNTIFS($L$4:$L$390,AN9,MASTER.SCHEDULE!$N$4:$N$390,"DRAW")</f>
        <v>0</v>
      </c>
      <c r="AQ9" s="159">
        <f>COUNTIF(MASTER.SCHEDULE!$P$4:$P$390,AN9)</f>
        <v>0</v>
      </c>
      <c r="AR9" s="159">
        <f t="shared" si="3"/>
        <v>0</v>
      </c>
      <c r="AS9" s="159">
        <f t="shared" si="15"/>
        <v>0</v>
      </c>
      <c r="AT9" s="159">
        <f t="shared" si="16"/>
        <v>0</v>
      </c>
      <c r="AU9" s="159">
        <f>SUMIFS(MASTER.SCHEDULE!$Q$4:$Q$390,$H$4:$H$390,AN9)+SUMIFS(MASTER.SCHEDULE!$R$4:$R$390,$L$4:$L$390,AN9)</f>
        <v>0</v>
      </c>
      <c r="AV9" s="159">
        <f>SUMIFS(MASTER.SCHEDULE!$R$4:$R$390,$H$4:$H$390,AN9)+SUMIFS(MASTER.SCHEDULE!$Q$4:$Q$390,$L$4:$L$390,AN9)</f>
        <v>0</v>
      </c>
      <c r="AW9" s="159">
        <f t="shared" si="17"/>
        <v>0</v>
      </c>
      <c r="AX9" s="159">
        <f t="shared" si="21"/>
        <v>1</v>
      </c>
      <c r="AY9" s="159">
        <f t="shared" si="24"/>
        <v>1</v>
      </c>
      <c r="AZ9" s="159">
        <f t="shared" si="4"/>
        <v>1</v>
      </c>
      <c r="BA9" s="159" t="str">
        <f t="shared" si="18"/>
        <v/>
      </c>
      <c r="BB9" s="159">
        <f t="shared" si="25"/>
        <v>1.1100000000000001</v>
      </c>
      <c r="BC9" s="159">
        <f t="shared" si="5"/>
        <v>1</v>
      </c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6"/>
      <c r="BO9" s="106"/>
      <c r="BP9" s="115"/>
      <c r="BQ9" s="115"/>
      <c r="BR9" s="115"/>
      <c r="BS9" s="115"/>
      <c r="BT9" s="108" t="e">
        <f t="shared" ca="1" si="19"/>
        <v>#NAME?</v>
      </c>
      <c r="BU9" s="122" t="s">
        <v>53</v>
      </c>
      <c r="BV9" s="122" t="s">
        <v>54</v>
      </c>
      <c r="BW9" s="123"/>
      <c r="BX9" s="122" t="s">
        <v>27</v>
      </c>
      <c r="BY9" s="123"/>
      <c r="BZ9" s="122" t="s">
        <v>68</v>
      </c>
      <c r="CA9" s="335"/>
      <c r="CB9" s="123" t="s">
        <v>57</v>
      </c>
      <c r="CC9" s="123" t="s">
        <v>69</v>
      </c>
      <c r="CD9" s="123" t="s">
        <v>56</v>
      </c>
      <c r="CE9" s="123" t="s">
        <v>58</v>
      </c>
    </row>
    <row r="10" spans="1:83" ht="30" customHeight="1">
      <c r="A10" s="129"/>
      <c r="B10" s="270" t="str">
        <f>IF(OR(SCHEDULES!O9=0,SCHEDULES!O9=""),"",SCHEDULES!O9)</f>
        <v>EPL</v>
      </c>
      <c r="C10" s="271">
        <f>IF(B10="","",SCHEDULES!P9)</f>
        <v>46257</v>
      </c>
      <c r="D10" s="270" t="str">
        <f>IF(B10="","",SCHEDULES!Q9)</f>
        <v>American Express Stadium</v>
      </c>
      <c r="E10" s="272">
        <f>IF(B10="","",SCHEDULES!R9)</f>
        <v>0.58333333333333337</v>
      </c>
      <c r="F10" s="262">
        <f t="shared" si="0"/>
        <v>46257.583333333336</v>
      </c>
      <c r="G10" s="270" t="e" vm="39">
        <f>IFERROR(INDEX(LOGOS!B:B,MATCH(H10,LOGOS!A:A,0),1),"")</f>
        <v>#VALUE!</v>
      </c>
      <c r="H10" s="270" t="str">
        <f>IF(B10="","",SCHEDULES!S9)</f>
        <v>Brighton</v>
      </c>
      <c r="I10" s="313" t="s">
        <v>117</v>
      </c>
      <c r="J10" s="273" t="str">
        <f t="shared" si="1"/>
        <v>:</v>
      </c>
      <c r="K10" s="313" t="s">
        <v>117</v>
      </c>
      <c r="L10" s="270" t="str">
        <f>IF(B10="","",SCHEDULES!T9)</f>
        <v>Aston Villa</v>
      </c>
      <c r="M10" s="270" t="e" vm="33">
        <f>IFERROR(INDEX(LOGOS!B:B,MATCH(L10,LOGOS!A:A,0),1),"")</f>
        <v>#VALUE!</v>
      </c>
      <c r="N10" s="107" t="str">
        <f t="shared" si="6"/>
        <v/>
      </c>
      <c r="O10" s="108" t="str">
        <f t="shared" si="7"/>
        <v/>
      </c>
      <c r="P10" s="108" t="str">
        <f t="shared" si="8"/>
        <v/>
      </c>
      <c r="Q10" s="109" t="str">
        <f t="shared" si="9"/>
        <v/>
      </c>
      <c r="R10" s="109" t="str">
        <f t="shared" si="10"/>
        <v/>
      </c>
      <c r="S10" s="109" t="str">
        <f t="shared" si="11"/>
        <v/>
      </c>
      <c r="T10" s="109" t="str">
        <f t="shared" si="12"/>
        <v/>
      </c>
      <c r="U10" s="108" t="str">
        <f>IF(N10="","",IF(MASTER.SCHEDULE!$N10="Draw",1,IF(MASTER.SCHEDULE!$N10=H10,3,0)))</f>
        <v/>
      </c>
      <c r="V10" s="108" t="str">
        <f>IF(N10="","",IF(MASTER.SCHEDULE!$N10="Draw",1,IF(MASTER.SCHEDULE!$N10=L10,3,0)))</f>
        <v/>
      </c>
      <c r="W10" s="109" t="str">
        <f>IF(N10="","",MASTER.SCHEDULE!$Q10+MASTER.SCHEDULE!$R10)</f>
        <v/>
      </c>
      <c r="X10" s="110">
        <f t="shared" si="13"/>
        <v>46257</v>
      </c>
      <c r="Y10" s="106"/>
      <c r="Z10" s="106"/>
      <c r="AA10" s="275" t="str">
        <f t="shared" si="14"/>
        <v>Aug 17, 2026</v>
      </c>
      <c r="AB10" s="106"/>
      <c r="AC10" s="130"/>
      <c r="AD10" s="142">
        <v>5</v>
      </c>
      <c r="AE10" s="142" t="e" vm="39">
        <f>INDEX(LOGOS!B:B,MATCH(AF10,LOGOS!A:A,0),1)</f>
        <v>#VALUE!</v>
      </c>
      <c r="AF10" s="143" t="str">
        <v>Brighton</v>
      </c>
      <c r="AG10" s="142" t="str">
        <f t="shared" si="22"/>
        <v>0-0-0</v>
      </c>
      <c r="AH10" s="142">
        <f t="shared" si="23"/>
        <v>0</v>
      </c>
      <c r="AI10" s="142">
        <f t="shared" si="20"/>
        <v>0</v>
      </c>
      <c r="AJ10" s="120"/>
      <c r="AK10" s="170"/>
      <c r="AL10" s="108"/>
      <c r="AM10" s="108"/>
      <c r="AN10" s="159" t="s">
        <v>168</v>
      </c>
      <c r="AO10" s="159">
        <f>IF(AN10="","",COUNTIF(MASTER.SCHEDULE!$O$4:$O$390,AN10))</f>
        <v>0</v>
      </c>
      <c r="AP10" s="159">
        <f>COUNTIFS($H$4:$H$390,AN10,MASTER.SCHEDULE!$N$4:$N$390,"DRAW")+COUNTIFS($L$4:$L$390,AN10,MASTER.SCHEDULE!$N$4:$N$390,"DRAW")</f>
        <v>0</v>
      </c>
      <c r="AQ10" s="159">
        <f>COUNTIF(MASTER.SCHEDULE!$P$4:$P$390,AN10)</f>
        <v>0</v>
      </c>
      <c r="AR10" s="159">
        <f t="shared" si="3"/>
        <v>0</v>
      </c>
      <c r="AS10" s="159">
        <f t="shared" si="15"/>
        <v>0</v>
      </c>
      <c r="AT10" s="159">
        <f t="shared" si="16"/>
        <v>0</v>
      </c>
      <c r="AU10" s="159">
        <f>SUMIFS(MASTER.SCHEDULE!$Q$4:$Q$390,$H$4:$H$390,AN10)+SUMIFS(MASTER.SCHEDULE!$R$4:$R$390,$L$4:$L$390,AN10)</f>
        <v>0</v>
      </c>
      <c r="AV10" s="159">
        <f>SUMIFS(MASTER.SCHEDULE!$R$4:$R$390,$H$4:$H$390,AN10)+SUMIFS(MASTER.SCHEDULE!$Q$4:$Q$390,$L$4:$L$390,AN10)</f>
        <v>0</v>
      </c>
      <c r="AW10" s="159">
        <f t="shared" si="17"/>
        <v>0</v>
      </c>
      <c r="AX10" s="159">
        <f t="shared" si="21"/>
        <v>1</v>
      </c>
      <c r="AY10" s="159">
        <f t="shared" si="24"/>
        <v>1</v>
      </c>
      <c r="AZ10" s="159">
        <f t="shared" si="4"/>
        <v>1</v>
      </c>
      <c r="BA10" s="159" t="str">
        <f t="shared" si="18"/>
        <v/>
      </c>
      <c r="BB10" s="159">
        <f t="shared" ref="BB10:BB23" si="26">AX10+(AY10/10)+(AZ10/100)+IFERROR(RANK(BA10,$BA$4:$BA$23)/1000,0)</f>
        <v>1.1100000000000001</v>
      </c>
      <c r="BC10" s="159">
        <f t="shared" si="5"/>
        <v>1</v>
      </c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6"/>
      <c r="BO10" s="106"/>
      <c r="BP10" s="115"/>
      <c r="BQ10" s="115"/>
      <c r="BR10" s="115"/>
      <c r="BS10" s="115"/>
      <c r="BT10" s="108" t="e">
        <f t="shared" ca="1" si="19"/>
        <v>#NAME?</v>
      </c>
      <c r="BU10" s="122" t="s">
        <v>53</v>
      </c>
      <c r="BV10" s="122" t="s">
        <v>54</v>
      </c>
      <c r="BW10" s="123"/>
      <c r="BX10" s="123"/>
      <c r="BY10" s="122" t="s">
        <v>63</v>
      </c>
      <c r="BZ10" s="122" t="s">
        <v>68</v>
      </c>
      <c r="CA10" s="335"/>
      <c r="CB10" s="123" t="s">
        <v>64</v>
      </c>
      <c r="CC10" s="123" t="s">
        <v>69</v>
      </c>
      <c r="CD10" s="123" t="s">
        <v>58</v>
      </c>
      <c r="CE10" s="123" t="s">
        <v>56</v>
      </c>
    </row>
    <row r="11" spans="1:83" ht="30" customHeight="1">
      <c r="A11" s="131" t="s">
        <v>78</v>
      </c>
      <c r="B11" s="270" t="str">
        <f>IF(OR(SCHEDULES!O10=0,SCHEDULES!O10=""),"",SCHEDULES!O10)</f>
        <v>EPL</v>
      </c>
      <c r="C11" s="271">
        <f>IF(B11="","",SCHEDULES!P10)</f>
        <v>46257</v>
      </c>
      <c r="D11" s="270" t="str">
        <f>IF(B11="","",SCHEDULES!Q10)</f>
        <v>Etihad Stadium</v>
      </c>
      <c r="E11" s="272">
        <f>IF(B11="","",SCHEDULES!R10)</f>
        <v>0.58333333333333337</v>
      </c>
      <c r="F11" s="262">
        <f t="shared" si="0"/>
        <v>46257.583333333336</v>
      </c>
      <c r="G11" s="270" t="e" vm="40">
        <f>IFERROR(INDEX(LOGOS!B:B,MATCH(H11,LOGOS!A:A,0),1),"")</f>
        <v>#VALUE!</v>
      </c>
      <c r="H11" s="270" t="str">
        <f>IF(B11="","",SCHEDULES!S10)</f>
        <v>Manchester City</v>
      </c>
      <c r="I11" s="313" t="s">
        <v>117</v>
      </c>
      <c r="J11" s="273" t="str">
        <f t="shared" si="1"/>
        <v>:</v>
      </c>
      <c r="K11" s="313" t="s">
        <v>117</v>
      </c>
      <c r="L11" s="270" t="str">
        <f>IF(B11="","",SCHEDULES!T10)</f>
        <v>Bournemouth</v>
      </c>
      <c r="M11" s="270" t="e" vm="36">
        <f>IFERROR(INDEX(LOGOS!B:B,MATCH(L11,LOGOS!A:A,0),1),"")</f>
        <v>#VALUE!</v>
      </c>
      <c r="N11" s="107" t="str">
        <f t="shared" si="6"/>
        <v/>
      </c>
      <c r="O11" s="108" t="str">
        <f t="shared" si="7"/>
        <v/>
      </c>
      <c r="P11" s="108" t="str">
        <f t="shared" si="8"/>
        <v/>
      </c>
      <c r="Q11" s="109" t="str">
        <f t="shared" si="9"/>
        <v/>
      </c>
      <c r="R11" s="109" t="str">
        <f t="shared" si="10"/>
        <v/>
      </c>
      <c r="S11" s="109" t="str">
        <f t="shared" si="11"/>
        <v/>
      </c>
      <c r="T11" s="109" t="str">
        <f t="shared" si="12"/>
        <v/>
      </c>
      <c r="U11" s="108" t="str">
        <f>IF(N11="","",IF(MASTER.SCHEDULE!$N11="Draw",1,IF(MASTER.SCHEDULE!$N11=H11,3,0)))</f>
        <v/>
      </c>
      <c r="V11" s="108" t="str">
        <f>IF(N11="","",IF(MASTER.SCHEDULE!$N11="Draw",1,IF(MASTER.SCHEDULE!$N11=L11,3,0)))</f>
        <v/>
      </c>
      <c r="W11" s="109" t="str">
        <f>IF(N11="","",MASTER.SCHEDULE!$Q11+MASTER.SCHEDULE!$R11)</f>
        <v/>
      </c>
      <c r="X11" s="110">
        <f t="shared" si="13"/>
        <v>46257</v>
      </c>
      <c r="Y11" s="106"/>
      <c r="Z11" s="106"/>
      <c r="AA11" s="275" t="str">
        <f t="shared" si="14"/>
        <v>Aug 17, 2026</v>
      </c>
      <c r="AB11" s="106"/>
      <c r="AC11" s="132"/>
      <c r="AD11" s="144">
        <v>6</v>
      </c>
      <c r="AE11" s="144" t="e" vm="41">
        <f>INDEX(LOGOS!B:B,MATCH(AF11,LOGOS!A:A,0),1)</f>
        <v>#VALUE!</v>
      </c>
      <c r="AF11" s="145" t="str">
        <v>Chelsea</v>
      </c>
      <c r="AG11" s="144" t="str">
        <f t="shared" si="22"/>
        <v>0-0-0</v>
      </c>
      <c r="AH11" s="144">
        <f t="shared" si="23"/>
        <v>0</v>
      </c>
      <c r="AI11" s="144">
        <f t="shared" si="20"/>
        <v>0</v>
      </c>
      <c r="AJ11" s="120"/>
      <c r="AK11" s="171"/>
      <c r="AL11" s="108"/>
      <c r="AM11" s="108"/>
      <c r="AN11" s="159" t="s">
        <v>80</v>
      </c>
      <c r="AO11" s="159">
        <f>IF(AN11="","",COUNTIF(MASTER.SCHEDULE!$O$4:$O$390,AN11))</f>
        <v>0</v>
      </c>
      <c r="AP11" s="159">
        <f>COUNTIFS($H$4:$H$390,AN11,MASTER.SCHEDULE!$N$4:$N$390,"DRAW")+COUNTIFS($L$4:$L$390,AN11,MASTER.SCHEDULE!$N$4:$N$390,"DRAW")</f>
        <v>0</v>
      </c>
      <c r="AQ11" s="159">
        <f>COUNTIF(MASTER.SCHEDULE!$P$4:$P$390,AN11)</f>
        <v>0</v>
      </c>
      <c r="AR11" s="159">
        <f t="shared" si="3"/>
        <v>0</v>
      </c>
      <c r="AS11" s="159">
        <f t="shared" si="15"/>
        <v>0</v>
      </c>
      <c r="AT11" s="159">
        <f t="shared" si="16"/>
        <v>0</v>
      </c>
      <c r="AU11" s="159">
        <f>SUMIFS(MASTER.SCHEDULE!$Q$4:$Q$390,$H$4:$H$390,AN11)+SUMIFS(MASTER.SCHEDULE!$R$4:$R$390,$L$4:$L$390,AN11)</f>
        <v>0</v>
      </c>
      <c r="AV11" s="159">
        <f>SUMIFS(MASTER.SCHEDULE!$R$4:$R$390,$H$4:$H$390,AN11)+SUMIFS(MASTER.SCHEDULE!$Q$4:$Q$390,$L$4:$L$390,AN11)</f>
        <v>0</v>
      </c>
      <c r="AW11" s="159">
        <f t="shared" si="17"/>
        <v>0</v>
      </c>
      <c r="AX11" s="159">
        <f t="shared" si="21"/>
        <v>1</v>
      </c>
      <c r="AY11" s="159">
        <f t="shared" si="24"/>
        <v>1</v>
      </c>
      <c r="AZ11" s="159">
        <f t="shared" si="4"/>
        <v>1</v>
      </c>
      <c r="BA11" s="159" t="str">
        <f t="shared" si="18"/>
        <v/>
      </c>
      <c r="BB11" s="159">
        <f t="shared" si="26"/>
        <v>1.1100000000000001</v>
      </c>
      <c r="BC11" s="159">
        <f t="shared" si="5"/>
        <v>1</v>
      </c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6"/>
      <c r="BO11" s="106"/>
      <c r="BP11" s="115"/>
      <c r="BQ11" s="115"/>
      <c r="BR11" s="115"/>
      <c r="BS11" s="115"/>
      <c r="BT11" s="108" t="e">
        <f t="shared" ca="1" si="19"/>
        <v>#NAME?</v>
      </c>
      <c r="BU11" s="122" t="s">
        <v>53</v>
      </c>
      <c r="BV11" s="123"/>
      <c r="BW11" s="122" t="s">
        <v>55</v>
      </c>
      <c r="BX11" s="122" t="s">
        <v>27</v>
      </c>
      <c r="BY11" s="122" t="s">
        <v>63</v>
      </c>
      <c r="BZ11" s="123"/>
      <c r="CA11" s="335"/>
      <c r="CB11" s="123" t="s">
        <v>64</v>
      </c>
      <c r="CC11" s="123" t="s">
        <v>57</v>
      </c>
      <c r="CD11" s="123" t="s">
        <v>59</v>
      </c>
      <c r="CE11" s="123" t="s">
        <v>56</v>
      </c>
    </row>
    <row r="12" spans="1:83" ht="30" customHeight="1">
      <c r="A12" s="114"/>
      <c r="B12" s="270" t="str">
        <f>IF(OR(SCHEDULES!O11=0,SCHEDULES!O11=""),"",SCHEDULES!O11)</f>
        <v>EPL</v>
      </c>
      <c r="C12" s="271">
        <f>IF(B12="","",SCHEDULES!P11)</f>
        <v>46257</v>
      </c>
      <c r="D12" s="270" t="str">
        <f>IF(B12="","",SCHEDULES!Q11)</f>
        <v>St. James' Park</v>
      </c>
      <c r="E12" s="272">
        <f>IF(B12="","",SCHEDULES!R11)</f>
        <v>0.6875</v>
      </c>
      <c r="F12" s="262">
        <f t="shared" si="0"/>
        <v>46257.6875</v>
      </c>
      <c r="G12" s="270" t="e" vm="42">
        <f>IFERROR(INDEX(LOGOS!B:B,MATCH(H12,LOGOS!A:A,0),1),"")</f>
        <v>#VALUE!</v>
      </c>
      <c r="H12" s="270" t="str">
        <f>IF(B12="","",SCHEDULES!S11)</f>
        <v>Newcastle United</v>
      </c>
      <c r="I12" s="313" t="s">
        <v>117</v>
      </c>
      <c r="J12" s="273" t="str">
        <f t="shared" si="1"/>
        <v>:</v>
      </c>
      <c r="K12" s="313" t="s">
        <v>117</v>
      </c>
      <c r="L12" s="270" t="str">
        <f>IF(B12="","",SCHEDULES!T11)</f>
        <v>Liverpool</v>
      </c>
      <c r="M12" s="270" t="e" vm="43">
        <f>IFERROR(INDEX(LOGOS!B:B,MATCH(L12,LOGOS!A:A,0),1),"")</f>
        <v>#VALUE!</v>
      </c>
      <c r="N12" s="107" t="str">
        <f t="shared" si="6"/>
        <v/>
      </c>
      <c r="O12" s="108" t="str">
        <f t="shared" si="7"/>
        <v/>
      </c>
      <c r="P12" s="108" t="str">
        <f t="shared" si="8"/>
        <v/>
      </c>
      <c r="Q12" s="109" t="str">
        <f t="shared" si="9"/>
        <v/>
      </c>
      <c r="R12" s="109" t="str">
        <f t="shared" si="10"/>
        <v/>
      </c>
      <c r="S12" s="109" t="str">
        <f t="shared" si="11"/>
        <v/>
      </c>
      <c r="T12" s="109" t="str">
        <f t="shared" si="12"/>
        <v/>
      </c>
      <c r="U12" s="108" t="str">
        <f>IF(N12="","",IF(MASTER.SCHEDULE!$N12="Draw",1,IF(MASTER.SCHEDULE!$N12=H12,3,0)))</f>
        <v/>
      </c>
      <c r="V12" s="108" t="str">
        <f>IF(N12="","",IF(MASTER.SCHEDULE!$N12="Draw",1,IF(MASTER.SCHEDULE!$N12=L12,3,0)))</f>
        <v/>
      </c>
      <c r="W12" s="109" t="str">
        <f>IF(N12="","",MASTER.SCHEDULE!$Q12+MASTER.SCHEDULE!$R12)</f>
        <v/>
      </c>
      <c r="X12" s="110">
        <f t="shared" si="13"/>
        <v>46257</v>
      </c>
      <c r="Y12" s="106"/>
      <c r="Z12" s="106"/>
      <c r="AA12" s="275" t="str">
        <f t="shared" si="14"/>
        <v>Aug 17, 2026</v>
      </c>
      <c r="AB12" s="106"/>
      <c r="AC12" s="130" t="s">
        <v>54</v>
      </c>
      <c r="AD12" s="146">
        <v>7</v>
      </c>
      <c r="AE12" s="146" t="e" vm="26">
        <f>INDEX(LOGOS!B:B,MATCH(AF12,LOGOS!A:A,0),1)</f>
        <v>#VALUE!</v>
      </c>
      <c r="AF12" s="147" t="str">
        <v>Coventry</v>
      </c>
      <c r="AG12" s="146" t="str">
        <f t="shared" si="22"/>
        <v>0-0-0</v>
      </c>
      <c r="AH12" s="146">
        <f t="shared" si="23"/>
        <v>0</v>
      </c>
      <c r="AI12" s="146">
        <f t="shared" si="20"/>
        <v>0</v>
      </c>
      <c r="AJ12" s="120"/>
      <c r="AK12" s="108"/>
      <c r="AL12" s="108"/>
      <c r="AM12" s="108"/>
      <c r="AN12" s="159" t="s">
        <v>84</v>
      </c>
      <c r="AO12" s="159">
        <f>IF(AN12="","",COUNTIF(MASTER.SCHEDULE!$O$4:$O$390,AN12))</f>
        <v>0</v>
      </c>
      <c r="AP12" s="159">
        <f>COUNTIFS($H$4:$H$390,AN12,MASTER.SCHEDULE!$N$4:$N$390,"DRAW")+COUNTIFS($L$4:$L$390,AN12,MASTER.SCHEDULE!$N$4:$N$390,"DRAW")</f>
        <v>0</v>
      </c>
      <c r="AQ12" s="159">
        <f>COUNTIF(MASTER.SCHEDULE!$P$4:$P$390,AN12)</f>
        <v>0</v>
      </c>
      <c r="AR12" s="159">
        <f t="shared" si="3"/>
        <v>0</v>
      </c>
      <c r="AS12" s="159">
        <f t="shared" si="15"/>
        <v>0</v>
      </c>
      <c r="AT12" s="159">
        <f t="shared" si="16"/>
        <v>0</v>
      </c>
      <c r="AU12" s="159">
        <f>SUMIFS(MASTER.SCHEDULE!$Q$4:$Q$390,$H$4:$H$390,AN12)+SUMIFS(MASTER.SCHEDULE!$R$4:$R$390,$L$4:$L$390,AN12)</f>
        <v>0</v>
      </c>
      <c r="AV12" s="159">
        <f>SUMIFS(MASTER.SCHEDULE!$R$4:$R$390,$H$4:$H$390,AN12)+SUMIFS(MASTER.SCHEDULE!$Q$4:$Q$390,$L$4:$L$390,AN12)</f>
        <v>0</v>
      </c>
      <c r="AW12" s="159">
        <f t="shared" si="17"/>
        <v>0</v>
      </c>
      <c r="AX12" s="159">
        <f t="shared" si="21"/>
        <v>1</v>
      </c>
      <c r="AY12" s="159">
        <f t="shared" si="24"/>
        <v>1</v>
      </c>
      <c r="AZ12" s="159">
        <f t="shared" si="4"/>
        <v>1</v>
      </c>
      <c r="BA12" s="159" t="str">
        <f t="shared" si="18"/>
        <v/>
      </c>
      <c r="BB12" s="159">
        <f t="shared" si="26"/>
        <v>1.1100000000000001</v>
      </c>
      <c r="BC12" s="159">
        <f t="shared" si="5"/>
        <v>1</v>
      </c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6"/>
      <c r="BO12" s="106"/>
      <c r="BP12" s="115"/>
      <c r="BQ12" s="115"/>
      <c r="BR12" s="115"/>
      <c r="BS12" s="115"/>
      <c r="BT12" s="108" t="e">
        <f t="shared" ca="1" si="19"/>
        <v>#NAME?</v>
      </c>
      <c r="BU12" s="122" t="s">
        <v>53</v>
      </c>
      <c r="BV12" s="123"/>
      <c r="BW12" s="122" t="s">
        <v>55</v>
      </c>
      <c r="BX12" s="122" t="s">
        <v>27</v>
      </c>
      <c r="BY12" s="123"/>
      <c r="BZ12" s="122" t="s">
        <v>68</v>
      </c>
      <c r="CA12" s="335"/>
      <c r="CB12" s="123" t="s">
        <v>69</v>
      </c>
      <c r="CC12" s="123" t="s">
        <v>57</v>
      </c>
      <c r="CD12" s="123" t="s">
        <v>59</v>
      </c>
      <c r="CE12" s="123" t="s">
        <v>56</v>
      </c>
    </row>
    <row r="13" spans="1:83" ht="30" customHeight="1">
      <c r="A13" s="121"/>
      <c r="B13" s="270" t="str">
        <f>IF(OR(SCHEDULES!O12=0,SCHEDULES!O12=""),"",SCHEDULES!O12)</f>
        <v>EPL</v>
      </c>
      <c r="C13" s="271">
        <f>IF(B13="","",SCHEDULES!P12)</f>
        <v>46258</v>
      </c>
      <c r="D13" s="270" t="str">
        <f>IF(B13="","",SCHEDULES!Q12)</f>
        <v>Craven Cottage</v>
      </c>
      <c r="E13" s="272">
        <f>IF(B13="","",SCHEDULES!R12)</f>
        <v>0.83333333333333337</v>
      </c>
      <c r="F13" s="262">
        <f t="shared" si="0"/>
        <v>46258.833333333336</v>
      </c>
      <c r="G13" s="270" t="e" vm="44">
        <f>IFERROR(INDEX(LOGOS!B:B,MATCH(H13,LOGOS!A:A,0),1),"")</f>
        <v>#VALUE!</v>
      </c>
      <c r="H13" s="270" t="str">
        <f>IF(B13="","",SCHEDULES!S12)</f>
        <v>Fulham</v>
      </c>
      <c r="I13" s="313" t="s">
        <v>117</v>
      </c>
      <c r="J13" s="273" t="str">
        <f t="shared" si="1"/>
        <v>:</v>
      </c>
      <c r="K13" s="313" t="s">
        <v>117</v>
      </c>
      <c r="L13" s="270" t="str">
        <f>IF(B13="","",SCHEDULES!T12)</f>
        <v>Chelsea</v>
      </c>
      <c r="M13" s="270" t="e" vm="41">
        <f>IFERROR(INDEX(LOGOS!B:B,MATCH(L13,LOGOS!A:A,0),1),"")</f>
        <v>#VALUE!</v>
      </c>
      <c r="N13" s="107" t="str">
        <f t="shared" si="6"/>
        <v/>
      </c>
      <c r="O13" s="108" t="str">
        <f t="shared" si="7"/>
        <v/>
      </c>
      <c r="P13" s="108" t="str">
        <f t="shared" si="8"/>
        <v/>
      </c>
      <c r="Q13" s="109" t="str">
        <f t="shared" si="9"/>
        <v/>
      </c>
      <c r="R13" s="109" t="str">
        <f t="shared" si="10"/>
        <v/>
      </c>
      <c r="S13" s="109" t="str">
        <f t="shared" si="11"/>
        <v/>
      </c>
      <c r="T13" s="109" t="str">
        <f t="shared" si="12"/>
        <v/>
      </c>
      <c r="U13" s="108" t="str">
        <f>IF(N13="","",IF(MASTER.SCHEDULE!$N13="Draw",1,IF(MASTER.SCHEDULE!$N13=H13,3,0)))</f>
        <v/>
      </c>
      <c r="V13" s="108" t="str">
        <f>IF(N13="","",IF(MASTER.SCHEDULE!$N13="Draw",1,IF(MASTER.SCHEDULE!$N13=L13,3,0)))</f>
        <v/>
      </c>
      <c r="W13" s="109" t="str">
        <f>IF(N13="","",MASTER.SCHEDULE!$Q13+MASTER.SCHEDULE!$R13)</f>
        <v/>
      </c>
      <c r="X13" s="110">
        <f t="shared" si="13"/>
        <v>46258</v>
      </c>
      <c r="Y13" s="106"/>
      <c r="Z13" s="106"/>
      <c r="AA13" s="275" t="str">
        <f t="shared" si="14"/>
        <v>Aug 24, 2026</v>
      </c>
      <c r="AB13" s="106"/>
      <c r="AC13" s="130" t="s">
        <v>54</v>
      </c>
      <c r="AD13" s="146">
        <v>8</v>
      </c>
      <c r="AE13" s="146" t="e" vm="30">
        <f>INDEX(LOGOS!B:B,MATCH(AF13,LOGOS!A:A,0),1)</f>
        <v>#VALUE!</v>
      </c>
      <c r="AF13" s="148" t="str">
        <v>Crystal Palace</v>
      </c>
      <c r="AG13" s="146" t="str">
        <f t="shared" si="22"/>
        <v>0-0-0</v>
      </c>
      <c r="AH13" s="146">
        <f t="shared" si="23"/>
        <v>0</v>
      </c>
      <c r="AI13" s="146">
        <f t="shared" si="20"/>
        <v>0</v>
      </c>
      <c r="AJ13" s="120"/>
      <c r="AK13" s="346" t="s">
        <v>118</v>
      </c>
      <c r="AL13" s="346"/>
      <c r="AM13" s="108"/>
      <c r="AN13" s="159" t="s">
        <v>62</v>
      </c>
      <c r="AO13" s="159">
        <f>IF(AN13="","",COUNTIF(MASTER.SCHEDULE!$O$4:$O$390,AN13))</f>
        <v>0</v>
      </c>
      <c r="AP13" s="159">
        <f>COUNTIFS($H$4:$H$390,AN13,MASTER.SCHEDULE!$N$4:$N$390,"DRAW")+COUNTIFS($L$4:$L$390,AN13,MASTER.SCHEDULE!$N$4:$N$390,"DRAW")</f>
        <v>0</v>
      </c>
      <c r="AQ13" s="159">
        <f>COUNTIF(MASTER.SCHEDULE!$P$4:$P$390,AN13)</f>
        <v>0</v>
      </c>
      <c r="AR13" s="159">
        <f t="shared" si="3"/>
        <v>0</v>
      </c>
      <c r="AS13" s="159">
        <f t="shared" si="15"/>
        <v>0</v>
      </c>
      <c r="AT13" s="159">
        <f t="shared" si="16"/>
        <v>0</v>
      </c>
      <c r="AU13" s="159">
        <f>SUMIFS(MASTER.SCHEDULE!$Q$4:$Q$390,$H$4:$H$390,AN13)+SUMIFS(MASTER.SCHEDULE!$R$4:$R$390,$L$4:$L$390,AN13)</f>
        <v>0</v>
      </c>
      <c r="AV13" s="159">
        <f>SUMIFS(MASTER.SCHEDULE!$R$4:$R$390,$H$4:$H$390,AN13)+SUMIFS(MASTER.SCHEDULE!$Q$4:$Q$390,$L$4:$L$390,AN13)</f>
        <v>0</v>
      </c>
      <c r="AW13" s="159">
        <f t="shared" si="17"/>
        <v>0</v>
      </c>
      <c r="AX13" s="159">
        <f t="shared" si="21"/>
        <v>1</v>
      </c>
      <c r="AY13" s="159">
        <f t="shared" si="24"/>
        <v>1</v>
      </c>
      <c r="AZ13" s="159">
        <f t="shared" si="4"/>
        <v>1</v>
      </c>
      <c r="BA13" s="159" t="str">
        <f t="shared" si="18"/>
        <v/>
      </c>
      <c r="BB13" s="159">
        <f t="shared" si="26"/>
        <v>1.1100000000000001</v>
      </c>
      <c r="BC13" s="159">
        <f t="shared" si="5"/>
        <v>1</v>
      </c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6"/>
      <c r="BO13" s="106"/>
      <c r="BP13" s="115"/>
      <c r="BQ13" s="115"/>
      <c r="BR13" s="115"/>
      <c r="BS13" s="115"/>
      <c r="BT13" s="108" t="e">
        <f t="shared" ca="1" si="19"/>
        <v>#NAME?</v>
      </c>
      <c r="BU13" s="122" t="s">
        <v>53</v>
      </c>
      <c r="BV13" s="123"/>
      <c r="BW13" s="122" t="s">
        <v>55</v>
      </c>
      <c r="BX13" s="123"/>
      <c r="BY13" s="122" t="s">
        <v>63</v>
      </c>
      <c r="BZ13" s="122" t="s">
        <v>68</v>
      </c>
      <c r="CA13" s="335"/>
      <c r="CB13" s="123" t="s">
        <v>64</v>
      </c>
      <c r="CC13" s="123" t="s">
        <v>69</v>
      </c>
      <c r="CD13" s="123" t="s">
        <v>59</v>
      </c>
      <c r="CE13" s="123" t="s">
        <v>56</v>
      </c>
    </row>
    <row r="14" spans="1:83" ht="30" customHeight="1">
      <c r="A14" s="114"/>
      <c r="B14" s="270" t="str">
        <f>IF(OR(SCHEDULES!O13=0,SCHEDULES!O13=""),"",SCHEDULES!O13)</f>
        <v>EPL</v>
      </c>
      <c r="C14" s="271">
        <f>IF(B14="","",SCHEDULES!P13)</f>
        <v>46262</v>
      </c>
      <c r="D14" s="270" t="str">
        <f>IF(B14="","",SCHEDULES!Q13)</f>
        <v>Selhurst Park</v>
      </c>
      <c r="E14" s="272">
        <f>IF(B14="","",SCHEDULES!R13)</f>
        <v>0.83333333333333337</v>
      </c>
      <c r="F14" s="262">
        <f t="shared" si="0"/>
        <v>46262.833333333336</v>
      </c>
      <c r="G14" s="270" t="e" vm="30">
        <f>IFERROR(INDEX(LOGOS!B:B,MATCH(H14,LOGOS!A:A,0),1),"")</f>
        <v>#VALUE!</v>
      </c>
      <c r="H14" s="270" t="str">
        <f>IF(B14="","",SCHEDULES!S13)</f>
        <v>Crystal Palace</v>
      </c>
      <c r="I14" s="313" t="s">
        <v>117</v>
      </c>
      <c r="J14" s="273" t="str">
        <f t="shared" si="1"/>
        <v>:</v>
      </c>
      <c r="K14" s="313" t="s">
        <v>117</v>
      </c>
      <c r="L14" s="270" t="str">
        <f>IF(B14="","",SCHEDULES!T13)</f>
        <v>Manchester City</v>
      </c>
      <c r="M14" s="270" t="e" vm="40">
        <f>IFERROR(INDEX(LOGOS!B:B,MATCH(L14,LOGOS!A:A,0),1),"")</f>
        <v>#VALUE!</v>
      </c>
      <c r="N14" s="107" t="str">
        <f t="shared" si="6"/>
        <v/>
      </c>
      <c r="O14" s="108" t="str">
        <f t="shared" si="7"/>
        <v/>
      </c>
      <c r="P14" s="108" t="str">
        <f t="shared" si="8"/>
        <v/>
      </c>
      <c r="Q14" s="109" t="str">
        <f t="shared" si="9"/>
        <v/>
      </c>
      <c r="R14" s="109" t="str">
        <f t="shared" si="10"/>
        <v/>
      </c>
      <c r="S14" s="109" t="str">
        <f t="shared" si="11"/>
        <v/>
      </c>
      <c r="T14" s="109" t="str">
        <f t="shared" si="12"/>
        <v/>
      </c>
      <c r="U14" s="108" t="str">
        <f>IF(N14="","",IF(MASTER.SCHEDULE!$N14="Draw",1,IF(MASTER.SCHEDULE!$N14=H14,3,0)))</f>
        <v/>
      </c>
      <c r="V14" s="108" t="str">
        <f>IF(N14="","",IF(MASTER.SCHEDULE!$N14="Draw",1,IF(MASTER.SCHEDULE!$N14=L14,3,0)))</f>
        <v/>
      </c>
      <c r="W14" s="109" t="str">
        <f>IF(N14="","",MASTER.SCHEDULE!$Q14+MASTER.SCHEDULE!$R14)</f>
        <v/>
      </c>
      <c r="X14" s="110">
        <f t="shared" si="13"/>
        <v>46262</v>
      </c>
      <c r="Y14" s="106"/>
      <c r="Z14" s="106"/>
      <c r="AA14" s="275" t="str">
        <f t="shared" si="14"/>
        <v>Aug 24, 2026</v>
      </c>
      <c r="AB14" s="106"/>
      <c r="AC14" s="130" t="s">
        <v>54</v>
      </c>
      <c r="AD14" s="146">
        <v>9</v>
      </c>
      <c r="AE14" s="146" t="e" vm="29">
        <f>INDEX(LOGOS!B:B,MATCH(AF14,LOGOS!A:A,0),1)</f>
        <v>#VALUE!</v>
      </c>
      <c r="AF14" s="148" t="str">
        <v>Everton</v>
      </c>
      <c r="AG14" s="146" t="str">
        <f t="shared" si="22"/>
        <v>0-0-0</v>
      </c>
      <c r="AH14" s="146">
        <f t="shared" si="23"/>
        <v>0</v>
      </c>
      <c r="AI14" s="146">
        <f t="shared" si="20"/>
        <v>0</v>
      </c>
      <c r="AJ14" s="120"/>
      <c r="AK14" s="102" t="s">
        <v>25</v>
      </c>
      <c r="AL14" s="102" t="s">
        <v>119</v>
      </c>
      <c r="AM14" s="108"/>
      <c r="AN14" s="159" t="s">
        <v>166</v>
      </c>
      <c r="AO14" s="159">
        <f>IF(AN14="","",COUNTIF(MASTER.SCHEDULE!$O$4:$O$390,AN14))</f>
        <v>0</v>
      </c>
      <c r="AP14" s="159">
        <f>COUNTIFS($H$4:$H$390,AN14,MASTER.SCHEDULE!$N$4:$N$390,"DRAW")+COUNTIFS($L$4:$L$390,AN14,MASTER.SCHEDULE!$N$4:$N$390,"DRAW")</f>
        <v>0</v>
      </c>
      <c r="AQ14" s="159">
        <f>COUNTIF(MASTER.SCHEDULE!$P$4:$P$390,AN14)</f>
        <v>0</v>
      </c>
      <c r="AR14" s="159">
        <f t="shared" si="3"/>
        <v>0</v>
      </c>
      <c r="AS14" s="159">
        <f t="shared" si="15"/>
        <v>0</v>
      </c>
      <c r="AT14" s="159">
        <f t="shared" si="16"/>
        <v>0</v>
      </c>
      <c r="AU14" s="159">
        <f>SUMIFS(MASTER.SCHEDULE!$Q$4:$Q$390,$H$4:$H$390,AN14)+SUMIFS(MASTER.SCHEDULE!$R$4:$R$390,$L$4:$L$390,AN14)</f>
        <v>0</v>
      </c>
      <c r="AV14" s="159">
        <f>SUMIFS(MASTER.SCHEDULE!$R$4:$R$390,$H$4:$H$390,AN14)+SUMIFS(MASTER.SCHEDULE!$Q$4:$Q$390,$L$4:$L$390,AN14)</f>
        <v>0</v>
      </c>
      <c r="AW14" s="159">
        <f t="shared" si="17"/>
        <v>0</v>
      </c>
      <c r="AX14" s="159">
        <f t="shared" si="21"/>
        <v>1</v>
      </c>
      <c r="AY14" s="159">
        <f t="shared" si="24"/>
        <v>1</v>
      </c>
      <c r="AZ14" s="159">
        <f t="shared" si="4"/>
        <v>1</v>
      </c>
      <c r="BA14" s="159" t="str">
        <f t="shared" si="18"/>
        <v/>
      </c>
      <c r="BB14" s="159">
        <f t="shared" si="26"/>
        <v>1.1100000000000001</v>
      </c>
      <c r="BC14" s="159">
        <f t="shared" si="5"/>
        <v>1</v>
      </c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6"/>
      <c r="BO14" s="106"/>
      <c r="BP14" s="115"/>
      <c r="BQ14" s="115"/>
      <c r="BR14" s="115"/>
      <c r="BS14" s="115"/>
      <c r="BT14" s="108" t="e">
        <f t="shared" ca="1" si="19"/>
        <v>#NAME?</v>
      </c>
      <c r="BU14" s="122" t="s">
        <v>53</v>
      </c>
      <c r="BV14" s="123"/>
      <c r="BW14" s="123"/>
      <c r="BX14" s="122" t="s">
        <v>27</v>
      </c>
      <c r="BY14" s="122" t="s">
        <v>63</v>
      </c>
      <c r="BZ14" s="122" t="s">
        <v>68</v>
      </c>
      <c r="CA14" s="335"/>
      <c r="CB14" s="123" t="s">
        <v>64</v>
      </c>
      <c r="CC14" s="123" t="s">
        <v>69</v>
      </c>
      <c r="CD14" s="123" t="s">
        <v>57</v>
      </c>
      <c r="CE14" s="123" t="s">
        <v>56</v>
      </c>
    </row>
    <row r="15" spans="1:83" ht="30" customHeight="1">
      <c r="A15" s="121"/>
      <c r="B15" s="270" t="str">
        <f>IF(OR(SCHEDULES!O14=0,SCHEDULES!O14=""),"",SCHEDULES!O14)</f>
        <v>EPL</v>
      </c>
      <c r="C15" s="271">
        <f>IF(B15="","",SCHEDULES!P14)</f>
        <v>46263</v>
      </c>
      <c r="D15" s="270" t="str">
        <f>IF(B15="","",SCHEDULES!Q14)</f>
        <v>Anfield</v>
      </c>
      <c r="E15" s="272">
        <f>IF(B15="","",SCHEDULES!R14)</f>
        <v>0.52083333333333337</v>
      </c>
      <c r="F15" s="262">
        <f t="shared" si="0"/>
        <v>46263.520833333336</v>
      </c>
      <c r="G15" s="270" t="e" vm="43">
        <f>IFERROR(INDEX(LOGOS!B:B,MATCH(H15,LOGOS!A:A,0),1),"")</f>
        <v>#VALUE!</v>
      </c>
      <c r="H15" s="270" t="str">
        <f>IF(B15="","",SCHEDULES!S14)</f>
        <v>Liverpool</v>
      </c>
      <c r="I15" s="313" t="s">
        <v>117</v>
      </c>
      <c r="J15" s="273" t="str">
        <f t="shared" si="1"/>
        <v>:</v>
      </c>
      <c r="K15" s="313" t="s">
        <v>117</v>
      </c>
      <c r="L15" s="270" t="str">
        <f>IF(B15="","",SCHEDULES!T14)</f>
        <v>Nottingham Forest</v>
      </c>
      <c r="M15" s="270" t="e" vm="34">
        <f>IFERROR(INDEX(LOGOS!B:B,MATCH(L15,LOGOS!A:A,0),1),"")</f>
        <v>#VALUE!</v>
      </c>
      <c r="N15" s="107" t="str">
        <f t="shared" si="6"/>
        <v/>
      </c>
      <c r="O15" s="108" t="str">
        <f t="shared" si="7"/>
        <v/>
      </c>
      <c r="P15" s="108" t="str">
        <f t="shared" si="8"/>
        <v/>
      </c>
      <c r="Q15" s="109" t="str">
        <f t="shared" si="9"/>
        <v/>
      </c>
      <c r="R15" s="109" t="str">
        <f t="shared" si="10"/>
        <v/>
      </c>
      <c r="S15" s="109" t="str">
        <f t="shared" si="11"/>
        <v/>
      </c>
      <c r="T15" s="109" t="str">
        <f t="shared" si="12"/>
        <v/>
      </c>
      <c r="U15" s="108" t="str">
        <f>IF(N15="","",IF(MASTER.SCHEDULE!$N15="Draw",1,IF(MASTER.SCHEDULE!$N15=H15,3,0)))</f>
        <v/>
      </c>
      <c r="V15" s="108" t="str">
        <f>IF(N15="","",IF(MASTER.SCHEDULE!$N15="Draw",1,IF(MASTER.SCHEDULE!$N15=L15,3,0)))</f>
        <v/>
      </c>
      <c r="W15" s="109" t="str">
        <f>IF(N15="","",MASTER.SCHEDULE!$Q15+MASTER.SCHEDULE!$R15)</f>
        <v/>
      </c>
      <c r="X15" s="110">
        <f t="shared" si="13"/>
        <v>46263</v>
      </c>
      <c r="Y15" s="106"/>
      <c r="Z15" s="106"/>
      <c r="AA15" s="275" t="str">
        <f t="shared" si="14"/>
        <v>Aug 24, 2026</v>
      </c>
      <c r="AB15" s="106"/>
      <c r="AC15" s="130" t="s">
        <v>54</v>
      </c>
      <c r="AD15" s="146">
        <v>10</v>
      </c>
      <c r="AE15" s="146" t="e" vm="44">
        <f>INDEX(LOGOS!B:B,MATCH(AF15,LOGOS!A:A,0),1)</f>
        <v>#VALUE!</v>
      </c>
      <c r="AF15" s="148" t="str">
        <v>Fulham</v>
      </c>
      <c r="AG15" s="146" t="str">
        <f t="shared" si="22"/>
        <v>0-0-0</v>
      </c>
      <c r="AH15" s="146">
        <f t="shared" si="23"/>
        <v>0</v>
      </c>
      <c r="AI15" s="146">
        <f t="shared" si="20"/>
        <v>0</v>
      </c>
      <c r="AJ15" s="120"/>
      <c r="AK15" s="170"/>
      <c r="AL15" s="169"/>
      <c r="AM15" s="108"/>
      <c r="AN15" s="159" t="s">
        <v>167</v>
      </c>
      <c r="AO15" s="159">
        <f>IF(AN15="","",COUNTIF(MASTER.SCHEDULE!$O$4:$O$390,AN15))</f>
        <v>0</v>
      </c>
      <c r="AP15" s="159">
        <f>COUNTIFS($H$4:$H$390,AN15,MASTER.SCHEDULE!$N$4:$N$390,"DRAW")+COUNTIFS($L$4:$L$390,AN15,MASTER.SCHEDULE!$N$4:$N$390,"DRAW")</f>
        <v>0</v>
      </c>
      <c r="AQ15" s="159">
        <f>COUNTIF(MASTER.SCHEDULE!$P$4:$P$390,AN15)</f>
        <v>0</v>
      </c>
      <c r="AR15" s="159">
        <f t="shared" si="3"/>
        <v>0</v>
      </c>
      <c r="AS15" s="159">
        <f t="shared" si="15"/>
        <v>0</v>
      </c>
      <c r="AT15" s="159">
        <f t="shared" si="16"/>
        <v>0</v>
      </c>
      <c r="AU15" s="159">
        <f>SUMIFS(MASTER.SCHEDULE!$Q$4:$Q$390,$H$4:$H$390,AN15)+SUMIFS(MASTER.SCHEDULE!$R$4:$R$390,$L$4:$L$390,AN15)</f>
        <v>0</v>
      </c>
      <c r="AV15" s="159">
        <f>SUMIFS(MASTER.SCHEDULE!$R$4:$R$390,$H$4:$H$390,AN15)+SUMIFS(MASTER.SCHEDULE!$Q$4:$Q$390,$L$4:$L$390,AN15)</f>
        <v>0</v>
      </c>
      <c r="AW15" s="159">
        <f t="shared" si="17"/>
        <v>0</v>
      </c>
      <c r="AX15" s="159">
        <f t="shared" si="21"/>
        <v>1</v>
      </c>
      <c r="AY15" s="159">
        <f t="shared" si="24"/>
        <v>1</v>
      </c>
      <c r="AZ15" s="159">
        <f t="shared" si="4"/>
        <v>1</v>
      </c>
      <c r="BA15" s="159" t="str">
        <f t="shared" si="18"/>
        <v/>
      </c>
      <c r="BB15" s="159">
        <f t="shared" si="26"/>
        <v>1.1100000000000001</v>
      </c>
      <c r="BC15" s="159">
        <f t="shared" si="5"/>
        <v>1</v>
      </c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6"/>
      <c r="BO15" s="106"/>
      <c r="BP15" s="115"/>
      <c r="BQ15" s="115"/>
      <c r="BR15" s="115"/>
      <c r="BS15" s="115"/>
      <c r="BT15" s="108" t="e">
        <f t="shared" ca="1" si="19"/>
        <v>#NAME?</v>
      </c>
      <c r="BU15" s="123"/>
      <c r="BV15" s="122" t="s">
        <v>54</v>
      </c>
      <c r="BW15" s="122" t="s">
        <v>55</v>
      </c>
      <c r="BX15" s="122" t="s">
        <v>27</v>
      </c>
      <c r="BY15" s="122" t="s">
        <v>63</v>
      </c>
      <c r="BZ15" s="123"/>
      <c r="CA15" s="335"/>
      <c r="CB15" s="123" t="s">
        <v>64</v>
      </c>
      <c r="CC15" s="123" t="s">
        <v>57</v>
      </c>
      <c r="CD15" s="123" t="s">
        <v>58</v>
      </c>
      <c r="CE15" s="123" t="s">
        <v>59</v>
      </c>
    </row>
    <row r="16" spans="1:83" ht="30" customHeight="1">
      <c r="A16" s="114"/>
      <c r="B16" s="270" t="str">
        <f>IF(OR(SCHEDULES!O15=0,SCHEDULES!O15=""),"",SCHEDULES!O15)</f>
        <v>EPL</v>
      </c>
      <c r="C16" s="271">
        <f>IF(B16="","",SCHEDULES!P15)</f>
        <v>46263</v>
      </c>
      <c r="D16" s="270" t="str">
        <f>IF(B16="","",SCHEDULES!Q15)</f>
        <v>Vitality Stadium</v>
      </c>
      <c r="E16" s="272">
        <f>IF(B16="","",SCHEDULES!R15)</f>
        <v>0.625</v>
      </c>
      <c r="F16" s="262">
        <f t="shared" si="0"/>
        <v>46263.625</v>
      </c>
      <c r="G16" s="270" t="e" vm="36">
        <f>IFERROR(INDEX(LOGOS!B:B,MATCH(H16,LOGOS!A:A,0),1),"")</f>
        <v>#VALUE!</v>
      </c>
      <c r="H16" s="270" t="str">
        <f>IF(B16="","",SCHEDULES!S15)</f>
        <v>Bournemouth</v>
      </c>
      <c r="I16" s="313" t="s">
        <v>117</v>
      </c>
      <c r="J16" s="273" t="str">
        <f t="shared" si="1"/>
        <v>:</v>
      </c>
      <c r="K16" s="313" t="s">
        <v>117</v>
      </c>
      <c r="L16" s="270" t="str">
        <f>IF(B16="","",SCHEDULES!T15)</f>
        <v>Everton</v>
      </c>
      <c r="M16" s="270" t="e" vm="29">
        <f>IFERROR(INDEX(LOGOS!B:B,MATCH(L16,LOGOS!A:A,0),1),"")</f>
        <v>#VALUE!</v>
      </c>
      <c r="N16" s="107" t="str">
        <f t="shared" si="6"/>
        <v/>
      </c>
      <c r="O16" s="108" t="str">
        <f t="shared" si="7"/>
        <v/>
      </c>
      <c r="P16" s="108" t="str">
        <f t="shared" si="8"/>
        <v/>
      </c>
      <c r="Q16" s="109" t="str">
        <f t="shared" si="9"/>
        <v/>
      </c>
      <c r="R16" s="109" t="str">
        <f t="shared" si="10"/>
        <v/>
      </c>
      <c r="S16" s="109" t="str">
        <f t="shared" si="11"/>
        <v/>
      </c>
      <c r="T16" s="109" t="str">
        <f t="shared" si="12"/>
        <v/>
      </c>
      <c r="U16" s="108" t="str">
        <f>IF(N16="","",IF(MASTER.SCHEDULE!$N16="Draw",1,IF(MASTER.SCHEDULE!$N16=H16,3,0)))</f>
        <v/>
      </c>
      <c r="V16" s="108" t="str">
        <f>IF(N16="","",IF(MASTER.SCHEDULE!$N16="Draw",1,IF(MASTER.SCHEDULE!$N16=L16,3,0)))</f>
        <v/>
      </c>
      <c r="W16" s="109" t="str">
        <f>IF(N16="","",MASTER.SCHEDULE!$Q16+MASTER.SCHEDULE!$R16)</f>
        <v/>
      </c>
      <c r="X16" s="110">
        <f t="shared" si="13"/>
        <v>46263</v>
      </c>
      <c r="Y16" s="106"/>
      <c r="Z16" s="106"/>
      <c r="AA16" s="275" t="str">
        <f t="shared" si="14"/>
        <v>Aug 24, 2026</v>
      </c>
      <c r="AB16" s="106"/>
      <c r="AC16" s="130"/>
      <c r="AD16" s="146">
        <v>11</v>
      </c>
      <c r="AE16" s="146" t="e" vm="27">
        <f>INDEX(LOGOS!B:B,MATCH(AF16,LOGOS!A:A,0),1)</f>
        <v>#VALUE!</v>
      </c>
      <c r="AF16" s="148" t="str">
        <v>Hull</v>
      </c>
      <c r="AG16" s="146" t="str">
        <f t="shared" si="22"/>
        <v>0-0-0</v>
      </c>
      <c r="AH16" s="146">
        <f t="shared" si="23"/>
        <v>0</v>
      </c>
      <c r="AI16" s="146">
        <f t="shared" si="20"/>
        <v>0</v>
      </c>
      <c r="AJ16" s="120"/>
      <c r="AK16" s="171"/>
      <c r="AL16" s="169"/>
      <c r="AM16" s="108"/>
      <c r="AN16" s="159" t="s">
        <v>85</v>
      </c>
      <c r="AO16" s="159">
        <f>IF(AN16="","",COUNTIF(MASTER.SCHEDULE!$O$4:$O$390,AN16))</f>
        <v>0</v>
      </c>
      <c r="AP16" s="159">
        <f>COUNTIFS($H$4:$H$390,AN16,MASTER.SCHEDULE!$N$4:$N$390,"DRAW")+COUNTIFS($L$4:$L$390,AN16,MASTER.SCHEDULE!$N$4:$N$390,"DRAW")</f>
        <v>0</v>
      </c>
      <c r="AQ16" s="159">
        <f>COUNTIF(MASTER.SCHEDULE!$P$4:$P$390,AN16)</f>
        <v>0</v>
      </c>
      <c r="AR16" s="159">
        <f t="shared" si="3"/>
        <v>0</v>
      </c>
      <c r="AS16" s="159">
        <f t="shared" si="15"/>
        <v>0</v>
      </c>
      <c r="AT16" s="159">
        <f t="shared" si="16"/>
        <v>0</v>
      </c>
      <c r="AU16" s="159">
        <f>SUMIFS(MASTER.SCHEDULE!$Q$4:$Q$390,$H$4:$H$390,AN16)+SUMIFS(MASTER.SCHEDULE!$R$4:$R$390,$L$4:$L$390,AN16)</f>
        <v>0</v>
      </c>
      <c r="AV16" s="159">
        <f>SUMIFS(MASTER.SCHEDULE!$R$4:$R$390,$H$4:$H$390,AN16)+SUMIFS(MASTER.SCHEDULE!$Q$4:$Q$390,$L$4:$L$390,AN16)</f>
        <v>0</v>
      </c>
      <c r="AW16" s="159">
        <f t="shared" si="17"/>
        <v>0</v>
      </c>
      <c r="AX16" s="159">
        <f t="shared" si="21"/>
        <v>1</v>
      </c>
      <c r="AY16" s="159">
        <f t="shared" si="24"/>
        <v>1</v>
      </c>
      <c r="AZ16" s="159">
        <f t="shared" si="4"/>
        <v>1</v>
      </c>
      <c r="BA16" s="159" t="str">
        <f t="shared" si="18"/>
        <v/>
      </c>
      <c r="BB16" s="159">
        <f t="shared" si="26"/>
        <v>1.1100000000000001</v>
      </c>
      <c r="BC16" s="159">
        <f t="shared" si="5"/>
        <v>1</v>
      </c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6"/>
      <c r="BO16" s="106"/>
      <c r="BP16" s="115"/>
      <c r="BQ16" s="115"/>
      <c r="BR16" s="115"/>
      <c r="BS16" s="115"/>
      <c r="BT16" s="108" t="e">
        <f t="shared" ca="1" si="19"/>
        <v>#NAME?</v>
      </c>
      <c r="BU16" s="123"/>
      <c r="BV16" s="122" t="s">
        <v>54</v>
      </c>
      <c r="BW16" s="122" t="s">
        <v>55</v>
      </c>
      <c r="BX16" s="122" t="s">
        <v>27</v>
      </c>
      <c r="BY16" s="123"/>
      <c r="BZ16" s="122" t="s">
        <v>68</v>
      </c>
      <c r="CA16" s="335"/>
      <c r="CB16" s="123" t="s">
        <v>69</v>
      </c>
      <c r="CC16" s="123" t="s">
        <v>57</v>
      </c>
      <c r="CD16" s="123" t="s">
        <v>59</v>
      </c>
      <c r="CE16" s="123" t="s">
        <v>58</v>
      </c>
    </row>
    <row r="17" spans="1:83" ht="30" customHeight="1">
      <c r="A17" s="121"/>
      <c r="B17" s="270" t="str">
        <f>IF(OR(SCHEDULES!O16=0,SCHEDULES!O16=""),"",SCHEDULES!O16)</f>
        <v>EPL</v>
      </c>
      <c r="C17" s="271">
        <f>IF(B17="","",SCHEDULES!P16)</f>
        <v>46263</v>
      </c>
      <c r="D17" s="270" t="str">
        <f>IF(B17="","",SCHEDULES!Q16)</f>
        <v>Coventry Building Society Arena</v>
      </c>
      <c r="E17" s="272">
        <f>IF(B17="","",SCHEDULES!R16)</f>
        <v>0.625</v>
      </c>
      <c r="F17" s="262">
        <f t="shared" si="0"/>
        <v>46263.625</v>
      </c>
      <c r="G17" s="270" t="e" vm="26">
        <f>IFERROR(INDEX(LOGOS!B:B,MATCH(H17,LOGOS!A:A,0),1),"")</f>
        <v>#VALUE!</v>
      </c>
      <c r="H17" s="270" t="str">
        <f>IF(B17="","",SCHEDULES!S16)</f>
        <v>Coventry</v>
      </c>
      <c r="I17" s="313" t="s">
        <v>117</v>
      </c>
      <c r="J17" s="273" t="str">
        <f t="shared" si="1"/>
        <v>:</v>
      </c>
      <c r="K17" s="313" t="s">
        <v>117</v>
      </c>
      <c r="L17" s="270" t="str">
        <f>IF(B17="","",SCHEDULES!T16)</f>
        <v>Hull</v>
      </c>
      <c r="M17" s="270" t="e" vm="27">
        <f>IFERROR(INDEX(LOGOS!B:B,MATCH(L17,LOGOS!A:A,0),1),"")</f>
        <v>#VALUE!</v>
      </c>
      <c r="N17" s="107" t="str">
        <f t="shared" si="6"/>
        <v/>
      </c>
      <c r="O17" s="108" t="str">
        <f t="shared" si="7"/>
        <v/>
      </c>
      <c r="P17" s="108" t="str">
        <f t="shared" si="8"/>
        <v/>
      </c>
      <c r="Q17" s="109" t="str">
        <f t="shared" si="9"/>
        <v/>
      </c>
      <c r="R17" s="109" t="str">
        <f t="shared" si="10"/>
        <v/>
      </c>
      <c r="S17" s="109" t="str">
        <f t="shared" si="11"/>
        <v/>
      </c>
      <c r="T17" s="109" t="str">
        <f t="shared" si="12"/>
        <v/>
      </c>
      <c r="U17" s="108" t="str">
        <f>IF(N17="","",IF(MASTER.SCHEDULE!$N17="Draw",1,IF(MASTER.SCHEDULE!$N17=H17,3,0)))</f>
        <v/>
      </c>
      <c r="V17" s="108" t="str">
        <f>IF(N17="","",IF(MASTER.SCHEDULE!$N17="Draw",1,IF(MASTER.SCHEDULE!$N17=L17,3,0)))</f>
        <v/>
      </c>
      <c r="W17" s="109" t="str">
        <f>IF(N17="","",MASTER.SCHEDULE!$Q17+MASTER.SCHEDULE!$R17)</f>
        <v/>
      </c>
      <c r="X17" s="110">
        <f t="shared" si="13"/>
        <v>46263</v>
      </c>
      <c r="Y17" s="106"/>
      <c r="Z17" s="106"/>
      <c r="AA17" s="275" t="str">
        <f t="shared" si="14"/>
        <v>Aug 24, 2026</v>
      </c>
      <c r="AB17" s="106"/>
      <c r="AC17" s="132"/>
      <c r="AD17" s="146">
        <v>12</v>
      </c>
      <c r="AE17" s="146" t="e" vm="31">
        <f>INDEX(LOGOS!B:B,MATCH(AF17,LOGOS!A:A,0),1)</f>
        <v>#VALUE!</v>
      </c>
      <c r="AF17" s="144" t="str">
        <v>Ipswich</v>
      </c>
      <c r="AG17" s="146" t="str">
        <f t="shared" si="22"/>
        <v>0-0-0</v>
      </c>
      <c r="AH17" s="146">
        <f t="shared" si="23"/>
        <v>0</v>
      </c>
      <c r="AI17" s="146">
        <f t="shared" si="20"/>
        <v>0</v>
      </c>
      <c r="AJ17" s="120"/>
      <c r="AK17" s="170"/>
      <c r="AL17" s="169"/>
      <c r="AM17" s="108"/>
      <c r="AN17" s="159" t="s">
        <v>43</v>
      </c>
      <c r="AO17" s="159">
        <f>IF(AN17="","",COUNTIF(MASTER.SCHEDULE!$O$4:$O$390,AN17))</f>
        <v>0</v>
      </c>
      <c r="AP17" s="159">
        <f>COUNTIFS($H$4:$H$390,AN17,MASTER.SCHEDULE!$N$4:$N$390,"DRAW")+COUNTIFS($L$4:$L$390,AN17,MASTER.SCHEDULE!$N$4:$N$390,"DRAW")</f>
        <v>0</v>
      </c>
      <c r="AQ17" s="159">
        <f>COUNTIF(MASTER.SCHEDULE!$P$4:$P$390,AN17)</f>
        <v>0</v>
      </c>
      <c r="AR17" s="159">
        <f t="shared" si="3"/>
        <v>0</v>
      </c>
      <c r="AS17" s="159">
        <f t="shared" si="15"/>
        <v>0</v>
      </c>
      <c r="AT17" s="159">
        <f t="shared" si="16"/>
        <v>0</v>
      </c>
      <c r="AU17" s="159">
        <f>SUMIFS(MASTER.SCHEDULE!$Q$4:$Q$390,$H$4:$H$390,AN17)+SUMIFS(MASTER.SCHEDULE!$R$4:$R$390,$L$4:$L$390,AN17)</f>
        <v>0</v>
      </c>
      <c r="AV17" s="159">
        <f>SUMIFS(MASTER.SCHEDULE!$R$4:$R$390,$H$4:$H$390,AN17)+SUMIFS(MASTER.SCHEDULE!$Q$4:$Q$390,$L$4:$L$390,AN17)</f>
        <v>0</v>
      </c>
      <c r="AW17" s="159">
        <f t="shared" si="17"/>
        <v>0</v>
      </c>
      <c r="AX17" s="159">
        <f t="shared" si="21"/>
        <v>1</v>
      </c>
      <c r="AY17" s="159">
        <f t="shared" si="24"/>
        <v>1</v>
      </c>
      <c r="AZ17" s="159">
        <f t="shared" si="4"/>
        <v>1</v>
      </c>
      <c r="BA17" s="159" t="str">
        <f t="shared" si="18"/>
        <v/>
      </c>
      <c r="BB17" s="159">
        <f t="shared" si="26"/>
        <v>1.1100000000000001</v>
      </c>
      <c r="BC17" s="159">
        <f t="shared" si="5"/>
        <v>1</v>
      </c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6"/>
      <c r="BO17" s="106"/>
      <c r="BP17" s="115"/>
      <c r="BQ17" s="115"/>
      <c r="BR17" s="115"/>
      <c r="BS17" s="115"/>
      <c r="BT17" s="108" t="e">
        <f t="shared" ca="1" si="19"/>
        <v>#NAME?</v>
      </c>
      <c r="BU17" s="123"/>
      <c r="BV17" s="122" t="s">
        <v>54</v>
      </c>
      <c r="BW17" s="122" t="s">
        <v>55</v>
      </c>
      <c r="BX17" s="123"/>
      <c r="BY17" s="122" t="s">
        <v>63</v>
      </c>
      <c r="BZ17" s="122" t="s">
        <v>68</v>
      </c>
      <c r="CA17" s="335"/>
      <c r="CB17" s="123" t="s">
        <v>69</v>
      </c>
      <c r="CC17" s="123" t="s">
        <v>64</v>
      </c>
      <c r="CD17" s="123" t="s">
        <v>59</v>
      </c>
      <c r="CE17" s="123" t="s">
        <v>58</v>
      </c>
    </row>
    <row r="18" spans="1:83" ht="30" customHeight="1">
      <c r="A18" s="114"/>
      <c r="B18" s="270" t="str">
        <f>IF(OR(SCHEDULES!O17=0,SCHEDULES!O17=""),"",SCHEDULES!O17)</f>
        <v>EPL</v>
      </c>
      <c r="C18" s="271">
        <f>IF(B18="","",SCHEDULES!P17)</f>
        <v>46263</v>
      </c>
      <c r="D18" s="270" t="str">
        <f>IF(B18="","",SCHEDULES!Q17)</f>
        <v>Tottenham Hotspur Stadium</v>
      </c>
      <c r="E18" s="272">
        <f>IF(B18="","",SCHEDULES!R17)</f>
        <v>0.72916666666666663</v>
      </c>
      <c r="F18" s="262">
        <f t="shared" si="0"/>
        <v>46263.729166666664</v>
      </c>
      <c r="G18" s="270" t="e" vm="38">
        <f>IFERROR(INDEX(LOGOS!B:B,MATCH(H18,LOGOS!A:A,0),1),"")</f>
        <v>#VALUE!</v>
      </c>
      <c r="H18" s="270" t="str">
        <f>IF(B18="","",SCHEDULES!S17)</f>
        <v>Tottenham</v>
      </c>
      <c r="I18" s="313" t="s">
        <v>117</v>
      </c>
      <c r="J18" s="273" t="str">
        <f t="shared" si="1"/>
        <v>:</v>
      </c>
      <c r="K18" s="313" t="s">
        <v>117</v>
      </c>
      <c r="L18" s="270" t="str">
        <f>IF(B18="","",SCHEDULES!T17)</f>
        <v>Newcastle United</v>
      </c>
      <c r="M18" s="270" t="e" vm="42">
        <f>IFERROR(INDEX(LOGOS!B:B,MATCH(L18,LOGOS!A:A,0),1),"")</f>
        <v>#VALUE!</v>
      </c>
      <c r="N18" s="107" t="str">
        <f t="shared" si="6"/>
        <v/>
      </c>
      <c r="O18" s="108" t="str">
        <f t="shared" si="7"/>
        <v/>
      </c>
      <c r="P18" s="108" t="str">
        <f t="shared" si="8"/>
        <v/>
      </c>
      <c r="Q18" s="109" t="str">
        <f t="shared" si="9"/>
        <v/>
      </c>
      <c r="R18" s="109" t="str">
        <f t="shared" si="10"/>
        <v/>
      </c>
      <c r="S18" s="109" t="str">
        <f t="shared" si="11"/>
        <v/>
      </c>
      <c r="T18" s="109" t="str">
        <f t="shared" si="12"/>
        <v/>
      </c>
      <c r="U18" s="108" t="str">
        <f>IF(N18="","",IF(MASTER.SCHEDULE!$N18="Draw",1,IF(MASTER.SCHEDULE!$N18=H18,3,0)))</f>
        <v/>
      </c>
      <c r="V18" s="108" t="str">
        <f>IF(N18="","",IF(MASTER.SCHEDULE!$N18="Draw",1,IF(MASTER.SCHEDULE!$N18=L18,3,0)))</f>
        <v/>
      </c>
      <c r="W18" s="109" t="str">
        <f>IF(N18="","",MASTER.SCHEDULE!$Q18+MASTER.SCHEDULE!$R18)</f>
        <v/>
      </c>
      <c r="X18" s="110">
        <f t="shared" si="13"/>
        <v>46263</v>
      </c>
      <c r="Y18" s="106"/>
      <c r="Z18" s="106"/>
      <c r="AA18" s="275" t="str">
        <f t="shared" si="14"/>
        <v>Aug 24, 2026</v>
      </c>
      <c r="AB18" s="106"/>
      <c r="AC18" s="130" t="s">
        <v>55</v>
      </c>
      <c r="AD18" s="146">
        <v>13</v>
      </c>
      <c r="AE18" s="146" t="e" vm="35">
        <f>INDEX(LOGOS!B:B,MATCH(AF18,LOGOS!A:A,0),1)</f>
        <v>#VALUE!</v>
      </c>
      <c r="AF18" s="144" t="str">
        <v>Leeds</v>
      </c>
      <c r="AG18" s="146" t="str">
        <f t="shared" si="22"/>
        <v>0-0-0</v>
      </c>
      <c r="AH18" s="146">
        <f t="shared" si="23"/>
        <v>0</v>
      </c>
      <c r="AI18" s="146">
        <f t="shared" si="20"/>
        <v>0</v>
      </c>
      <c r="AJ18" s="120"/>
      <c r="AK18" s="171"/>
      <c r="AL18" s="169"/>
      <c r="AM18" s="108"/>
      <c r="AN18" s="159" t="s">
        <v>74</v>
      </c>
      <c r="AO18" s="159">
        <f>IF(AN18="","",COUNTIF(MASTER.SCHEDULE!$O$4:$O$390,AN18))</f>
        <v>0</v>
      </c>
      <c r="AP18" s="159">
        <f>COUNTIFS($H$4:$H$390,AN18,MASTER.SCHEDULE!$N$4:$N$390,"DRAW")+COUNTIFS($L$4:$L$390,AN18,MASTER.SCHEDULE!$N$4:$N$390,"DRAW")</f>
        <v>0</v>
      </c>
      <c r="AQ18" s="159">
        <f>COUNTIF(MASTER.SCHEDULE!$P$4:$P$390,AN18)</f>
        <v>0</v>
      </c>
      <c r="AR18" s="159">
        <f t="shared" si="3"/>
        <v>0</v>
      </c>
      <c r="AS18" s="159">
        <f t="shared" si="15"/>
        <v>0</v>
      </c>
      <c r="AT18" s="159">
        <f t="shared" si="16"/>
        <v>0</v>
      </c>
      <c r="AU18" s="159">
        <f>SUMIFS(MASTER.SCHEDULE!$Q$4:$Q$390,$H$4:$H$390,AN18)+SUMIFS(MASTER.SCHEDULE!$R$4:$R$390,$L$4:$L$390,AN18)</f>
        <v>0</v>
      </c>
      <c r="AV18" s="159">
        <f>SUMIFS(MASTER.SCHEDULE!$R$4:$R$390,$H$4:$H$390,AN18)+SUMIFS(MASTER.SCHEDULE!$Q$4:$Q$390,$L$4:$L$390,AN18)</f>
        <v>0</v>
      </c>
      <c r="AW18" s="159">
        <f t="shared" si="17"/>
        <v>0</v>
      </c>
      <c r="AX18" s="159">
        <f t="shared" si="21"/>
        <v>1</v>
      </c>
      <c r="AY18" s="159">
        <f t="shared" si="24"/>
        <v>1</v>
      </c>
      <c r="AZ18" s="159">
        <f t="shared" si="4"/>
        <v>1</v>
      </c>
      <c r="BA18" s="159" t="str">
        <f t="shared" si="18"/>
        <v/>
      </c>
      <c r="BB18" s="159">
        <f t="shared" si="26"/>
        <v>1.1100000000000001</v>
      </c>
      <c r="BC18" s="159">
        <f t="shared" si="5"/>
        <v>1</v>
      </c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6"/>
      <c r="BO18" s="106"/>
      <c r="BP18" s="115"/>
      <c r="BQ18" s="115"/>
      <c r="BR18" s="115"/>
      <c r="BS18" s="115"/>
      <c r="BT18" s="108" t="e">
        <f t="shared" ca="1" si="19"/>
        <v>#NAME?</v>
      </c>
      <c r="BU18" s="123"/>
      <c r="BV18" s="122" t="s">
        <v>54</v>
      </c>
      <c r="BW18" s="123"/>
      <c r="BX18" s="122" t="s">
        <v>27</v>
      </c>
      <c r="BY18" s="122" t="s">
        <v>63</v>
      </c>
      <c r="BZ18" s="122" t="s">
        <v>68</v>
      </c>
      <c r="CA18" s="335"/>
      <c r="CB18" s="123" t="s">
        <v>69</v>
      </c>
      <c r="CC18" s="123" t="s">
        <v>64</v>
      </c>
      <c r="CD18" s="123" t="s">
        <v>57</v>
      </c>
      <c r="CE18" s="123" t="s">
        <v>58</v>
      </c>
    </row>
    <row r="19" spans="1:83" ht="30" customHeight="1">
      <c r="A19" s="121"/>
      <c r="B19" s="270" t="str">
        <f>IF(OR(SCHEDULES!O18=0,SCHEDULES!O18=""),"",SCHEDULES!O18)</f>
        <v>EPL</v>
      </c>
      <c r="C19" s="271">
        <f>IF(B19="","",SCHEDULES!P18)</f>
        <v>46264</v>
      </c>
      <c r="D19" s="270" t="str">
        <f>IF(B19="","",SCHEDULES!Q18)</f>
        <v>Stamford Bridge</v>
      </c>
      <c r="E19" s="272">
        <f>IF(B19="","",SCHEDULES!R18)</f>
        <v>0.58333333333333337</v>
      </c>
      <c r="F19" s="262">
        <f t="shared" si="0"/>
        <v>46264.583333333336</v>
      </c>
      <c r="G19" s="270" t="e" vm="41">
        <f>IFERROR(INDEX(LOGOS!B:B,MATCH(H19,LOGOS!A:A,0),1),"")</f>
        <v>#VALUE!</v>
      </c>
      <c r="H19" s="270" t="str">
        <f>IF(B19="","",SCHEDULES!S18)</f>
        <v>Chelsea</v>
      </c>
      <c r="I19" s="313" t="s">
        <v>117</v>
      </c>
      <c r="J19" s="273" t="str">
        <f t="shared" si="1"/>
        <v>:</v>
      </c>
      <c r="K19" s="313" t="s">
        <v>117</v>
      </c>
      <c r="L19" s="270" t="str">
        <f>IF(B19="","",SCHEDULES!T18)</f>
        <v>Brighton</v>
      </c>
      <c r="M19" s="270" t="e" vm="39">
        <f>IFERROR(INDEX(LOGOS!B:B,MATCH(L19,LOGOS!A:A,0),1),"")</f>
        <v>#VALUE!</v>
      </c>
      <c r="N19" s="107" t="str">
        <f t="shared" si="6"/>
        <v/>
      </c>
      <c r="O19" s="108" t="str">
        <f t="shared" si="7"/>
        <v/>
      </c>
      <c r="P19" s="108" t="str">
        <f t="shared" si="8"/>
        <v/>
      </c>
      <c r="Q19" s="109" t="str">
        <f t="shared" si="9"/>
        <v/>
      </c>
      <c r="R19" s="109" t="str">
        <f t="shared" si="10"/>
        <v/>
      </c>
      <c r="S19" s="109" t="str">
        <f t="shared" si="11"/>
        <v/>
      </c>
      <c r="T19" s="109" t="str">
        <f t="shared" si="12"/>
        <v/>
      </c>
      <c r="U19" s="108" t="str">
        <f>IF(N19="","",IF(MASTER.SCHEDULE!$N19="Draw",1,IF(MASTER.SCHEDULE!$N19=H19,3,0)))</f>
        <v/>
      </c>
      <c r="V19" s="108" t="str">
        <f>IF(N19="","",IF(MASTER.SCHEDULE!$N19="Draw",1,IF(MASTER.SCHEDULE!$N19=L19,3,0)))</f>
        <v/>
      </c>
      <c r="W19" s="109" t="str">
        <f>IF(N19="","",MASTER.SCHEDULE!$Q19+MASTER.SCHEDULE!$R19)</f>
        <v/>
      </c>
      <c r="X19" s="110">
        <f t="shared" si="13"/>
        <v>46264</v>
      </c>
      <c r="Y19" s="106"/>
      <c r="Z19" s="106"/>
      <c r="AA19" s="275" t="str">
        <f t="shared" si="14"/>
        <v>Aug 24, 2026</v>
      </c>
      <c r="AB19" s="106"/>
      <c r="AC19" s="130" t="s">
        <v>55</v>
      </c>
      <c r="AD19" s="146">
        <v>14</v>
      </c>
      <c r="AE19" s="146" t="e" vm="43">
        <f>INDEX(LOGOS!B:B,MATCH(AF19,LOGOS!A:A,0),1)</f>
        <v>#VALUE!</v>
      </c>
      <c r="AF19" s="144" t="str">
        <v>Liverpool</v>
      </c>
      <c r="AG19" s="146" t="str">
        <f t="shared" si="22"/>
        <v>0-0-0</v>
      </c>
      <c r="AH19" s="146">
        <f t="shared" si="23"/>
        <v>0</v>
      </c>
      <c r="AI19" s="146">
        <f t="shared" si="20"/>
        <v>0</v>
      </c>
      <c r="AJ19" s="120"/>
      <c r="AK19" s="170"/>
      <c r="AL19" s="169"/>
      <c r="AM19" s="108"/>
      <c r="AN19" s="159" t="s">
        <v>82</v>
      </c>
      <c r="AO19" s="159">
        <f>IF(AN19="","",COUNTIF(MASTER.SCHEDULE!$O$4:$O$390,AN19))</f>
        <v>0</v>
      </c>
      <c r="AP19" s="159">
        <f>COUNTIFS($H$4:$H$390,AN19,MASTER.SCHEDULE!$N$4:$N$390,"DRAW")+COUNTIFS($L$4:$L$390,AN19,MASTER.SCHEDULE!$N$4:$N$390,"DRAW")</f>
        <v>0</v>
      </c>
      <c r="AQ19" s="159">
        <f>COUNTIF(MASTER.SCHEDULE!$P$4:$P$390,AN19)</f>
        <v>0</v>
      </c>
      <c r="AR19" s="159">
        <f t="shared" si="3"/>
        <v>0</v>
      </c>
      <c r="AS19" s="159">
        <f t="shared" si="15"/>
        <v>0</v>
      </c>
      <c r="AT19" s="159">
        <f t="shared" si="16"/>
        <v>0</v>
      </c>
      <c r="AU19" s="159">
        <f>SUMIFS(MASTER.SCHEDULE!$Q$4:$Q$390,$H$4:$H$390,AN19)+SUMIFS(MASTER.SCHEDULE!$R$4:$R$390,$L$4:$L$390,AN19)</f>
        <v>0</v>
      </c>
      <c r="AV19" s="159">
        <f>SUMIFS(MASTER.SCHEDULE!$R$4:$R$390,$H$4:$H$390,AN19)+SUMIFS(MASTER.SCHEDULE!$Q$4:$Q$390,$L$4:$L$390,AN19)</f>
        <v>0</v>
      </c>
      <c r="AW19" s="159">
        <f t="shared" si="17"/>
        <v>0</v>
      </c>
      <c r="AX19" s="159">
        <f t="shared" si="21"/>
        <v>1</v>
      </c>
      <c r="AY19" s="159">
        <f t="shared" si="24"/>
        <v>1</v>
      </c>
      <c r="AZ19" s="159">
        <f t="shared" si="4"/>
        <v>1</v>
      </c>
      <c r="BA19" s="159" t="str">
        <f t="shared" si="18"/>
        <v/>
      </c>
      <c r="BB19" s="159">
        <f t="shared" si="26"/>
        <v>1.1100000000000001</v>
      </c>
      <c r="BC19" s="159">
        <f t="shared" si="5"/>
        <v>1</v>
      </c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6"/>
      <c r="BO19" s="106"/>
      <c r="BP19" s="115"/>
      <c r="BQ19" s="115"/>
      <c r="BR19" s="115"/>
      <c r="BS19" s="115"/>
      <c r="BT19" s="108" t="e">
        <f t="shared" ca="1" si="19"/>
        <v>#NAME?</v>
      </c>
      <c r="BU19" s="123"/>
      <c r="BV19" s="123"/>
      <c r="BW19" s="122" t="s">
        <v>55</v>
      </c>
      <c r="BX19" s="122" t="s">
        <v>27</v>
      </c>
      <c r="BY19" s="122" t="s">
        <v>63</v>
      </c>
      <c r="BZ19" s="122" t="s">
        <v>68</v>
      </c>
      <c r="CA19" s="336"/>
      <c r="CB19" s="123" t="s">
        <v>69</v>
      </c>
      <c r="CC19" s="123" t="s">
        <v>64</v>
      </c>
      <c r="CD19" s="123" t="s">
        <v>57</v>
      </c>
      <c r="CE19" s="123" t="s">
        <v>59</v>
      </c>
    </row>
    <row r="20" spans="1:83" ht="30" customHeight="1">
      <c r="A20" s="108"/>
      <c r="B20" s="270" t="str">
        <f>IF(OR(SCHEDULES!O19=0,SCHEDULES!O19=""),"",SCHEDULES!O19)</f>
        <v>EPL</v>
      </c>
      <c r="C20" s="271">
        <f>IF(B20="","",SCHEDULES!P19)</f>
        <v>46264</v>
      </c>
      <c r="D20" s="270" t="str">
        <f>IF(B20="","",SCHEDULES!Q19)</f>
        <v>Elland Road</v>
      </c>
      <c r="E20" s="272">
        <f>IF(B20="","",SCHEDULES!R19)</f>
        <v>0.58333333333333337</v>
      </c>
      <c r="F20" s="262">
        <f t="shared" si="0"/>
        <v>46264.583333333336</v>
      </c>
      <c r="G20" s="270" t="e" vm="35">
        <f>IFERROR(INDEX(LOGOS!B:B,MATCH(H20,LOGOS!A:A,0),1),"")</f>
        <v>#VALUE!</v>
      </c>
      <c r="H20" s="270" t="str">
        <f>IF(B20="","",SCHEDULES!S19)</f>
        <v>Leeds</v>
      </c>
      <c r="I20" s="313" t="s">
        <v>117</v>
      </c>
      <c r="J20" s="273" t="str">
        <f t="shared" si="1"/>
        <v>:</v>
      </c>
      <c r="K20" s="313" t="s">
        <v>117</v>
      </c>
      <c r="L20" s="270" t="str">
        <f>IF(B20="","",SCHEDULES!T19)</f>
        <v>Brentford</v>
      </c>
      <c r="M20" s="270" t="e" vm="37">
        <f>IFERROR(INDEX(LOGOS!B:B,MATCH(L20,LOGOS!A:A,0),1),"")</f>
        <v>#VALUE!</v>
      </c>
      <c r="N20" s="107" t="str">
        <f t="shared" si="6"/>
        <v/>
      </c>
      <c r="O20" s="108" t="str">
        <f t="shared" si="7"/>
        <v/>
      </c>
      <c r="P20" s="108" t="str">
        <f t="shared" si="8"/>
        <v/>
      </c>
      <c r="Q20" s="109" t="str">
        <f t="shared" si="9"/>
        <v/>
      </c>
      <c r="R20" s="109" t="str">
        <f t="shared" si="10"/>
        <v/>
      </c>
      <c r="S20" s="109" t="str">
        <f t="shared" si="11"/>
        <v/>
      </c>
      <c r="T20" s="109" t="str">
        <f t="shared" si="12"/>
        <v/>
      </c>
      <c r="U20" s="108" t="str">
        <f>IF(N20="","",IF(MASTER.SCHEDULE!$N20="Draw",1,IF(MASTER.SCHEDULE!$N20=H20,3,0)))</f>
        <v/>
      </c>
      <c r="V20" s="108" t="str">
        <f>IF(N20="","",IF(MASTER.SCHEDULE!$N20="Draw",1,IF(MASTER.SCHEDULE!$N20=L20,3,0)))</f>
        <v/>
      </c>
      <c r="W20" s="109" t="str">
        <f>IF(N20="","",MASTER.SCHEDULE!$Q20+MASTER.SCHEDULE!$R20)</f>
        <v/>
      </c>
      <c r="X20" s="110">
        <f t="shared" si="13"/>
        <v>46264</v>
      </c>
      <c r="Y20" s="106"/>
      <c r="Z20" s="106"/>
      <c r="AA20" s="275" t="str">
        <f t="shared" si="14"/>
        <v>Aug 24, 2026</v>
      </c>
      <c r="AB20" s="106"/>
      <c r="AC20" s="130" t="s">
        <v>55</v>
      </c>
      <c r="AD20" s="146">
        <v>15</v>
      </c>
      <c r="AE20" s="146" t="e" vm="40">
        <f>INDEX(LOGOS!B:B,MATCH(AF20,LOGOS!A:A,0),1)</f>
        <v>#VALUE!</v>
      </c>
      <c r="AF20" s="144" t="str">
        <v>Manchester City</v>
      </c>
      <c r="AG20" s="146" t="str">
        <f t="shared" si="22"/>
        <v>0-0-0</v>
      </c>
      <c r="AH20" s="146">
        <f t="shared" si="23"/>
        <v>0</v>
      </c>
      <c r="AI20" s="146">
        <f t="shared" si="20"/>
        <v>0</v>
      </c>
      <c r="AJ20" s="120"/>
      <c r="AK20" s="171"/>
      <c r="AL20" s="169"/>
      <c r="AM20" s="108"/>
      <c r="AN20" s="159" t="s">
        <v>50</v>
      </c>
      <c r="AO20" s="159">
        <f>IF(AN20="","",COUNTIF(MASTER.SCHEDULE!$O$4:$O$390,AN20))</f>
        <v>0</v>
      </c>
      <c r="AP20" s="159">
        <f>COUNTIFS($H$4:$H$390,AN20,MASTER.SCHEDULE!$N$4:$N$390,"DRAW")+COUNTIFS($L$4:$L$390,AN20,MASTER.SCHEDULE!$N$4:$N$390,"DRAW")</f>
        <v>0</v>
      </c>
      <c r="AQ20" s="159">
        <f>COUNTIF(MASTER.SCHEDULE!$P$4:$P$390,AN20)</f>
        <v>0</v>
      </c>
      <c r="AR20" s="159">
        <f t="shared" si="3"/>
        <v>0</v>
      </c>
      <c r="AS20" s="159">
        <f t="shared" si="15"/>
        <v>0</v>
      </c>
      <c r="AT20" s="159">
        <f t="shared" si="16"/>
        <v>0</v>
      </c>
      <c r="AU20" s="159">
        <f>SUMIFS(MASTER.SCHEDULE!$Q$4:$Q$390,$H$4:$H$390,AN20)+SUMIFS(MASTER.SCHEDULE!$R$4:$R$390,$L$4:$L$390,AN20)</f>
        <v>0</v>
      </c>
      <c r="AV20" s="159">
        <f>SUMIFS(MASTER.SCHEDULE!$R$4:$R$390,$H$4:$H$390,AN20)+SUMIFS(MASTER.SCHEDULE!$Q$4:$Q$390,$L$4:$L$390,AN20)</f>
        <v>0</v>
      </c>
      <c r="AW20" s="159">
        <f t="shared" si="17"/>
        <v>0</v>
      </c>
      <c r="AX20" s="159">
        <f t="shared" si="21"/>
        <v>1</v>
      </c>
      <c r="AY20" s="159">
        <f t="shared" si="24"/>
        <v>1</v>
      </c>
      <c r="AZ20" s="159">
        <f t="shared" si="4"/>
        <v>1</v>
      </c>
      <c r="BA20" s="159" t="str">
        <f t="shared" si="18"/>
        <v/>
      </c>
      <c r="BB20" s="159">
        <f t="shared" si="26"/>
        <v>1.1100000000000001</v>
      </c>
      <c r="BC20" s="159">
        <f t="shared" si="5"/>
        <v>1</v>
      </c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6"/>
      <c r="BO20" s="106"/>
      <c r="BP20" s="115"/>
      <c r="BQ20" s="115"/>
      <c r="BR20" s="115"/>
      <c r="BS20" s="115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</row>
    <row r="21" spans="1:83" ht="30" customHeight="1">
      <c r="A21" s="108"/>
      <c r="B21" s="270" t="str">
        <f>IF(OR(SCHEDULES!O20=0,SCHEDULES!O20=""),"",SCHEDULES!O20)</f>
        <v>EPL</v>
      </c>
      <c r="C21" s="271">
        <f>IF(B21="","",SCHEDULES!P20)</f>
        <v>46264</v>
      </c>
      <c r="D21" s="270" t="str">
        <f>IF(B21="","",SCHEDULES!Q20)</f>
        <v>Stadium of Light</v>
      </c>
      <c r="E21" s="272">
        <f>IF(B21="","",SCHEDULES!R20)</f>
        <v>0.58333333333333337</v>
      </c>
      <c r="F21" s="262">
        <f t="shared" si="0"/>
        <v>46264.583333333336</v>
      </c>
      <c r="G21" s="270" t="e" vm="32">
        <f>IFERROR(INDEX(LOGOS!B:B,MATCH(H21,LOGOS!A:A,0),1),"")</f>
        <v>#VALUE!</v>
      </c>
      <c r="H21" s="270" t="str">
        <f>IF(B21="","",SCHEDULES!S20)</f>
        <v>Sunderland</v>
      </c>
      <c r="I21" s="313" t="s">
        <v>117</v>
      </c>
      <c r="J21" s="273" t="str">
        <f t="shared" si="1"/>
        <v>:</v>
      </c>
      <c r="K21" s="313" t="s">
        <v>117</v>
      </c>
      <c r="L21" s="270" t="str">
        <f>IF(B21="","",SCHEDULES!T20)</f>
        <v>Fulham</v>
      </c>
      <c r="M21" s="270" t="e" vm="44">
        <f>IFERROR(INDEX(LOGOS!B:B,MATCH(L21,LOGOS!A:A,0),1),"")</f>
        <v>#VALUE!</v>
      </c>
      <c r="N21" s="107" t="str">
        <f t="shared" si="6"/>
        <v/>
      </c>
      <c r="O21" s="108" t="str">
        <f t="shared" si="7"/>
        <v/>
      </c>
      <c r="P21" s="108" t="str">
        <f t="shared" si="8"/>
        <v/>
      </c>
      <c r="Q21" s="109" t="str">
        <f t="shared" si="9"/>
        <v/>
      </c>
      <c r="R21" s="109" t="str">
        <f t="shared" si="10"/>
        <v/>
      </c>
      <c r="S21" s="109" t="str">
        <f t="shared" si="11"/>
        <v/>
      </c>
      <c r="T21" s="109" t="str">
        <f t="shared" si="12"/>
        <v/>
      </c>
      <c r="U21" s="108" t="str">
        <f>IF(N21="","",IF(MASTER.SCHEDULE!$N21="Draw",1,IF(MASTER.SCHEDULE!$N21=H21,3,0)))</f>
        <v/>
      </c>
      <c r="V21" s="108" t="str">
        <f>IF(N21="","",IF(MASTER.SCHEDULE!$N21="Draw",1,IF(MASTER.SCHEDULE!$N21=L21,3,0)))</f>
        <v/>
      </c>
      <c r="W21" s="109" t="str">
        <f>IF(N21="","",MASTER.SCHEDULE!$Q21+MASTER.SCHEDULE!$R21)</f>
        <v/>
      </c>
      <c r="X21" s="110">
        <f t="shared" si="13"/>
        <v>46264</v>
      </c>
      <c r="Y21" s="106"/>
      <c r="Z21" s="106"/>
      <c r="AA21" s="275" t="str">
        <f t="shared" si="14"/>
        <v>Aug 24, 2026</v>
      </c>
      <c r="AB21" s="106"/>
      <c r="AC21" s="130" t="s">
        <v>55</v>
      </c>
      <c r="AD21" s="146">
        <v>16</v>
      </c>
      <c r="AE21" s="146" t="e" vm="28">
        <f>INDEX(LOGOS!B:B,MATCH(AF21,LOGOS!A:A,0),1)</f>
        <v>#VALUE!</v>
      </c>
      <c r="AF21" s="144" t="str">
        <v>Manchester United</v>
      </c>
      <c r="AG21" s="146" t="str">
        <f t="shared" si="22"/>
        <v>0-0-0</v>
      </c>
      <c r="AH21" s="146">
        <f t="shared" si="23"/>
        <v>0</v>
      </c>
      <c r="AI21" s="146">
        <f t="shared" si="20"/>
        <v>0</v>
      </c>
      <c r="AJ21" s="120"/>
      <c r="AK21" s="170"/>
      <c r="AL21" s="169"/>
      <c r="AM21" s="108"/>
      <c r="AN21" s="159" t="s">
        <v>76</v>
      </c>
      <c r="AO21" s="159">
        <f>IF(AN21="","",COUNTIF(MASTER.SCHEDULE!$O$4:$O$390,AN21))</f>
        <v>0</v>
      </c>
      <c r="AP21" s="159">
        <f>COUNTIFS($H$4:$H$390,AN21,MASTER.SCHEDULE!$N$4:$N$390,"DRAW")+COUNTIFS($L$4:$L$390,AN21,MASTER.SCHEDULE!$N$4:$N$390,"DRAW")</f>
        <v>0</v>
      </c>
      <c r="AQ21" s="159">
        <f>COUNTIF(MASTER.SCHEDULE!$P$4:$P$390,AN21)</f>
        <v>0</v>
      </c>
      <c r="AR21" s="159">
        <f t="shared" si="3"/>
        <v>0</v>
      </c>
      <c r="AS21" s="159">
        <f t="shared" si="15"/>
        <v>0</v>
      </c>
      <c r="AT21" s="159">
        <f t="shared" si="16"/>
        <v>0</v>
      </c>
      <c r="AU21" s="159">
        <f>SUMIFS(MASTER.SCHEDULE!$Q$4:$Q$390,$H$4:$H$390,AN21)+SUMIFS(MASTER.SCHEDULE!$R$4:$R$390,$L$4:$L$390,AN21)</f>
        <v>0</v>
      </c>
      <c r="AV21" s="159">
        <f>SUMIFS(MASTER.SCHEDULE!$R$4:$R$390,$H$4:$H$390,AN21)+SUMIFS(MASTER.SCHEDULE!$Q$4:$Q$390,$L$4:$L$390,AN21)</f>
        <v>0</v>
      </c>
      <c r="AW21" s="159">
        <f t="shared" si="17"/>
        <v>0</v>
      </c>
      <c r="AX21" s="159">
        <f t="shared" si="21"/>
        <v>1</v>
      </c>
      <c r="AY21" s="159">
        <f t="shared" si="24"/>
        <v>1</v>
      </c>
      <c r="AZ21" s="159">
        <f t="shared" si="4"/>
        <v>1</v>
      </c>
      <c r="BA21" s="159" t="str">
        <f t="shared" si="18"/>
        <v/>
      </c>
      <c r="BB21" s="159">
        <f t="shared" si="26"/>
        <v>1.1100000000000001</v>
      </c>
      <c r="BC21" s="159">
        <f t="shared" si="5"/>
        <v>1</v>
      </c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6"/>
      <c r="BO21" s="106"/>
      <c r="BP21" s="115"/>
      <c r="BQ21" s="115"/>
      <c r="BR21" s="115"/>
      <c r="BS21" s="115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</row>
    <row r="22" spans="1:83" ht="30" customHeight="1">
      <c r="A22" s="108"/>
      <c r="B22" s="270" t="str">
        <f>IF(OR(SCHEDULES!O21=0,SCHEDULES!O21=""),"",SCHEDULES!O21)</f>
        <v>EPL</v>
      </c>
      <c r="C22" s="271">
        <f>IF(B22="","",SCHEDULES!P21)</f>
        <v>46264</v>
      </c>
      <c r="D22" s="270" t="str">
        <f>IF(B22="","",SCHEDULES!Q21)</f>
        <v>Old Trafford</v>
      </c>
      <c r="E22" s="272">
        <f>IF(B22="","",SCHEDULES!R21)</f>
        <v>0.6875</v>
      </c>
      <c r="F22" s="262">
        <f t="shared" si="0"/>
        <v>46264.6875</v>
      </c>
      <c r="G22" s="270" t="e" vm="28">
        <f>IFERROR(INDEX(LOGOS!B:B,MATCH(H22,LOGOS!A:A,0),1),"")</f>
        <v>#VALUE!</v>
      </c>
      <c r="H22" s="270" t="str">
        <f>IF(B22="","",SCHEDULES!S21)</f>
        <v>Manchester United</v>
      </c>
      <c r="I22" s="313" t="s">
        <v>117</v>
      </c>
      <c r="J22" s="273" t="str">
        <f t="shared" si="1"/>
        <v>:</v>
      </c>
      <c r="K22" s="313" t="s">
        <v>117</v>
      </c>
      <c r="L22" s="270" t="str">
        <f>IF(B22="","",SCHEDULES!T21)</f>
        <v>Ipswich</v>
      </c>
      <c r="M22" s="270" t="e" vm="31">
        <f>IFERROR(INDEX(LOGOS!B:B,MATCH(L22,LOGOS!A:A,0),1),"")</f>
        <v>#VALUE!</v>
      </c>
      <c r="N22" s="107" t="str">
        <f t="shared" si="6"/>
        <v/>
      </c>
      <c r="O22" s="108" t="str">
        <f t="shared" si="7"/>
        <v/>
      </c>
      <c r="P22" s="108" t="str">
        <f t="shared" si="8"/>
        <v/>
      </c>
      <c r="Q22" s="109" t="str">
        <f t="shared" si="9"/>
        <v/>
      </c>
      <c r="R22" s="109" t="str">
        <f t="shared" si="10"/>
        <v/>
      </c>
      <c r="S22" s="109" t="str">
        <f t="shared" si="11"/>
        <v/>
      </c>
      <c r="T22" s="109" t="str">
        <f t="shared" si="12"/>
        <v/>
      </c>
      <c r="U22" s="108" t="str">
        <f>IF(N22="","",IF(MASTER.SCHEDULE!$N22="Draw",1,IF(MASTER.SCHEDULE!$N22=H22,3,0)))</f>
        <v/>
      </c>
      <c r="V22" s="108" t="str">
        <f>IF(N22="","",IF(MASTER.SCHEDULE!$N22="Draw",1,IF(MASTER.SCHEDULE!$N22=L22,3,0)))</f>
        <v/>
      </c>
      <c r="W22" s="109" t="str">
        <f>IF(N22="","",MASTER.SCHEDULE!$Q22+MASTER.SCHEDULE!$R22)</f>
        <v/>
      </c>
      <c r="X22" s="110">
        <f t="shared" si="13"/>
        <v>46264</v>
      </c>
      <c r="Y22" s="106"/>
      <c r="Z22" s="106"/>
      <c r="AA22" s="275" t="str">
        <f t="shared" si="14"/>
        <v>Aug 24, 2026</v>
      </c>
      <c r="AB22" s="106"/>
      <c r="AC22" s="130"/>
      <c r="AD22" s="144">
        <v>17</v>
      </c>
      <c r="AE22" s="144" t="e" vm="42">
        <f>INDEX(LOGOS!B:B,MATCH(AF22,LOGOS!A:A,0),1)</f>
        <v>#VALUE!</v>
      </c>
      <c r="AF22" s="144" t="str">
        <v>Newcastle United</v>
      </c>
      <c r="AG22" s="144" t="str">
        <f t="shared" si="22"/>
        <v>0-0-0</v>
      </c>
      <c r="AH22" s="144">
        <f t="shared" si="23"/>
        <v>0</v>
      </c>
      <c r="AI22" s="144">
        <f t="shared" si="20"/>
        <v>0</v>
      </c>
      <c r="AJ22" s="120"/>
      <c r="AK22" s="171"/>
      <c r="AL22" s="169"/>
      <c r="AM22" s="108"/>
      <c r="AN22" s="159" t="s">
        <v>65</v>
      </c>
      <c r="AO22" s="159">
        <f>IF(AN22="","",COUNTIF(MASTER.SCHEDULE!$O$4:$O$390,AN22))</f>
        <v>0</v>
      </c>
      <c r="AP22" s="159">
        <f>COUNTIFS($H$4:$H$390,AN22,MASTER.SCHEDULE!$N$4:$N$390,"DRAW")+COUNTIFS($L$4:$L$390,AN22,MASTER.SCHEDULE!$N$4:$N$390,"DRAW")</f>
        <v>0</v>
      </c>
      <c r="AQ22" s="159">
        <f>COUNTIF(MASTER.SCHEDULE!$P$4:$P$390,AN22)</f>
        <v>0</v>
      </c>
      <c r="AR22" s="159">
        <f t="shared" si="3"/>
        <v>0</v>
      </c>
      <c r="AS22" s="159">
        <f t="shared" si="15"/>
        <v>0</v>
      </c>
      <c r="AT22" s="159">
        <f t="shared" si="16"/>
        <v>0</v>
      </c>
      <c r="AU22" s="159">
        <f>SUMIFS(MASTER.SCHEDULE!$Q$4:$Q$390,$H$4:$H$390,AN22)+SUMIFS(MASTER.SCHEDULE!$R$4:$R$390,$L$4:$L$390,AN22)</f>
        <v>0</v>
      </c>
      <c r="AV22" s="159">
        <f>SUMIFS(MASTER.SCHEDULE!$R$4:$R$390,$H$4:$H$390,AN22)+SUMIFS(MASTER.SCHEDULE!$Q$4:$Q$390,$L$4:$L$390,AN22)</f>
        <v>0</v>
      </c>
      <c r="AW22" s="159">
        <f t="shared" si="17"/>
        <v>0</v>
      </c>
      <c r="AX22" s="159">
        <f t="shared" si="21"/>
        <v>1</v>
      </c>
      <c r="AY22" s="159">
        <f t="shared" si="24"/>
        <v>1</v>
      </c>
      <c r="AZ22" s="159">
        <f t="shared" si="4"/>
        <v>1</v>
      </c>
      <c r="BA22" s="159" t="str">
        <f t="shared" si="18"/>
        <v/>
      </c>
      <c r="BB22" s="159">
        <f t="shared" si="26"/>
        <v>1.1100000000000001</v>
      </c>
      <c r="BC22" s="159">
        <f t="shared" si="5"/>
        <v>1</v>
      </c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6"/>
      <c r="BO22" s="106"/>
      <c r="BP22" s="115"/>
      <c r="BQ22" s="115"/>
      <c r="BR22" s="115"/>
      <c r="BS22" s="115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</row>
    <row r="23" spans="1:83" ht="30" customHeight="1">
      <c r="A23" s="108"/>
      <c r="B23" s="270" t="str">
        <f>IF(OR(SCHEDULES!O22=0,SCHEDULES!O22=""),"",SCHEDULES!O22)</f>
        <v>EPL</v>
      </c>
      <c r="C23" s="271">
        <f>IF(B23="","",SCHEDULES!P22)</f>
        <v>46265</v>
      </c>
      <c r="D23" s="270" t="str">
        <f>IF(B23="","",SCHEDULES!Q22)</f>
        <v>Villa Park</v>
      </c>
      <c r="E23" s="272">
        <f>IF(B23="","",SCHEDULES!R22)</f>
        <v>0.83333333333333337</v>
      </c>
      <c r="F23" s="262">
        <f t="shared" si="0"/>
        <v>46265.833333333336</v>
      </c>
      <c r="G23" s="270" t="e" vm="33">
        <f>IFERROR(INDEX(LOGOS!B:B,MATCH(H23,LOGOS!A:A,0),1),"")</f>
        <v>#VALUE!</v>
      </c>
      <c r="H23" s="270" t="str">
        <f>IF(B23="","",SCHEDULES!S22)</f>
        <v>Aston Villa</v>
      </c>
      <c r="I23" s="313" t="s">
        <v>117</v>
      </c>
      <c r="J23" s="273" t="str">
        <f t="shared" si="1"/>
        <v>:</v>
      </c>
      <c r="K23" s="313" t="s">
        <v>117</v>
      </c>
      <c r="L23" s="270" t="str">
        <f>IF(B23="","",SCHEDULES!T22)</f>
        <v>Arsenal</v>
      </c>
      <c r="M23" s="270" t="e" vm="25">
        <f>IFERROR(INDEX(LOGOS!B:B,MATCH(L23,LOGOS!A:A,0),1),"")</f>
        <v>#VALUE!</v>
      </c>
      <c r="N23" s="107" t="str">
        <f t="shared" si="6"/>
        <v/>
      </c>
      <c r="O23" s="108" t="str">
        <f t="shared" si="7"/>
        <v/>
      </c>
      <c r="P23" s="108" t="str">
        <f t="shared" si="8"/>
        <v/>
      </c>
      <c r="Q23" s="109" t="str">
        <f t="shared" si="9"/>
        <v/>
      </c>
      <c r="R23" s="109" t="str">
        <f t="shared" si="10"/>
        <v/>
      </c>
      <c r="S23" s="109" t="str">
        <f t="shared" si="11"/>
        <v/>
      </c>
      <c r="T23" s="109" t="str">
        <f t="shared" si="12"/>
        <v/>
      </c>
      <c r="U23" s="108" t="str">
        <f>IF(N23="","",IF(MASTER.SCHEDULE!$N23="Draw",1,IF(MASTER.SCHEDULE!$N23=H23,3,0)))</f>
        <v/>
      </c>
      <c r="V23" s="108" t="str">
        <f>IF(N23="","",IF(MASTER.SCHEDULE!$N23="Draw",1,IF(MASTER.SCHEDULE!$N23=L23,3,0)))</f>
        <v/>
      </c>
      <c r="W23" s="109" t="str">
        <f>IF(N23="","",MASTER.SCHEDULE!$Q23+MASTER.SCHEDULE!$R23)</f>
        <v/>
      </c>
      <c r="X23" s="110">
        <f t="shared" si="13"/>
        <v>46265</v>
      </c>
      <c r="Y23" s="106"/>
      <c r="Z23" s="106"/>
      <c r="AA23" s="275" t="str">
        <f t="shared" si="14"/>
        <v>Aug 31, 2026</v>
      </c>
      <c r="AB23" s="106"/>
      <c r="AC23" s="132"/>
      <c r="AD23" s="149">
        <v>18</v>
      </c>
      <c r="AE23" s="149" t="e" vm="34">
        <f>INDEX(LOGOS!B:B,MATCH(AF23,LOGOS!A:A,0),1)</f>
        <v>#VALUE!</v>
      </c>
      <c r="AF23" s="149" t="str">
        <v>Nottingham Forest</v>
      </c>
      <c r="AG23" s="149" t="str">
        <f t="shared" si="22"/>
        <v>0-0-0</v>
      </c>
      <c r="AH23" s="149">
        <f t="shared" si="23"/>
        <v>0</v>
      </c>
      <c r="AI23" s="149">
        <f t="shared" si="20"/>
        <v>0</v>
      </c>
      <c r="AJ23" s="120"/>
      <c r="AK23" s="108"/>
      <c r="AL23" s="108"/>
      <c r="AM23" s="108"/>
      <c r="AN23" s="159" t="s">
        <v>71</v>
      </c>
      <c r="AO23" s="159">
        <f>IF(AN23="","",COUNTIF(MASTER.SCHEDULE!$O$4:$O$390,AN23))</f>
        <v>0</v>
      </c>
      <c r="AP23" s="159">
        <f>COUNTIFS($H$4:$H$390,AN23,MASTER.SCHEDULE!$N$4:$N$390,"DRAW")+COUNTIFS($L$4:$L$390,AN23,MASTER.SCHEDULE!$N$4:$N$390,"DRAW")</f>
        <v>0</v>
      </c>
      <c r="AQ23" s="159">
        <f>COUNTIF(MASTER.SCHEDULE!$P$4:$P$390,AN23)</f>
        <v>0</v>
      </c>
      <c r="AR23" s="159">
        <f t="shared" si="3"/>
        <v>0</v>
      </c>
      <c r="AS23" s="159">
        <f t="shared" si="15"/>
        <v>0</v>
      </c>
      <c r="AT23" s="159">
        <f t="shared" si="16"/>
        <v>0</v>
      </c>
      <c r="AU23" s="159">
        <f>SUMIFS(MASTER.SCHEDULE!$Q$4:$Q$390,$H$4:$H$390,AN23)+SUMIFS(MASTER.SCHEDULE!$R$4:$R$390,$L$4:$L$390,AN23)</f>
        <v>0</v>
      </c>
      <c r="AV23" s="159">
        <f>SUMIFS(MASTER.SCHEDULE!$R$4:$R$390,$H$4:$H$390,AN23)+SUMIFS(MASTER.SCHEDULE!$Q$4:$Q$390,$L$4:$L$390,AN23)</f>
        <v>0</v>
      </c>
      <c r="AW23" s="159">
        <f t="shared" si="17"/>
        <v>0</v>
      </c>
      <c r="AX23" s="159">
        <f t="shared" si="21"/>
        <v>1</v>
      </c>
      <c r="AY23" s="159">
        <f t="shared" si="24"/>
        <v>1</v>
      </c>
      <c r="AZ23" s="159">
        <f t="shared" si="4"/>
        <v>1</v>
      </c>
      <c r="BA23" s="159" t="str">
        <f t="shared" si="18"/>
        <v/>
      </c>
      <c r="BB23" s="159">
        <f t="shared" si="26"/>
        <v>1.1100000000000001</v>
      </c>
      <c r="BC23" s="159">
        <f t="shared" si="5"/>
        <v>1</v>
      </c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6"/>
      <c r="BO23" s="106"/>
      <c r="BP23" s="115"/>
      <c r="BQ23" s="115"/>
      <c r="BR23" s="115"/>
      <c r="BS23" s="115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</row>
    <row r="24" spans="1:83" ht="30" customHeight="1">
      <c r="A24" s="108"/>
      <c r="B24" s="270" t="str">
        <f>IF(OR(SCHEDULES!O23=0,SCHEDULES!O23=""),"",SCHEDULES!O23)</f>
        <v>EPL</v>
      </c>
      <c r="C24" s="271">
        <f>IF(B24="","",SCHEDULES!P23)</f>
        <v>46269</v>
      </c>
      <c r="D24" s="270" t="str">
        <f>IF(B24="","",SCHEDULES!Q23)</f>
        <v>Portman Road</v>
      </c>
      <c r="E24" s="272">
        <f>IF(B24="","",SCHEDULES!R23)</f>
        <v>0.83333333333333337</v>
      </c>
      <c r="F24" s="262">
        <f t="shared" si="0"/>
        <v>46269.833333333336</v>
      </c>
      <c r="G24" s="270" t="e" vm="31">
        <f>IFERROR(INDEX(LOGOS!B:B,MATCH(H24,LOGOS!A:A,0),1),"")</f>
        <v>#VALUE!</v>
      </c>
      <c r="H24" s="270" t="str">
        <f>IF(B24="","",SCHEDULES!S23)</f>
        <v>Ipswich</v>
      </c>
      <c r="I24" s="313" t="s">
        <v>117</v>
      </c>
      <c r="J24" s="273" t="str">
        <f t="shared" si="1"/>
        <v>:</v>
      </c>
      <c r="K24" s="313" t="s">
        <v>117</v>
      </c>
      <c r="L24" s="270" t="str">
        <f>IF(B24="","",SCHEDULES!T23)</f>
        <v>Liverpool</v>
      </c>
      <c r="M24" s="270" t="e" vm="43">
        <f>IFERROR(INDEX(LOGOS!B:B,MATCH(L24,LOGOS!A:A,0),1),"")</f>
        <v>#VALUE!</v>
      </c>
      <c r="N24" s="107" t="str">
        <f t="shared" si="6"/>
        <v/>
      </c>
      <c r="O24" s="108" t="str">
        <f t="shared" si="7"/>
        <v/>
      </c>
      <c r="P24" s="108" t="str">
        <f t="shared" si="8"/>
        <v/>
      </c>
      <c r="Q24" s="109" t="str">
        <f t="shared" si="9"/>
        <v/>
      </c>
      <c r="R24" s="109" t="str">
        <f t="shared" si="10"/>
        <v/>
      </c>
      <c r="S24" s="109" t="str">
        <f t="shared" si="11"/>
        <v/>
      </c>
      <c r="T24" s="109" t="str">
        <f t="shared" si="12"/>
        <v/>
      </c>
      <c r="U24" s="108" t="str">
        <f>IF(N24="","",IF(MASTER.SCHEDULE!$N24="Draw",1,IF(MASTER.SCHEDULE!$N24=H24,3,0)))</f>
        <v/>
      </c>
      <c r="V24" s="108" t="str">
        <f>IF(N24="","",IF(MASTER.SCHEDULE!$N24="Draw",1,IF(MASTER.SCHEDULE!$N24=L24,3,0)))</f>
        <v/>
      </c>
      <c r="W24" s="109" t="str">
        <f>IF(N24="","",MASTER.SCHEDULE!$Q24+MASTER.SCHEDULE!$R24)</f>
        <v/>
      </c>
      <c r="X24" s="110">
        <f t="shared" si="13"/>
        <v>46269</v>
      </c>
      <c r="Y24" s="106"/>
      <c r="Z24" s="106"/>
      <c r="AA24" s="275" t="str">
        <f t="shared" si="14"/>
        <v>Aug 31, 2026</v>
      </c>
      <c r="AB24" s="106"/>
      <c r="AC24" s="130" t="s">
        <v>27</v>
      </c>
      <c r="AD24" s="149">
        <v>19</v>
      </c>
      <c r="AE24" s="149" t="e" vm="32">
        <f>INDEX(LOGOS!B:B,MATCH(AF24,LOGOS!A:A,0),1)</f>
        <v>#VALUE!</v>
      </c>
      <c r="AF24" s="149" t="str">
        <v>Sunderland</v>
      </c>
      <c r="AG24" s="149" t="str">
        <f t="shared" si="22"/>
        <v>0-0-0</v>
      </c>
      <c r="AH24" s="149">
        <f t="shared" si="23"/>
        <v>0</v>
      </c>
      <c r="AI24" s="149">
        <f t="shared" si="20"/>
        <v>0</v>
      </c>
      <c r="AJ24" s="120"/>
      <c r="AK24" s="108"/>
      <c r="AL24" s="108"/>
      <c r="AM24" s="108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6"/>
      <c r="BO24" s="106"/>
      <c r="BP24" s="115"/>
      <c r="BQ24" s="115"/>
      <c r="BR24" s="115"/>
      <c r="BS24" s="115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</row>
    <row r="25" spans="1:83" ht="30" customHeight="1">
      <c r="A25" s="108"/>
      <c r="B25" s="270" t="str">
        <f>IF(OR(SCHEDULES!O24=0,SCHEDULES!O24=""),"",SCHEDULES!O24)</f>
        <v>EPL</v>
      </c>
      <c r="C25" s="271">
        <f>IF(B25="","",SCHEDULES!P24)</f>
        <v>46270</v>
      </c>
      <c r="D25" s="270" t="str">
        <f>IF(B25="","",SCHEDULES!Q24)</f>
        <v>St. James' Park</v>
      </c>
      <c r="E25" s="272">
        <f>IF(B25="","",SCHEDULES!R24)</f>
        <v>0.52083333333333337</v>
      </c>
      <c r="F25" s="262">
        <f t="shared" si="0"/>
        <v>46270.520833333336</v>
      </c>
      <c r="G25" s="270" t="e" vm="42">
        <f>IFERROR(INDEX(LOGOS!B:B,MATCH(H25,LOGOS!A:A,0),1),"")</f>
        <v>#VALUE!</v>
      </c>
      <c r="H25" s="270" t="str">
        <f>IF(B25="","",SCHEDULES!S24)</f>
        <v>Newcastle United</v>
      </c>
      <c r="I25" s="313" t="s">
        <v>117</v>
      </c>
      <c r="J25" s="273" t="str">
        <f t="shared" si="1"/>
        <v>:</v>
      </c>
      <c r="K25" s="313" t="s">
        <v>117</v>
      </c>
      <c r="L25" s="270" t="str">
        <f>IF(B25="","",SCHEDULES!T24)</f>
        <v>Bournemouth</v>
      </c>
      <c r="M25" s="270" t="e" vm="36">
        <f>IFERROR(INDEX(LOGOS!B:B,MATCH(L25,LOGOS!A:A,0),1),"")</f>
        <v>#VALUE!</v>
      </c>
      <c r="N25" s="107" t="str">
        <f t="shared" si="6"/>
        <v/>
      </c>
      <c r="O25" s="108" t="str">
        <f t="shared" si="7"/>
        <v/>
      </c>
      <c r="P25" s="108" t="str">
        <f t="shared" si="8"/>
        <v/>
      </c>
      <c r="Q25" s="109" t="str">
        <f t="shared" si="9"/>
        <v/>
      </c>
      <c r="R25" s="109" t="str">
        <f t="shared" si="10"/>
        <v/>
      </c>
      <c r="S25" s="109" t="str">
        <f t="shared" si="11"/>
        <v/>
      </c>
      <c r="T25" s="109" t="str">
        <f t="shared" si="12"/>
        <v/>
      </c>
      <c r="U25" s="108" t="str">
        <f>IF(N25="","",IF(MASTER.SCHEDULE!$N25="Draw",1,IF(MASTER.SCHEDULE!$N25=H25,3,0)))</f>
        <v/>
      </c>
      <c r="V25" s="108" t="str">
        <f>IF(N25="","",IF(MASTER.SCHEDULE!$N25="Draw",1,IF(MASTER.SCHEDULE!$N25=L25,3,0)))</f>
        <v/>
      </c>
      <c r="W25" s="109" t="str">
        <f>IF(N25="","",MASTER.SCHEDULE!$Q25+MASTER.SCHEDULE!$R25)</f>
        <v/>
      </c>
      <c r="X25" s="110">
        <f t="shared" si="13"/>
        <v>46270</v>
      </c>
      <c r="Y25" s="106"/>
      <c r="Z25" s="106"/>
      <c r="AA25" s="275" t="str">
        <f t="shared" si="14"/>
        <v>Aug 31, 2026</v>
      </c>
      <c r="AB25" s="106"/>
      <c r="AC25" s="130" t="s">
        <v>27</v>
      </c>
      <c r="AD25" s="149">
        <v>20</v>
      </c>
      <c r="AE25" s="149" t="e" vm="38">
        <f>INDEX(LOGOS!B:B,MATCH(AF25,LOGOS!A:A,0),1)</f>
        <v>#VALUE!</v>
      </c>
      <c r="AF25" s="149" t="str">
        <v>Tottenham</v>
      </c>
      <c r="AG25" s="149" t="str">
        <f t="shared" si="22"/>
        <v>0-0-0</v>
      </c>
      <c r="AH25" s="149">
        <f t="shared" si="23"/>
        <v>0</v>
      </c>
      <c r="AI25" s="149">
        <f t="shared" si="20"/>
        <v>0</v>
      </c>
      <c r="AJ25" s="120"/>
      <c r="AK25" s="108"/>
      <c r="AL25" s="108"/>
      <c r="AM25" s="108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6"/>
      <c r="BO25" s="106"/>
      <c r="BP25" s="115"/>
      <c r="BQ25" s="115"/>
      <c r="BR25" s="115"/>
      <c r="BS25" s="115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</row>
    <row r="26" spans="1:83" ht="30" customHeight="1">
      <c r="A26" s="108"/>
      <c r="B26" s="270" t="str">
        <f>IF(OR(SCHEDULES!O25=0,SCHEDULES!O25=""),"",SCHEDULES!O25)</f>
        <v>EPL</v>
      </c>
      <c r="C26" s="271">
        <f>IF(B26="","",SCHEDULES!P25)</f>
        <v>46270</v>
      </c>
      <c r="D26" s="270" t="str">
        <f>IF(B26="","",SCHEDULES!Q25)</f>
        <v>Gtech Community Stadium</v>
      </c>
      <c r="E26" s="272">
        <f>IF(B26="","",SCHEDULES!R25)</f>
        <v>0.625</v>
      </c>
      <c r="F26" s="262">
        <f t="shared" si="0"/>
        <v>46270.625</v>
      </c>
      <c r="G26" s="270" t="e" vm="37">
        <f>IFERROR(INDEX(LOGOS!B:B,MATCH(H26,LOGOS!A:A,0),1),"")</f>
        <v>#VALUE!</v>
      </c>
      <c r="H26" s="270" t="str">
        <f>IF(B26="","",SCHEDULES!S25)</f>
        <v>Brentford</v>
      </c>
      <c r="I26" s="313" t="s">
        <v>117</v>
      </c>
      <c r="J26" s="273" t="str">
        <f t="shared" si="1"/>
        <v>:</v>
      </c>
      <c r="K26" s="313" t="s">
        <v>117</v>
      </c>
      <c r="L26" s="270" t="str">
        <f>IF(B26="","",SCHEDULES!T25)</f>
        <v>Sunderland</v>
      </c>
      <c r="M26" s="270" t="e" vm="32">
        <f>IFERROR(INDEX(LOGOS!B:B,MATCH(L26,LOGOS!A:A,0),1),"")</f>
        <v>#VALUE!</v>
      </c>
      <c r="N26" s="107" t="str">
        <f t="shared" si="6"/>
        <v/>
      </c>
      <c r="O26" s="108" t="str">
        <f t="shared" si="7"/>
        <v/>
      </c>
      <c r="P26" s="108" t="str">
        <f t="shared" si="8"/>
        <v/>
      </c>
      <c r="Q26" s="109" t="str">
        <f t="shared" si="9"/>
        <v/>
      </c>
      <c r="R26" s="109" t="str">
        <f t="shared" si="10"/>
        <v/>
      </c>
      <c r="S26" s="109" t="str">
        <f t="shared" si="11"/>
        <v/>
      </c>
      <c r="T26" s="109" t="str">
        <f t="shared" si="12"/>
        <v/>
      </c>
      <c r="U26" s="108" t="str">
        <f>IF(N26="","",IF(MASTER.SCHEDULE!$N26="Draw",1,IF(MASTER.SCHEDULE!$N26=H26,3,0)))</f>
        <v/>
      </c>
      <c r="V26" s="108" t="str">
        <f>IF(N26="","",IF(MASTER.SCHEDULE!$N26="Draw",1,IF(MASTER.SCHEDULE!$N26=L26,3,0)))</f>
        <v/>
      </c>
      <c r="W26" s="109" t="str">
        <f>IF(N26="","",MASTER.SCHEDULE!$Q26+MASTER.SCHEDULE!$R26)</f>
        <v/>
      </c>
      <c r="X26" s="110">
        <f t="shared" si="13"/>
        <v>46270</v>
      </c>
      <c r="Y26" s="106"/>
      <c r="Z26" s="106"/>
      <c r="AA26" s="275" t="str">
        <f t="shared" si="14"/>
        <v>Aug 31, 2026</v>
      </c>
      <c r="AB26" s="106"/>
      <c r="AC26" s="130" t="s">
        <v>27</v>
      </c>
      <c r="AD26" s="126"/>
      <c r="AE26" s="126"/>
      <c r="AF26" s="133"/>
      <c r="AG26" s="87"/>
      <c r="AH26" s="126"/>
      <c r="AI26" s="126"/>
      <c r="AJ26" s="120"/>
      <c r="AK26" s="108"/>
      <c r="AL26" s="108"/>
      <c r="AM26" s="108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6"/>
      <c r="BO26" s="106"/>
      <c r="BP26" s="115"/>
      <c r="BQ26" s="115"/>
      <c r="BR26" s="115"/>
      <c r="BS26" s="115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</row>
    <row r="27" spans="1:83" ht="30" customHeight="1">
      <c r="A27" s="108"/>
      <c r="B27" s="270" t="str">
        <f>IF(OR(SCHEDULES!O26=0,SCHEDULES!O26=""),"",SCHEDULES!O26)</f>
        <v>EPL</v>
      </c>
      <c r="C27" s="271">
        <f>IF(B27="","",SCHEDULES!P26)</f>
        <v>46270</v>
      </c>
      <c r="D27" s="270" t="str">
        <f>IF(B27="","",SCHEDULES!Q26)</f>
        <v>American Express Stadium</v>
      </c>
      <c r="E27" s="272">
        <f>IF(B27="","",SCHEDULES!R26)</f>
        <v>0.625</v>
      </c>
      <c r="F27" s="262">
        <f t="shared" si="0"/>
        <v>46270.625</v>
      </c>
      <c r="G27" s="270" t="e" vm="39">
        <f>IFERROR(INDEX(LOGOS!B:B,MATCH(H27,LOGOS!A:A,0),1),"")</f>
        <v>#VALUE!</v>
      </c>
      <c r="H27" s="270" t="str">
        <f>IF(B27="","",SCHEDULES!S26)</f>
        <v>Brighton</v>
      </c>
      <c r="I27" s="313" t="s">
        <v>117</v>
      </c>
      <c r="J27" s="273" t="str">
        <f t="shared" si="1"/>
        <v>:</v>
      </c>
      <c r="K27" s="313" t="s">
        <v>117</v>
      </c>
      <c r="L27" s="270" t="str">
        <f>IF(B27="","",SCHEDULES!T26)</f>
        <v>Leeds</v>
      </c>
      <c r="M27" s="270" t="e" vm="35">
        <f>IFERROR(INDEX(LOGOS!B:B,MATCH(L27,LOGOS!A:A,0),1),"")</f>
        <v>#VALUE!</v>
      </c>
      <c r="N27" s="107" t="str">
        <f t="shared" si="6"/>
        <v/>
      </c>
      <c r="O27" s="108" t="str">
        <f t="shared" si="7"/>
        <v/>
      </c>
      <c r="P27" s="108" t="str">
        <f t="shared" si="8"/>
        <v/>
      </c>
      <c r="Q27" s="109" t="str">
        <f t="shared" si="9"/>
        <v/>
      </c>
      <c r="R27" s="109" t="str">
        <f t="shared" si="10"/>
        <v/>
      </c>
      <c r="S27" s="109" t="str">
        <f t="shared" si="11"/>
        <v/>
      </c>
      <c r="T27" s="109" t="str">
        <f t="shared" si="12"/>
        <v/>
      </c>
      <c r="U27" s="108" t="str">
        <f>IF(N27="","",IF(MASTER.SCHEDULE!$N27="Draw",1,IF(MASTER.SCHEDULE!$N27=H27,3,0)))</f>
        <v/>
      </c>
      <c r="V27" s="108" t="str">
        <f>IF(N27="","",IF(MASTER.SCHEDULE!$N27="Draw",1,IF(MASTER.SCHEDULE!$N27=L27,3,0)))</f>
        <v/>
      </c>
      <c r="W27" s="109" t="str">
        <f>IF(N27="","",MASTER.SCHEDULE!$Q27+MASTER.SCHEDULE!$R27)</f>
        <v/>
      </c>
      <c r="X27" s="110">
        <f t="shared" si="13"/>
        <v>46270</v>
      </c>
      <c r="Y27" s="106"/>
      <c r="Z27" s="106"/>
      <c r="AA27" s="275" t="str">
        <f t="shared" si="14"/>
        <v>Aug 31, 2026</v>
      </c>
      <c r="AB27" s="106"/>
      <c r="AC27" s="130" t="s">
        <v>27</v>
      </c>
      <c r="AD27" s="126"/>
      <c r="AE27" s="126"/>
      <c r="AF27" s="133"/>
      <c r="AG27" s="87"/>
      <c r="AH27" s="126"/>
      <c r="AI27" s="126"/>
      <c r="AJ27" s="120"/>
      <c r="AK27" s="108"/>
      <c r="AL27" s="108"/>
      <c r="AM27" s="108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6"/>
      <c r="BO27" s="106"/>
      <c r="BP27" s="115"/>
      <c r="BQ27" s="115"/>
      <c r="BR27" s="115"/>
      <c r="BS27" s="115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</row>
    <row r="28" spans="1:83" ht="30" customHeight="1">
      <c r="A28" s="108"/>
      <c r="B28" s="270" t="str">
        <f>IF(OR(SCHEDULES!O27=0,SCHEDULES!O27=""),"",SCHEDULES!O27)</f>
        <v>EPL</v>
      </c>
      <c r="C28" s="271">
        <f>IF(B28="","",SCHEDULES!P27)</f>
        <v>46270</v>
      </c>
      <c r="D28" s="270" t="str">
        <f>IF(B28="","",SCHEDULES!Q27)</f>
        <v>Craven Cottage</v>
      </c>
      <c r="E28" s="272">
        <f>IF(B28="","",SCHEDULES!R27)</f>
        <v>0.625</v>
      </c>
      <c r="F28" s="262">
        <f t="shared" si="0"/>
        <v>46270.625</v>
      </c>
      <c r="G28" s="270" t="e" vm="44">
        <f>IFERROR(INDEX(LOGOS!B:B,MATCH(H28,LOGOS!A:A,0),1),"")</f>
        <v>#VALUE!</v>
      </c>
      <c r="H28" s="270" t="str">
        <f>IF(B28="","",SCHEDULES!S27)</f>
        <v>Fulham</v>
      </c>
      <c r="I28" s="313" t="s">
        <v>117</v>
      </c>
      <c r="J28" s="273" t="str">
        <f t="shared" si="1"/>
        <v>:</v>
      </c>
      <c r="K28" s="313" t="s">
        <v>117</v>
      </c>
      <c r="L28" s="270" t="str">
        <f>IF(B28="","",SCHEDULES!T27)</f>
        <v>Crystal Palace</v>
      </c>
      <c r="M28" s="270" t="e" vm="30">
        <f>IFERROR(INDEX(LOGOS!B:B,MATCH(L28,LOGOS!A:A,0),1),"")</f>
        <v>#VALUE!</v>
      </c>
      <c r="N28" s="107" t="str">
        <f t="shared" si="6"/>
        <v/>
      </c>
      <c r="O28" s="108" t="str">
        <f t="shared" si="7"/>
        <v/>
      </c>
      <c r="P28" s="108" t="str">
        <f t="shared" si="8"/>
        <v/>
      </c>
      <c r="Q28" s="109" t="str">
        <f t="shared" si="9"/>
        <v/>
      </c>
      <c r="R28" s="109" t="str">
        <f t="shared" si="10"/>
        <v/>
      </c>
      <c r="S28" s="109" t="str">
        <f t="shared" si="11"/>
        <v/>
      </c>
      <c r="T28" s="109" t="str">
        <f t="shared" si="12"/>
        <v/>
      </c>
      <c r="U28" s="108" t="str">
        <f>IF(N28="","",IF(MASTER.SCHEDULE!$N28="Draw",1,IF(MASTER.SCHEDULE!$N28=H28,3,0)))</f>
        <v/>
      </c>
      <c r="V28" s="108" t="str">
        <f>IF(N28="","",IF(MASTER.SCHEDULE!$N28="Draw",1,IF(MASTER.SCHEDULE!$N28=L28,3,0)))</f>
        <v/>
      </c>
      <c r="W28" s="109" t="str">
        <f>IF(N28="","",MASTER.SCHEDULE!$Q28+MASTER.SCHEDULE!$R28)</f>
        <v/>
      </c>
      <c r="X28" s="110">
        <f t="shared" si="13"/>
        <v>46270</v>
      </c>
      <c r="Y28" s="106"/>
      <c r="Z28" s="106"/>
      <c r="AA28" s="275" t="str">
        <f t="shared" si="14"/>
        <v>Aug 31, 2026</v>
      </c>
      <c r="AB28" s="106"/>
      <c r="AC28" s="130"/>
      <c r="AD28" s="126"/>
      <c r="AE28" s="126"/>
      <c r="AF28" s="133"/>
      <c r="AG28" s="87"/>
      <c r="AH28" s="126"/>
      <c r="AI28" s="126"/>
      <c r="AJ28" s="120"/>
      <c r="AK28" s="108"/>
      <c r="AL28" s="108"/>
      <c r="AM28" s="108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6"/>
      <c r="BO28" s="106"/>
      <c r="BP28" s="115"/>
      <c r="BQ28" s="115"/>
      <c r="BR28" s="115"/>
      <c r="BS28" s="115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</row>
    <row r="29" spans="1:83" ht="30" customHeight="1">
      <c r="A29" s="108"/>
      <c r="B29" s="270" t="str">
        <f>IF(OR(SCHEDULES!O28=0,SCHEDULES!O28=""),"",SCHEDULES!O28)</f>
        <v>EPL</v>
      </c>
      <c r="C29" s="271">
        <f>IF(B29="","",SCHEDULES!P28)</f>
        <v>46270</v>
      </c>
      <c r="D29" s="270" t="str">
        <f>IF(B29="","",SCHEDULES!Q28)</f>
        <v>Etihad Stadium</v>
      </c>
      <c r="E29" s="272">
        <f>IF(B29="","",SCHEDULES!R28)</f>
        <v>0.625</v>
      </c>
      <c r="F29" s="262">
        <f t="shared" si="0"/>
        <v>46270.625</v>
      </c>
      <c r="G29" s="270" t="e" vm="40">
        <f>IFERROR(INDEX(LOGOS!B:B,MATCH(H29,LOGOS!A:A,0),1),"")</f>
        <v>#VALUE!</v>
      </c>
      <c r="H29" s="270" t="str">
        <f>IF(B29="","",SCHEDULES!S28)</f>
        <v>Manchester City</v>
      </c>
      <c r="I29" s="313" t="s">
        <v>117</v>
      </c>
      <c r="J29" s="273" t="str">
        <f t="shared" si="1"/>
        <v>:</v>
      </c>
      <c r="K29" s="313" t="s">
        <v>117</v>
      </c>
      <c r="L29" s="270" t="str">
        <f>IF(B29="","",SCHEDULES!T28)</f>
        <v>Coventry</v>
      </c>
      <c r="M29" s="270" t="e" vm="26">
        <f>IFERROR(INDEX(LOGOS!B:B,MATCH(L29,LOGOS!A:A,0),1),"")</f>
        <v>#VALUE!</v>
      </c>
      <c r="N29" s="107" t="str">
        <f t="shared" si="6"/>
        <v/>
      </c>
      <c r="O29" s="108" t="str">
        <f t="shared" si="7"/>
        <v/>
      </c>
      <c r="P29" s="108" t="str">
        <f t="shared" si="8"/>
        <v/>
      </c>
      <c r="Q29" s="109" t="str">
        <f t="shared" si="9"/>
        <v/>
      </c>
      <c r="R29" s="109" t="str">
        <f t="shared" si="10"/>
        <v/>
      </c>
      <c r="S29" s="109" t="str">
        <f t="shared" si="11"/>
        <v/>
      </c>
      <c r="T29" s="109" t="str">
        <f t="shared" si="12"/>
        <v/>
      </c>
      <c r="U29" s="108" t="str">
        <f>IF(N29="","",IF(MASTER.SCHEDULE!$N29="Draw",1,IF(MASTER.SCHEDULE!$N29=H29,3,0)))</f>
        <v/>
      </c>
      <c r="V29" s="108" t="str">
        <f>IF(N29="","",IF(MASTER.SCHEDULE!$N29="Draw",1,IF(MASTER.SCHEDULE!$N29=L29,3,0)))</f>
        <v/>
      </c>
      <c r="W29" s="109" t="str">
        <f>IF(N29="","",MASTER.SCHEDULE!$Q29+MASTER.SCHEDULE!$R29)</f>
        <v/>
      </c>
      <c r="X29" s="110">
        <f t="shared" si="13"/>
        <v>46270</v>
      </c>
      <c r="Y29" s="106"/>
      <c r="Z29" s="106"/>
      <c r="AA29" s="275" t="str">
        <f t="shared" si="14"/>
        <v>Aug 31, 2026</v>
      </c>
      <c r="AB29" s="106"/>
      <c r="AC29" s="132"/>
      <c r="AD29" s="126"/>
      <c r="AE29" s="126"/>
      <c r="AF29" s="133"/>
      <c r="AG29" s="87"/>
      <c r="AH29" s="126"/>
      <c r="AI29" s="126"/>
      <c r="AJ29" s="120"/>
      <c r="AK29" s="108"/>
      <c r="AL29" s="108"/>
      <c r="AM29" s="108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6"/>
      <c r="BO29" s="106"/>
      <c r="BP29" s="115"/>
      <c r="BQ29" s="115"/>
      <c r="BR29" s="115"/>
      <c r="BS29" s="115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</row>
    <row r="30" spans="1:83" ht="30" customHeight="1">
      <c r="A30" s="108"/>
      <c r="B30" s="270" t="str">
        <f>IF(OR(SCHEDULES!O29=0,SCHEDULES!O29=""),"",SCHEDULES!O29)</f>
        <v>EPL</v>
      </c>
      <c r="C30" s="271">
        <f>IF(B30="","",SCHEDULES!P29)</f>
        <v>46270</v>
      </c>
      <c r="D30" s="270" t="str">
        <f>IF(B30="","",SCHEDULES!Q29)</f>
        <v>The City Ground</v>
      </c>
      <c r="E30" s="272">
        <f>IF(B30="","",SCHEDULES!R29)</f>
        <v>0.625</v>
      </c>
      <c r="F30" s="262">
        <f t="shared" si="0"/>
        <v>46270.625</v>
      </c>
      <c r="G30" s="270" t="e" vm="34">
        <f>IFERROR(INDEX(LOGOS!B:B,MATCH(H30,LOGOS!A:A,0),1),"")</f>
        <v>#VALUE!</v>
      </c>
      <c r="H30" s="270" t="str">
        <f>IF(B30="","",SCHEDULES!S29)</f>
        <v>Nottingham Forest</v>
      </c>
      <c r="I30" s="313" t="s">
        <v>117</v>
      </c>
      <c r="J30" s="273" t="str">
        <f t="shared" si="1"/>
        <v>:</v>
      </c>
      <c r="K30" s="313" t="s">
        <v>117</v>
      </c>
      <c r="L30" s="270" t="str">
        <f>IF(B30="","",SCHEDULES!T29)</f>
        <v>Tottenham</v>
      </c>
      <c r="M30" s="270" t="e" vm="38">
        <f>IFERROR(INDEX(LOGOS!B:B,MATCH(L30,LOGOS!A:A,0),1),"")</f>
        <v>#VALUE!</v>
      </c>
      <c r="N30" s="107" t="str">
        <f t="shared" si="6"/>
        <v/>
      </c>
      <c r="O30" s="108" t="str">
        <f t="shared" si="7"/>
        <v/>
      </c>
      <c r="P30" s="108" t="str">
        <f t="shared" si="8"/>
        <v/>
      </c>
      <c r="Q30" s="109" t="str">
        <f t="shared" si="9"/>
        <v/>
      </c>
      <c r="R30" s="109" t="str">
        <f t="shared" si="10"/>
        <v/>
      </c>
      <c r="S30" s="109" t="str">
        <f t="shared" si="11"/>
        <v/>
      </c>
      <c r="T30" s="109" t="str">
        <f t="shared" si="12"/>
        <v/>
      </c>
      <c r="U30" s="108" t="str">
        <f>IF(N30="","",IF(MASTER.SCHEDULE!$N30="Draw",1,IF(MASTER.SCHEDULE!$N30=H30,3,0)))</f>
        <v/>
      </c>
      <c r="V30" s="108" t="str">
        <f>IF(N30="","",IF(MASTER.SCHEDULE!$N30="Draw",1,IF(MASTER.SCHEDULE!$N30=L30,3,0)))</f>
        <v/>
      </c>
      <c r="W30" s="109" t="str">
        <f>IF(N30="","",MASTER.SCHEDULE!$Q30+MASTER.SCHEDULE!$R30)</f>
        <v/>
      </c>
      <c r="X30" s="110">
        <f t="shared" si="13"/>
        <v>46270</v>
      </c>
      <c r="Y30" s="106"/>
      <c r="Z30" s="106"/>
      <c r="AA30" s="275" t="str">
        <f t="shared" si="14"/>
        <v>Aug 31, 2026</v>
      </c>
      <c r="AB30" s="106"/>
      <c r="AC30" s="130" t="s">
        <v>63</v>
      </c>
      <c r="AD30" s="126"/>
      <c r="AE30" s="126"/>
      <c r="AF30" s="87"/>
      <c r="AG30" s="87"/>
      <c r="AH30" s="126"/>
      <c r="AI30" s="126"/>
      <c r="AJ30" s="120"/>
      <c r="AK30" s="108"/>
      <c r="AL30" s="108"/>
      <c r="AM30" s="108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6"/>
      <c r="BO30" s="106"/>
      <c r="BP30" s="115"/>
      <c r="BQ30" s="115"/>
      <c r="BR30" s="115"/>
      <c r="BS30" s="115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</row>
    <row r="31" spans="1:83" ht="30" customHeight="1">
      <c r="A31" s="108"/>
      <c r="B31" s="270" t="str">
        <f>IF(OR(SCHEDULES!O30=0,SCHEDULES!O30=""),"",SCHEDULES!O30)</f>
        <v>EPL</v>
      </c>
      <c r="C31" s="271">
        <f>IF(B31="","",SCHEDULES!P30)</f>
        <v>46270</v>
      </c>
      <c r="D31" s="270" t="str">
        <f>IF(B31="","",SCHEDULES!Q30)</f>
        <v>MKM Stadium</v>
      </c>
      <c r="E31" s="272">
        <f>IF(B31="","",SCHEDULES!R30)</f>
        <v>0.72916666666666663</v>
      </c>
      <c r="F31" s="262">
        <f t="shared" si="0"/>
        <v>46270.729166666664</v>
      </c>
      <c r="G31" s="270" t="e" vm="27">
        <f>IFERROR(INDEX(LOGOS!B:B,MATCH(H31,LOGOS!A:A,0),1),"")</f>
        <v>#VALUE!</v>
      </c>
      <c r="H31" s="270" t="str">
        <f>IF(B31="","",SCHEDULES!S30)</f>
        <v>Hull</v>
      </c>
      <c r="I31" s="313" t="s">
        <v>117</v>
      </c>
      <c r="J31" s="273" t="str">
        <f t="shared" si="1"/>
        <v>:</v>
      </c>
      <c r="K31" s="313" t="s">
        <v>117</v>
      </c>
      <c r="L31" s="270" t="str">
        <f>IF(B31="","",SCHEDULES!T30)</f>
        <v>Aston Villa</v>
      </c>
      <c r="M31" s="270" t="e" vm="33">
        <f>IFERROR(INDEX(LOGOS!B:B,MATCH(L31,LOGOS!A:A,0),1),"")</f>
        <v>#VALUE!</v>
      </c>
      <c r="N31" s="107" t="str">
        <f t="shared" si="6"/>
        <v/>
      </c>
      <c r="O31" s="108" t="str">
        <f t="shared" si="7"/>
        <v/>
      </c>
      <c r="P31" s="108" t="str">
        <f t="shared" si="8"/>
        <v/>
      </c>
      <c r="Q31" s="109" t="str">
        <f t="shared" si="9"/>
        <v/>
      </c>
      <c r="R31" s="109" t="str">
        <f t="shared" si="10"/>
        <v/>
      </c>
      <c r="S31" s="109" t="str">
        <f t="shared" si="11"/>
        <v/>
      </c>
      <c r="T31" s="109" t="str">
        <f t="shared" si="12"/>
        <v/>
      </c>
      <c r="U31" s="108" t="str">
        <f>IF(N31="","",IF(MASTER.SCHEDULE!$N31="Draw",1,IF(MASTER.SCHEDULE!$N31=H31,3,0)))</f>
        <v/>
      </c>
      <c r="V31" s="108" t="str">
        <f>IF(N31="","",IF(MASTER.SCHEDULE!$N31="Draw",1,IF(MASTER.SCHEDULE!$N31=L31,3,0)))</f>
        <v/>
      </c>
      <c r="W31" s="109" t="str">
        <f>IF(N31="","",MASTER.SCHEDULE!$Q31+MASTER.SCHEDULE!$R31)</f>
        <v/>
      </c>
      <c r="X31" s="110">
        <f t="shared" si="13"/>
        <v>46270</v>
      </c>
      <c r="Y31" s="106"/>
      <c r="Z31" s="106"/>
      <c r="AA31" s="275" t="str">
        <f t="shared" si="14"/>
        <v>Aug 31, 2026</v>
      </c>
      <c r="AB31" s="106"/>
      <c r="AC31" s="130" t="s">
        <v>63</v>
      </c>
      <c r="AD31" s="126"/>
      <c r="AE31" s="126"/>
      <c r="AF31" s="87"/>
      <c r="AG31" s="87"/>
      <c r="AH31" s="126"/>
      <c r="AI31" s="126"/>
      <c r="AJ31" s="120"/>
      <c r="AK31" s="108"/>
      <c r="AL31" s="108"/>
      <c r="AM31" s="108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6"/>
      <c r="BO31" s="106"/>
      <c r="BP31" s="115"/>
      <c r="BQ31" s="115"/>
      <c r="BR31" s="115"/>
      <c r="BS31" s="115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</row>
    <row r="32" spans="1:83" ht="30" customHeight="1">
      <c r="A32" s="108"/>
      <c r="B32" s="270" t="str">
        <f>IF(OR(SCHEDULES!O31=0,SCHEDULES!O31=""),"",SCHEDULES!O31)</f>
        <v>EPL</v>
      </c>
      <c r="C32" s="271">
        <f>IF(B32="","",SCHEDULES!P31)</f>
        <v>46271</v>
      </c>
      <c r="D32" s="270" t="str">
        <f>IF(B32="","",SCHEDULES!Q31)</f>
        <v>Hill Dickinson Stadium</v>
      </c>
      <c r="E32" s="272">
        <f>IF(B32="","",SCHEDULES!R31)</f>
        <v>0.58333333333333337</v>
      </c>
      <c r="F32" s="262">
        <f t="shared" si="0"/>
        <v>46271.583333333336</v>
      </c>
      <c r="G32" s="270" t="e" vm="29">
        <f>IFERROR(INDEX(LOGOS!B:B,MATCH(H32,LOGOS!A:A,0),1),"")</f>
        <v>#VALUE!</v>
      </c>
      <c r="H32" s="270" t="str">
        <f>IF(B32="","",SCHEDULES!S31)</f>
        <v>Everton</v>
      </c>
      <c r="I32" s="313" t="s">
        <v>117</v>
      </c>
      <c r="J32" s="273" t="str">
        <f t="shared" si="1"/>
        <v>:</v>
      </c>
      <c r="K32" s="313" t="s">
        <v>117</v>
      </c>
      <c r="L32" s="270" t="str">
        <f>IF(B32="","",SCHEDULES!T31)</f>
        <v>Manchester United</v>
      </c>
      <c r="M32" s="270" t="e" vm="28">
        <f>IFERROR(INDEX(LOGOS!B:B,MATCH(L32,LOGOS!A:A,0),1),"")</f>
        <v>#VALUE!</v>
      </c>
      <c r="N32" s="107" t="str">
        <f t="shared" si="6"/>
        <v/>
      </c>
      <c r="O32" s="108" t="str">
        <f t="shared" si="7"/>
        <v/>
      </c>
      <c r="P32" s="108" t="str">
        <f t="shared" si="8"/>
        <v/>
      </c>
      <c r="Q32" s="109" t="str">
        <f t="shared" si="9"/>
        <v/>
      </c>
      <c r="R32" s="109" t="str">
        <f t="shared" si="10"/>
        <v/>
      </c>
      <c r="S32" s="109" t="str">
        <f t="shared" si="11"/>
        <v/>
      </c>
      <c r="T32" s="109" t="str">
        <f t="shared" si="12"/>
        <v/>
      </c>
      <c r="U32" s="108" t="str">
        <f>IF(N32="","",IF(MASTER.SCHEDULE!$N32="Draw",1,IF(MASTER.SCHEDULE!$N32=H32,3,0)))</f>
        <v/>
      </c>
      <c r="V32" s="108" t="str">
        <f>IF(N32="","",IF(MASTER.SCHEDULE!$N32="Draw",1,IF(MASTER.SCHEDULE!$N32=L32,3,0)))</f>
        <v/>
      </c>
      <c r="W32" s="109" t="str">
        <f>IF(N32="","",MASTER.SCHEDULE!$Q32+MASTER.SCHEDULE!$R32)</f>
        <v/>
      </c>
      <c r="X32" s="110">
        <f t="shared" si="13"/>
        <v>46271</v>
      </c>
      <c r="Y32" s="106"/>
      <c r="Z32" s="106"/>
      <c r="AA32" s="275" t="str">
        <f t="shared" si="14"/>
        <v>Aug 31, 2026</v>
      </c>
      <c r="AB32" s="106"/>
      <c r="AC32" s="130" t="s">
        <v>63</v>
      </c>
      <c r="AD32" s="126"/>
      <c r="AE32" s="126"/>
      <c r="AF32" s="87"/>
      <c r="AG32" s="87"/>
      <c r="AH32" s="126"/>
      <c r="AI32" s="126"/>
      <c r="AJ32" s="120"/>
      <c r="AK32" s="108"/>
      <c r="AL32" s="108"/>
      <c r="AM32" s="108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6"/>
      <c r="BO32" s="106"/>
      <c r="BP32" s="115"/>
      <c r="BQ32" s="115"/>
      <c r="BR32" s="115"/>
      <c r="BS32" s="115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</row>
    <row r="33" spans="1:83" ht="30" customHeight="1">
      <c r="A33" s="108"/>
      <c r="B33" s="270" t="str">
        <f>IF(OR(SCHEDULES!O32=0,SCHEDULES!O32=""),"",SCHEDULES!O32)</f>
        <v>EPL</v>
      </c>
      <c r="C33" s="271">
        <f>IF(B33="","",SCHEDULES!P32)</f>
        <v>46271</v>
      </c>
      <c r="D33" s="270" t="str">
        <f>IF(B33="","",SCHEDULES!Q32)</f>
        <v>Emirates Stadium</v>
      </c>
      <c r="E33" s="272">
        <f>IF(B33="","",SCHEDULES!R32)</f>
        <v>0.6875</v>
      </c>
      <c r="F33" s="262">
        <f t="shared" si="0"/>
        <v>46271.6875</v>
      </c>
      <c r="G33" s="270" t="e" vm="25">
        <f>IFERROR(INDEX(LOGOS!B:B,MATCH(H33,LOGOS!A:A,0),1),"")</f>
        <v>#VALUE!</v>
      </c>
      <c r="H33" s="270" t="str">
        <f>IF(B33="","",SCHEDULES!S32)</f>
        <v>Arsenal</v>
      </c>
      <c r="I33" s="313" t="s">
        <v>117</v>
      </c>
      <c r="J33" s="273" t="str">
        <f t="shared" si="1"/>
        <v>:</v>
      </c>
      <c r="K33" s="313" t="s">
        <v>117</v>
      </c>
      <c r="L33" s="270" t="str">
        <f>IF(B33="","",SCHEDULES!T32)</f>
        <v>Chelsea</v>
      </c>
      <c r="M33" s="270" t="e" vm="41">
        <f>IFERROR(INDEX(LOGOS!B:B,MATCH(L33,LOGOS!A:A,0),1),"")</f>
        <v>#VALUE!</v>
      </c>
      <c r="N33" s="107" t="str">
        <f t="shared" si="6"/>
        <v/>
      </c>
      <c r="O33" s="108" t="str">
        <f t="shared" si="7"/>
        <v/>
      </c>
      <c r="P33" s="108" t="str">
        <f t="shared" si="8"/>
        <v/>
      </c>
      <c r="Q33" s="109" t="str">
        <f t="shared" si="9"/>
        <v/>
      </c>
      <c r="R33" s="109" t="str">
        <f t="shared" si="10"/>
        <v/>
      </c>
      <c r="S33" s="109" t="str">
        <f t="shared" si="11"/>
        <v/>
      </c>
      <c r="T33" s="109" t="str">
        <f t="shared" si="12"/>
        <v/>
      </c>
      <c r="U33" s="108" t="str">
        <f>IF(N33="","",IF(MASTER.SCHEDULE!$N33="Draw",1,IF(MASTER.SCHEDULE!$N33=H33,3,0)))</f>
        <v/>
      </c>
      <c r="V33" s="108" t="str">
        <f>IF(N33="","",IF(MASTER.SCHEDULE!$N33="Draw",1,IF(MASTER.SCHEDULE!$N33=L33,3,0)))</f>
        <v/>
      </c>
      <c r="W33" s="109" t="str">
        <f>IF(N33="","",MASTER.SCHEDULE!$Q33+MASTER.SCHEDULE!$R33)</f>
        <v/>
      </c>
      <c r="X33" s="110">
        <f t="shared" si="13"/>
        <v>46271</v>
      </c>
      <c r="Y33" s="106"/>
      <c r="Z33" s="106"/>
      <c r="AA33" s="275" t="str">
        <f t="shared" si="14"/>
        <v>Aug 31, 2026</v>
      </c>
      <c r="AB33" s="106"/>
      <c r="AC33" s="130" t="s">
        <v>63</v>
      </c>
      <c r="AD33" s="126"/>
      <c r="AE33" s="126"/>
      <c r="AF33" s="87"/>
      <c r="AG33" s="87"/>
      <c r="AH33" s="126"/>
      <c r="AI33" s="126"/>
      <c r="AJ33" s="120"/>
      <c r="AK33" s="108"/>
      <c r="AL33" s="108"/>
      <c r="AM33" s="108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6"/>
      <c r="BO33" s="106"/>
      <c r="BP33" s="115"/>
      <c r="BQ33" s="115"/>
      <c r="BR33" s="115"/>
      <c r="BS33" s="115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</row>
    <row r="34" spans="1:83" ht="30" customHeight="1">
      <c r="A34" s="108"/>
      <c r="B34" s="270" t="str">
        <f>IF(OR(SCHEDULES!O33=0,SCHEDULES!O33=""),"",SCHEDULES!O33)</f>
        <v>EPL</v>
      </c>
      <c r="C34" s="271">
        <f>IF(B34="","",SCHEDULES!P33)</f>
        <v>46277</v>
      </c>
      <c r="D34" s="270" t="str">
        <f>IF(B34="","",SCHEDULES!Q33)</f>
        <v>Vitality Stadium</v>
      </c>
      <c r="E34" s="272">
        <f>IF(B34="","",SCHEDULES!R33)</f>
        <v>0.625</v>
      </c>
      <c r="F34" s="262">
        <f t="shared" si="0"/>
        <v>46277.625</v>
      </c>
      <c r="G34" s="270" t="e" vm="36">
        <f>IFERROR(INDEX(LOGOS!B:B,MATCH(H34,LOGOS!A:A,0),1),"")</f>
        <v>#VALUE!</v>
      </c>
      <c r="H34" s="270" t="str">
        <f>IF(B34="","",SCHEDULES!S33)</f>
        <v>Bournemouth</v>
      </c>
      <c r="I34" s="313" t="s">
        <v>117</v>
      </c>
      <c r="J34" s="273" t="str">
        <f t="shared" si="1"/>
        <v>:</v>
      </c>
      <c r="K34" s="313" t="s">
        <v>117</v>
      </c>
      <c r="L34" s="270" t="str">
        <f>IF(B34="","",SCHEDULES!T33)</f>
        <v>Brentford</v>
      </c>
      <c r="M34" s="270" t="e" vm="37">
        <f>IFERROR(INDEX(LOGOS!B:B,MATCH(L34,LOGOS!A:A,0),1),"")</f>
        <v>#VALUE!</v>
      </c>
      <c r="N34" s="107" t="str">
        <f t="shared" si="6"/>
        <v/>
      </c>
      <c r="O34" s="108" t="str">
        <f t="shared" si="7"/>
        <v/>
      </c>
      <c r="P34" s="108" t="str">
        <f t="shared" si="8"/>
        <v/>
      </c>
      <c r="Q34" s="109" t="str">
        <f t="shared" si="9"/>
        <v/>
      </c>
      <c r="R34" s="109" t="str">
        <f t="shared" si="10"/>
        <v/>
      </c>
      <c r="S34" s="109" t="str">
        <f t="shared" si="11"/>
        <v/>
      </c>
      <c r="T34" s="109" t="str">
        <f t="shared" si="12"/>
        <v/>
      </c>
      <c r="U34" s="108" t="str">
        <f>IF(N34="","",IF(MASTER.SCHEDULE!$N34="Draw",1,IF(MASTER.SCHEDULE!$N34=H34,3,0)))</f>
        <v/>
      </c>
      <c r="V34" s="108" t="str">
        <f>IF(N34="","",IF(MASTER.SCHEDULE!$N34="Draw",1,IF(MASTER.SCHEDULE!$N34=L34,3,0)))</f>
        <v/>
      </c>
      <c r="W34" s="109" t="str">
        <f>IF(N34="","",MASTER.SCHEDULE!$Q34+MASTER.SCHEDULE!$R34)</f>
        <v/>
      </c>
      <c r="X34" s="110">
        <f t="shared" si="13"/>
        <v>46277</v>
      </c>
      <c r="Y34" s="106"/>
      <c r="Z34" s="106"/>
      <c r="AA34" s="275" t="str">
        <f t="shared" si="14"/>
        <v>Sep 7, 2026</v>
      </c>
      <c r="AB34" s="106"/>
      <c r="AC34" s="130"/>
      <c r="AD34" s="126"/>
      <c r="AE34" s="126"/>
      <c r="AF34" s="87"/>
      <c r="AG34" s="87"/>
      <c r="AH34" s="126"/>
      <c r="AI34" s="126"/>
      <c r="AJ34" s="120"/>
      <c r="AK34" s="108"/>
      <c r="AL34" s="108"/>
      <c r="AM34" s="108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6"/>
      <c r="BO34" s="106"/>
      <c r="BP34" s="115"/>
      <c r="BQ34" s="115"/>
      <c r="BR34" s="115"/>
      <c r="BS34" s="115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</row>
    <row r="35" spans="1:83" ht="30" customHeight="1">
      <c r="A35" s="108"/>
      <c r="B35" s="270" t="str">
        <f>IF(OR(SCHEDULES!O34=0,SCHEDULES!O34=""),"",SCHEDULES!O34)</f>
        <v>EPL</v>
      </c>
      <c r="C35" s="271">
        <f>IF(B35="","",SCHEDULES!P34)</f>
        <v>46277</v>
      </c>
      <c r="D35" s="270" t="str">
        <f>IF(B35="","",SCHEDULES!Q34)</f>
        <v>Villa Park</v>
      </c>
      <c r="E35" s="272">
        <f>IF(B35="","",SCHEDULES!R34)</f>
        <v>0.625</v>
      </c>
      <c r="F35" s="262">
        <f t="shared" si="0"/>
        <v>46277.625</v>
      </c>
      <c r="G35" s="270" t="e" vm="33">
        <f>IFERROR(INDEX(LOGOS!B:B,MATCH(H35,LOGOS!A:A,0),1),"")</f>
        <v>#VALUE!</v>
      </c>
      <c r="H35" s="270" t="str">
        <f>IF(B35="","",SCHEDULES!S34)</f>
        <v>Aston Villa</v>
      </c>
      <c r="I35" s="313" t="s">
        <v>117</v>
      </c>
      <c r="J35" s="273" t="str">
        <f t="shared" si="1"/>
        <v>:</v>
      </c>
      <c r="K35" s="313" t="s">
        <v>117</v>
      </c>
      <c r="L35" s="270" t="str">
        <f>IF(B35="","",SCHEDULES!T34)</f>
        <v>Nottingham Forest</v>
      </c>
      <c r="M35" s="270" t="e" vm="34">
        <f>IFERROR(INDEX(LOGOS!B:B,MATCH(L35,LOGOS!A:A,0),1),"")</f>
        <v>#VALUE!</v>
      </c>
      <c r="N35" s="107" t="str">
        <f t="shared" si="6"/>
        <v/>
      </c>
      <c r="O35" s="108" t="str">
        <f t="shared" si="7"/>
        <v/>
      </c>
      <c r="P35" s="108" t="str">
        <f t="shared" si="8"/>
        <v/>
      </c>
      <c r="Q35" s="109" t="str">
        <f t="shared" si="9"/>
        <v/>
      </c>
      <c r="R35" s="109" t="str">
        <f t="shared" si="10"/>
        <v/>
      </c>
      <c r="S35" s="109" t="str">
        <f t="shared" si="11"/>
        <v/>
      </c>
      <c r="T35" s="109" t="str">
        <f t="shared" si="12"/>
        <v/>
      </c>
      <c r="U35" s="108" t="str">
        <f>IF(N35="","",IF(MASTER.SCHEDULE!$N35="Draw",1,IF(MASTER.SCHEDULE!$N35=H35,3,0)))</f>
        <v/>
      </c>
      <c r="V35" s="108" t="str">
        <f>IF(N35="","",IF(MASTER.SCHEDULE!$N35="Draw",1,IF(MASTER.SCHEDULE!$N35=L35,3,0)))</f>
        <v/>
      </c>
      <c r="W35" s="109" t="str">
        <f>IF(N35="","",MASTER.SCHEDULE!$Q35+MASTER.SCHEDULE!$R35)</f>
        <v/>
      </c>
      <c r="X35" s="110">
        <f t="shared" si="13"/>
        <v>46277</v>
      </c>
      <c r="Y35" s="106"/>
      <c r="Z35" s="106"/>
      <c r="AA35" s="275" t="str">
        <f t="shared" si="14"/>
        <v>Sep 7, 2026</v>
      </c>
      <c r="AB35" s="106"/>
      <c r="AC35" s="132"/>
      <c r="AD35" s="126"/>
      <c r="AE35" s="126"/>
      <c r="AF35" s="87"/>
      <c r="AG35" s="87"/>
      <c r="AH35" s="126"/>
      <c r="AI35" s="126"/>
      <c r="AJ35" s="120"/>
      <c r="AK35" s="108"/>
      <c r="AL35" s="108"/>
      <c r="AM35" s="108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6"/>
      <c r="BO35" s="106"/>
      <c r="BP35" s="115"/>
      <c r="BQ35" s="115"/>
      <c r="BR35" s="115"/>
      <c r="BS35" s="115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</row>
    <row r="36" spans="1:83" ht="30" customHeight="1">
      <c r="A36" s="108"/>
      <c r="B36" s="270" t="str">
        <f>IF(OR(SCHEDULES!O35=0,SCHEDULES!O35=""),"",SCHEDULES!O35)</f>
        <v>EPL</v>
      </c>
      <c r="C36" s="271">
        <f>IF(B36="","",SCHEDULES!P35)</f>
        <v>46277</v>
      </c>
      <c r="D36" s="270" t="str">
        <f>IF(B36="","",SCHEDULES!Q35)</f>
        <v>Stamford Bridge</v>
      </c>
      <c r="E36" s="272">
        <f>IF(B36="","",SCHEDULES!R35)</f>
        <v>0.625</v>
      </c>
      <c r="F36" s="262">
        <f t="shared" si="0"/>
        <v>46277.625</v>
      </c>
      <c r="G36" s="270" t="e" vm="41">
        <f>IFERROR(INDEX(LOGOS!B:B,MATCH(H36,LOGOS!A:A,0),1),"")</f>
        <v>#VALUE!</v>
      </c>
      <c r="H36" s="270" t="str">
        <f>IF(B36="","",SCHEDULES!S35)</f>
        <v>Chelsea</v>
      </c>
      <c r="I36" s="313" t="s">
        <v>117</v>
      </c>
      <c r="J36" s="273" t="str">
        <f t="shared" si="1"/>
        <v>:</v>
      </c>
      <c r="K36" s="313" t="s">
        <v>117</v>
      </c>
      <c r="L36" s="270" t="str">
        <f>IF(B36="","",SCHEDULES!T35)</f>
        <v>Hull</v>
      </c>
      <c r="M36" s="270" t="e" vm="27">
        <f>IFERROR(INDEX(LOGOS!B:B,MATCH(L36,LOGOS!A:A,0),1),"")</f>
        <v>#VALUE!</v>
      </c>
      <c r="N36" s="107" t="str">
        <f t="shared" si="6"/>
        <v/>
      </c>
      <c r="O36" s="108" t="str">
        <f t="shared" si="7"/>
        <v/>
      </c>
      <c r="P36" s="108" t="str">
        <f t="shared" si="8"/>
        <v/>
      </c>
      <c r="Q36" s="109" t="str">
        <f t="shared" si="9"/>
        <v/>
      </c>
      <c r="R36" s="109" t="str">
        <f t="shared" si="10"/>
        <v/>
      </c>
      <c r="S36" s="109" t="str">
        <f t="shared" si="11"/>
        <v/>
      </c>
      <c r="T36" s="109" t="str">
        <f t="shared" si="12"/>
        <v/>
      </c>
      <c r="U36" s="108" t="str">
        <f>IF(N36="","",IF(MASTER.SCHEDULE!$N36="Draw",1,IF(MASTER.SCHEDULE!$N36=H36,3,0)))</f>
        <v/>
      </c>
      <c r="V36" s="108" t="str">
        <f>IF(N36="","",IF(MASTER.SCHEDULE!$N36="Draw",1,IF(MASTER.SCHEDULE!$N36=L36,3,0)))</f>
        <v/>
      </c>
      <c r="W36" s="109" t="str">
        <f>IF(N36="","",MASTER.SCHEDULE!$Q36+MASTER.SCHEDULE!$R36)</f>
        <v/>
      </c>
      <c r="X36" s="110">
        <f t="shared" si="13"/>
        <v>46277</v>
      </c>
      <c r="Y36" s="106"/>
      <c r="Z36" s="106"/>
      <c r="AA36" s="275" t="str">
        <f t="shared" si="14"/>
        <v>Sep 7, 2026</v>
      </c>
      <c r="AB36" s="106"/>
      <c r="AC36" s="130" t="s">
        <v>68</v>
      </c>
      <c r="AD36" s="126"/>
      <c r="AE36" s="126"/>
      <c r="AF36" s="87"/>
      <c r="AG36" s="87"/>
      <c r="AH36" s="126"/>
      <c r="AI36" s="126"/>
      <c r="AJ36" s="120"/>
      <c r="AK36" s="108"/>
      <c r="AL36" s="108"/>
      <c r="AM36" s="108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6"/>
      <c r="BO36" s="106"/>
      <c r="BP36" s="134"/>
      <c r="BQ36" s="134"/>
      <c r="BR36" s="134"/>
      <c r="BS36" s="134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</row>
    <row r="37" spans="1:83" ht="30" customHeight="1">
      <c r="A37" s="108"/>
      <c r="B37" s="270" t="str">
        <f>IF(OR(SCHEDULES!O36=0,SCHEDULES!O36=""),"",SCHEDULES!O36)</f>
        <v>EPL</v>
      </c>
      <c r="C37" s="271">
        <f>IF(B37="","",SCHEDULES!P36)</f>
        <v>46277</v>
      </c>
      <c r="D37" s="270" t="str">
        <f>IF(B37="","",SCHEDULES!Q36)</f>
        <v>Selhurst Park</v>
      </c>
      <c r="E37" s="272">
        <f>IF(B37="","",SCHEDULES!R36)</f>
        <v>0.625</v>
      </c>
      <c r="F37" s="262">
        <f t="shared" si="0"/>
        <v>46277.625</v>
      </c>
      <c r="G37" s="270" t="e" vm="30">
        <f>IFERROR(INDEX(LOGOS!B:B,MATCH(H37,LOGOS!A:A,0),1),"")</f>
        <v>#VALUE!</v>
      </c>
      <c r="H37" s="270" t="str">
        <f>IF(B37="","",SCHEDULES!S36)</f>
        <v>Crystal Palace</v>
      </c>
      <c r="I37" s="313" t="s">
        <v>117</v>
      </c>
      <c r="J37" s="273" t="str">
        <f t="shared" si="1"/>
        <v>:</v>
      </c>
      <c r="K37" s="313" t="s">
        <v>117</v>
      </c>
      <c r="L37" s="270" t="str">
        <f>IF(B37="","",SCHEDULES!T36)</f>
        <v>Ipswich</v>
      </c>
      <c r="M37" s="270" t="e" vm="31">
        <f>IFERROR(INDEX(LOGOS!B:B,MATCH(L37,LOGOS!A:A,0),1),"")</f>
        <v>#VALUE!</v>
      </c>
      <c r="N37" s="107" t="str">
        <f t="shared" si="6"/>
        <v/>
      </c>
      <c r="O37" s="108" t="str">
        <f t="shared" si="7"/>
        <v/>
      </c>
      <c r="P37" s="108" t="str">
        <f t="shared" si="8"/>
        <v/>
      </c>
      <c r="Q37" s="109" t="str">
        <f t="shared" si="9"/>
        <v/>
      </c>
      <c r="R37" s="109" t="str">
        <f t="shared" si="10"/>
        <v/>
      </c>
      <c r="S37" s="109" t="str">
        <f t="shared" si="11"/>
        <v/>
      </c>
      <c r="T37" s="109" t="str">
        <f t="shared" si="12"/>
        <v/>
      </c>
      <c r="U37" s="108" t="str">
        <f>IF(N37="","",IF(MASTER.SCHEDULE!$N37="Draw",1,IF(MASTER.SCHEDULE!$N37=H37,3,0)))</f>
        <v/>
      </c>
      <c r="V37" s="108" t="str">
        <f>IF(N37="","",IF(MASTER.SCHEDULE!$N37="Draw",1,IF(MASTER.SCHEDULE!$N37=L37,3,0)))</f>
        <v/>
      </c>
      <c r="W37" s="109" t="str">
        <f>IF(N37="","",MASTER.SCHEDULE!$Q37+MASTER.SCHEDULE!$R37)</f>
        <v/>
      </c>
      <c r="X37" s="110">
        <f t="shared" si="13"/>
        <v>46277</v>
      </c>
      <c r="Y37" s="106"/>
      <c r="Z37" s="106"/>
      <c r="AA37" s="275" t="str">
        <f t="shared" si="14"/>
        <v>Sep 7, 2026</v>
      </c>
      <c r="AB37" s="106"/>
      <c r="AC37" s="130" t="s">
        <v>68</v>
      </c>
      <c r="AD37" s="126"/>
      <c r="AE37" s="126"/>
      <c r="AF37" s="87"/>
      <c r="AG37" s="87"/>
      <c r="AH37" s="126"/>
      <c r="AI37" s="126"/>
      <c r="AJ37" s="120"/>
      <c r="AK37" s="108"/>
      <c r="AL37" s="108"/>
      <c r="AM37" s="108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6"/>
      <c r="BO37" s="106"/>
      <c r="BP37" s="134"/>
      <c r="BQ37" s="134"/>
      <c r="BR37" s="134"/>
      <c r="BS37" s="134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</row>
    <row r="38" spans="1:83" ht="30" customHeight="1">
      <c r="A38" s="108"/>
      <c r="B38" s="270" t="str">
        <f>IF(OR(SCHEDULES!O37=0,SCHEDULES!O37=""),"",SCHEDULES!O37)</f>
        <v>EPL</v>
      </c>
      <c r="C38" s="271">
        <f>IF(B38="","",SCHEDULES!P37)</f>
        <v>46277</v>
      </c>
      <c r="D38" s="270" t="str">
        <f>IF(B38="","",SCHEDULES!Q37)</f>
        <v>Anfield</v>
      </c>
      <c r="E38" s="272">
        <f>IF(B38="","",SCHEDULES!R37)</f>
        <v>0.625</v>
      </c>
      <c r="F38" s="262">
        <f t="shared" si="0"/>
        <v>46277.625</v>
      </c>
      <c r="G38" s="270" t="e" vm="43">
        <f>IFERROR(INDEX(LOGOS!B:B,MATCH(H38,LOGOS!A:A,0),1),"")</f>
        <v>#VALUE!</v>
      </c>
      <c r="H38" s="270" t="str">
        <f>IF(B38="","",SCHEDULES!S37)</f>
        <v>Liverpool</v>
      </c>
      <c r="I38" s="313" t="s">
        <v>117</v>
      </c>
      <c r="J38" s="273" t="str">
        <f t="shared" si="1"/>
        <v>:</v>
      </c>
      <c r="K38" s="313" t="s">
        <v>117</v>
      </c>
      <c r="L38" s="270" t="str">
        <f>IF(B38="","",SCHEDULES!T37)</f>
        <v>Fulham</v>
      </c>
      <c r="M38" s="270" t="e" vm="44">
        <f>IFERROR(INDEX(LOGOS!B:B,MATCH(L38,LOGOS!A:A,0),1),"")</f>
        <v>#VALUE!</v>
      </c>
      <c r="N38" s="107" t="str">
        <f t="shared" si="6"/>
        <v/>
      </c>
      <c r="O38" s="108" t="str">
        <f t="shared" si="7"/>
        <v/>
      </c>
      <c r="P38" s="108" t="str">
        <f t="shared" si="8"/>
        <v/>
      </c>
      <c r="Q38" s="109" t="str">
        <f t="shared" si="9"/>
        <v/>
      </c>
      <c r="R38" s="109" t="str">
        <f t="shared" si="10"/>
        <v/>
      </c>
      <c r="S38" s="109" t="str">
        <f t="shared" si="11"/>
        <v/>
      </c>
      <c r="T38" s="109" t="str">
        <f t="shared" si="12"/>
        <v/>
      </c>
      <c r="U38" s="108" t="str">
        <f>IF(N38="","",IF(MASTER.SCHEDULE!$N38="Draw",1,IF(MASTER.SCHEDULE!$N38=H38,3,0)))</f>
        <v/>
      </c>
      <c r="V38" s="108" t="str">
        <f>IF(N38="","",IF(MASTER.SCHEDULE!$N38="Draw",1,IF(MASTER.SCHEDULE!$N38=L38,3,0)))</f>
        <v/>
      </c>
      <c r="W38" s="109" t="str">
        <f>IF(N38="","",MASTER.SCHEDULE!$Q38+MASTER.SCHEDULE!$R38)</f>
        <v/>
      </c>
      <c r="X38" s="110">
        <f t="shared" si="13"/>
        <v>46277</v>
      </c>
      <c r="Y38" s="106"/>
      <c r="Z38" s="106"/>
      <c r="AA38" s="275" t="str">
        <f t="shared" si="14"/>
        <v>Sep 7, 2026</v>
      </c>
      <c r="AB38" s="106"/>
      <c r="AC38" s="130" t="s">
        <v>68</v>
      </c>
      <c r="AD38" s="126"/>
      <c r="AE38" s="126"/>
      <c r="AF38" s="87"/>
      <c r="AG38" s="87"/>
      <c r="AH38" s="126"/>
      <c r="AI38" s="126"/>
      <c r="AJ38" s="120"/>
      <c r="AK38" s="108"/>
      <c r="AL38" s="108"/>
      <c r="AM38" s="108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6"/>
      <c r="BO38" s="106"/>
      <c r="BP38" s="134"/>
      <c r="BQ38" s="134"/>
      <c r="BR38" s="134"/>
      <c r="BS38" s="134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</row>
    <row r="39" spans="1:83" ht="30" customHeight="1">
      <c r="A39" s="108"/>
      <c r="B39" s="270" t="str">
        <f>IF(OR(SCHEDULES!O38=0,SCHEDULES!O38=""),"",SCHEDULES!O38)</f>
        <v>EPL</v>
      </c>
      <c r="C39" s="271">
        <f>IF(B39="","",SCHEDULES!P38)</f>
        <v>46277</v>
      </c>
      <c r="D39" s="270" t="str">
        <f>IF(B39="","",SCHEDULES!Q38)</f>
        <v>Tottenham Hotspur Stadium</v>
      </c>
      <c r="E39" s="272">
        <f>IF(B39="","",SCHEDULES!R38)</f>
        <v>0.72916666666666663</v>
      </c>
      <c r="F39" s="262">
        <f t="shared" si="0"/>
        <v>46277.729166666664</v>
      </c>
      <c r="G39" s="270" t="e" vm="38">
        <f>IFERROR(INDEX(LOGOS!B:B,MATCH(H39,LOGOS!A:A,0),1),"")</f>
        <v>#VALUE!</v>
      </c>
      <c r="H39" s="270" t="str">
        <f>IF(B39="","",SCHEDULES!S38)</f>
        <v>Tottenham</v>
      </c>
      <c r="I39" s="313" t="s">
        <v>117</v>
      </c>
      <c r="J39" s="273" t="str">
        <f t="shared" si="1"/>
        <v>:</v>
      </c>
      <c r="K39" s="313" t="s">
        <v>117</v>
      </c>
      <c r="L39" s="270" t="str">
        <f>IF(B39="","",SCHEDULES!T38)</f>
        <v>Everton</v>
      </c>
      <c r="M39" s="270" t="e" vm="29">
        <f>IFERROR(INDEX(LOGOS!B:B,MATCH(L39,LOGOS!A:A,0),1),"")</f>
        <v>#VALUE!</v>
      </c>
      <c r="N39" s="107" t="str">
        <f t="shared" si="6"/>
        <v/>
      </c>
      <c r="O39" s="108" t="str">
        <f t="shared" si="7"/>
        <v/>
      </c>
      <c r="P39" s="108" t="str">
        <f t="shared" si="8"/>
        <v/>
      </c>
      <c r="Q39" s="109" t="str">
        <f t="shared" si="9"/>
        <v/>
      </c>
      <c r="R39" s="109" t="str">
        <f t="shared" si="10"/>
        <v/>
      </c>
      <c r="S39" s="109" t="str">
        <f t="shared" si="11"/>
        <v/>
      </c>
      <c r="T39" s="109" t="str">
        <f t="shared" si="12"/>
        <v/>
      </c>
      <c r="U39" s="108" t="str">
        <f>IF(N39="","",IF(MASTER.SCHEDULE!$N39="Draw",1,IF(MASTER.SCHEDULE!$N39=H39,3,0)))</f>
        <v/>
      </c>
      <c r="V39" s="108" t="str">
        <f>IF(N39="","",IF(MASTER.SCHEDULE!$N39="Draw",1,IF(MASTER.SCHEDULE!$N39=L39,3,0)))</f>
        <v/>
      </c>
      <c r="W39" s="109" t="str">
        <f>IF(N39="","",MASTER.SCHEDULE!$Q39+MASTER.SCHEDULE!$R39)</f>
        <v/>
      </c>
      <c r="X39" s="110">
        <f t="shared" si="13"/>
        <v>46277</v>
      </c>
      <c r="Y39" s="106"/>
      <c r="Z39" s="106"/>
      <c r="AA39" s="275" t="str">
        <f t="shared" si="14"/>
        <v>Sep 7, 2026</v>
      </c>
      <c r="AB39" s="106"/>
      <c r="AC39" s="130" t="s">
        <v>68</v>
      </c>
      <c r="AD39" s="126"/>
      <c r="AE39" s="126"/>
      <c r="AF39" s="87"/>
      <c r="AG39" s="87"/>
      <c r="AH39" s="126"/>
      <c r="AI39" s="126"/>
      <c r="AJ39" s="120"/>
      <c r="AK39" s="108"/>
      <c r="AL39" s="108"/>
      <c r="AM39" s="108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6"/>
      <c r="BO39" s="106"/>
      <c r="BP39" s="134"/>
      <c r="BQ39" s="134"/>
      <c r="BR39" s="134"/>
      <c r="BS39" s="134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</row>
    <row r="40" spans="1:83" ht="30" customHeight="1">
      <c r="A40" s="108"/>
      <c r="B40" s="270" t="str">
        <f>IF(OR(SCHEDULES!O39=0,SCHEDULES!O39=""),"",SCHEDULES!O39)</f>
        <v>EPL</v>
      </c>
      <c r="C40" s="271">
        <f>IF(B40="","",SCHEDULES!P39)</f>
        <v>46277</v>
      </c>
      <c r="D40" s="270" t="str">
        <f>IF(B40="","",SCHEDULES!Q39)</f>
        <v>Stadium of Light</v>
      </c>
      <c r="E40" s="272">
        <f>IF(B40="","",SCHEDULES!R39)</f>
        <v>0.83333333333333337</v>
      </c>
      <c r="F40" s="262">
        <f t="shared" si="0"/>
        <v>46277.833333333336</v>
      </c>
      <c r="G40" s="270" t="e" vm="32">
        <f>IFERROR(INDEX(LOGOS!B:B,MATCH(H40,LOGOS!A:A,0),1),"")</f>
        <v>#VALUE!</v>
      </c>
      <c r="H40" s="270" t="str">
        <f>IF(B40="","",SCHEDULES!S39)</f>
        <v>Sunderland</v>
      </c>
      <c r="I40" s="313" t="s">
        <v>117</v>
      </c>
      <c r="J40" s="273" t="str">
        <f t="shared" si="1"/>
        <v>:</v>
      </c>
      <c r="K40" s="313" t="s">
        <v>117</v>
      </c>
      <c r="L40" s="270" t="str">
        <f>IF(B40="","",SCHEDULES!T39)</f>
        <v>Arsenal</v>
      </c>
      <c r="M40" s="270" t="e" vm="25">
        <f>IFERROR(INDEX(LOGOS!B:B,MATCH(L40,LOGOS!A:A,0),1),"")</f>
        <v>#VALUE!</v>
      </c>
      <c r="N40" s="107" t="str">
        <f t="shared" si="6"/>
        <v/>
      </c>
      <c r="O40" s="108" t="str">
        <f t="shared" si="7"/>
        <v/>
      </c>
      <c r="P40" s="108" t="str">
        <f t="shared" si="8"/>
        <v/>
      </c>
      <c r="Q40" s="109" t="str">
        <f t="shared" si="9"/>
        <v/>
      </c>
      <c r="R40" s="109" t="str">
        <f t="shared" si="10"/>
        <v/>
      </c>
      <c r="S40" s="109" t="str">
        <f t="shared" si="11"/>
        <v/>
      </c>
      <c r="T40" s="109" t="str">
        <f t="shared" si="12"/>
        <v/>
      </c>
      <c r="U40" s="108" t="str">
        <f>IF(N40="","",IF(MASTER.SCHEDULE!$N40="Draw",1,IF(MASTER.SCHEDULE!$N40=H40,3,0)))</f>
        <v/>
      </c>
      <c r="V40" s="108" t="str">
        <f>IF(N40="","",IF(MASTER.SCHEDULE!$N40="Draw",1,IF(MASTER.SCHEDULE!$N40=L40,3,0)))</f>
        <v/>
      </c>
      <c r="W40" s="109" t="str">
        <f>IF(N40="","",MASTER.SCHEDULE!$Q40+MASTER.SCHEDULE!$R40)</f>
        <v/>
      </c>
      <c r="X40" s="110">
        <f t="shared" si="13"/>
        <v>46277</v>
      </c>
      <c r="Y40" s="106"/>
      <c r="Z40" s="106"/>
      <c r="AA40" s="275" t="str">
        <f t="shared" si="14"/>
        <v>Sep 7, 2026</v>
      </c>
      <c r="AB40" s="106"/>
      <c r="AC40" s="135"/>
      <c r="AD40" s="126"/>
      <c r="AE40" s="126"/>
      <c r="AF40" s="87"/>
      <c r="AG40" s="87"/>
      <c r="AH40" s="126"/>
      <c r="AI40" s="126"/>
      <c r="AJ40" s="120"/>
      <c r="AK40" s="108"/>
      <c r="AL40" s="108"/>
      <c r="AM40" s="108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6"/>
      <c r="BO40" s="106"/>
      <c r="BP40" s="134"/>
      <c r="BQ40" s="134"/>
      <c r="BR40" s="134"/>
      <c r="BS40" s="134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</row>
    <row r="41" spans="1:83" ht="30" customHeight="1">
      <c r="A41" s="108"/>
      <c r="B41" s="270" t="str">
        <f>IF(OR(SCHEDULES!O40=0,SCHEDULES!O40=""),"",SCHEDULES!O40)</f>
        <v>EPL</v>
      </c>
      <c r="C41" s="271">
        <f>IF(B41="","",SCHEDULES!P40)</f>
        <v>46278</v>
      </c>
      <c r="D41" s="270" t="str">
        <f>IF(B41="","",SCHEDULES!Q40)</f>
        <v>Coventry Building Society Arena</v>
      </c>
      <c r="E41" s="272">
        <f>IF(B41="","",SCHEDULES!R40)</f>
        <v>0.58333333333333337</v>
      </c>
      <c r="F41" s="262">
        <f t="shared" si="0"/>
        <v>46278.583333333336</v>
      </c>
      <c r="G41" s="270" t="e" vm="26">
        <f>IFERROR(INDEX(LOGOS!B:B,MATCH(H41,LOGOS!A:A,0),1),"")</f>
        <v>#VALUE!</v>
      </c>
      <c r="H41" s="270" t="str">
        <f>IF(B41="","",SCHEDULES!S40)</f>
        <v>Coventry</v>
      </c>
      <c r="I41" s="313" t="s">
        <v>117</v>
      </c>
      <c r="J41" s="273" t="str">
        <f t="shared" si="1"/>
        <v>:</v>
      </c>
      <c r="K41" s="313" t="s">
        <v>117</v>
      </c>
      <c r="L41" s="270" t="str">
        <f>IF(B41="","",SCHEDULES!T40)</f>
        <v>Brighton</v>
      </c>
      <c r="M41" s="270" t="e" vm="39">
        <f>IFERROR(INDEX(LOGOS!B:B,MATCH(L41,LOGOS!A:A,0),1),"")</f>
        <v>#VALUE!</v>
      </c>
      <c r="N41" s="107" t="str">
        <f t="shared" si="6"/>
        <v/>
      </c>
      <c r="O41" s="108" t="str">
        <f t="shared" si="7"/>
        <v/>
      </c>
      <c r="P41" s="108" t="str">
        <f t="shared" si="8"/>
        <v/>
      </c>
      <c r="Q41" s="109" t="str">
        <f t="shared" si="9"/>
        <v/>
      </c>
      <c r="R41" s="109" t="str">
        <f t="shared" si="10"/>
        <v/>
      </c>
      <c r="S41" s="109" t="str">
        <f t="shared" si="11"/>
        <v/>
      </c>
      <c r="T41" s="109" t="str">
        <f t="shared" si="12"/>
        <v/>
      </c>
      <c r="U41" s="108" t="str">
        <f>IF(N41="","",IF(MASTER.SCHEDULE!$N41="Draw",1,IF(MASTER.SCHEDULE!$N41=H41,3,0)))</f>
        <v/>
      </c>
      <c r="V41" s="108" t="str">
        <f>IF(N41="","",IF(MASTER.SCHEDULE!$N41="Draw",1,IF(MASTER.SCHEDULE!$N41=L41,3,0)))</f>
        <v/>
      </c>
      <c r="W41" s="109" t="str">
        <f>IF(N41="","",MASTER.SCHEDULE!$Q41+MASTER.SCHEDULE!$R41)</f>
        <v/>
      </c>
      <c r="X41" s="110">
        <f t="shared" si="13"/>
        <v>46278</v>
      </c>
      <c r="Y41" s="106"/>
      <c r="Z41" s="106"/>
      <c r="AA41" s="275" t="str">
        <f t="shared" si="14"/>
        <v>Sep 7, 2026</v>
      </c>
      <c r="AB41" s="106"/>
      <c r="AC41" s="136"/>
      <c r="AD41" s="126"/>
      <c r="AE41" s="126"/>
      <c r="AF41" s="87"/>
      <c r="AG41" s="87"/>
      <c r="AH41" s="126"/>
      <c r="AI41" s="126"/>
      <c r="AJ41" s="120"/>
      <c r="AK41" s="108"/>
      <c r="AL41" s="108"/>
      <c r="AM41" s="108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6"/>
      <c r="BO41" s="106"/>
      <c r="BP41" s="134"/>
      <c r="BQ41" s="134"/>
      <c r="BR41" s="134"/>
      <c r="BS41" s="134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</row>
    <row r="42" spans="1:83" ht="30" customHeight="1">
      <c r="A42" s="108"/>
      <c r="B42" s="270" t="str">
        <f>IF(OR(SCHEDULES!O41=0,SCHEDULES!O41=""),"",SCHEDULES!O41)</f>
        <v>EPL</v>
      </c>
      <c r="C42" s="271">
        <f>IF(B42="","",SCHEDULES!P41)</f>
        <v>46278</v>
      </c>
      <c r="D42" s="270" t="str">
        <f>IF(B42="","",SCHEDULES!Q41)</f>
        <v>Old Trafford</v>
      </c>
      <c r="E42" s="272">
        <f>IF(B42="","",SCHEDULES!R41)</f>
        <v>0.6875</v>
      </c>
      <c r="F42" s="262">
        <f t="shared" si="0"/>
        <v>46278.6875</v>
      </c>
      <c r="G42" s="270" t="e" vm="28">
        <f>IFERROR(INDEX(LOGOS!B:B,MATCH(H42,LOGOS!A:A,0),1),"")</f>
        <v>#VALUE!</v>
      </c>
      <c r="H42" s="270" t="str">
        <f>IF(B42="","",SCHEDULES!S41)</f>
        <v>Manchester United</v>
      </c>
      <c r="I42" s="313" t="s">
        <v>117</v>
      </c>
      <c r="J42" s="273" t="str">
        <f t="shared" si="1"/>
        <v>:</v>
      </c>
      <c r="K42" s="313" t="s">
        <v>117</v>
      </c>
      <c r="L42" s="270" t="str">
        <f>IF(B42="","",SCHEDULES!T41)</f>
        <v>Manchester City</v>
      </c>
      <c r="M42" s="270" t="e" vm="40">
        <f>IFERROR(INDEX(LOGOS!B:B,MATCH(L42,LOGOS!A:A,0),1),"")</f>
        <v>#VALUE!</v>
      </c>
      <c r="N42" s="107" t="str">
        <f t="shared" si="6"/>
        <v/>
      </c>
      <c r="O42" s="108" t="str">
        <f t="shared" si="7"/>
        <v/>
      </c>
      <c r="P42" s="108" t="str">
        <f t="shared" si="8"/>
        <v/>
      </c>
      <c r="Q42" s="109" t="str">
        <f t="shared" si="9"/>
        <v/>
      </c>
      <c r="R42" s="109" t="str">
        <f t="shared" si="10"/>
        <v/>
      </c>
      <c r="S42" s="109" t="str">
        <f t="shared" si="11"/>
        <v/>
      </c>
      <c r="T42" s="109" t="str">
        <f t="shared" si="12"/>
        <v/>
      </c>
      <c r="U42" s="108" t="str">
        <f>IF(N42="","",IF(MASTER.SCHEDULE!$N42="Draw",1,IF(MASTER.SCHEDULE!$N42=H42,3,0)))</f>
        <v/>
      </c>
      <c r="V42" s="108" t="str">
        <f>IF(N42="","",IF(MASTER.SCHEDULE!$N42="Draw",1,IF(MASTER.SCHEDULE!$N42=L42,3,0)))</f>
        <v/>
      </c>
      <c r="W42" s="109" t="str">
        <f>IF(N42="","",MASTER.SCHEDULE!$Q42+MASTER.SCHEDULE!$R42)</f>
        <v/>
      </c>
      <c r="X42" s="110">
        <f t="shared" si="13"/>
        <v>46278</v>
      </c>
      <c r="Y42" s="106"/>
      <c r="Z42" s="106"/>
      <c r="AA42" s="275" t="str">
        <f t="shared" si="14"/>
        <v>Sep 7, 2026</v>
      </c>
      <c r="AB42" s="106"/>
      <c r="AC42" s="135"/>
      <c r="AD42" s="126"/>
      <c r="AE42" s="126"/>
      <c r="AF42" s="87"/>
      <c r="AG42" s="87"/>
      <c r="AH42" s="126"/>
      <c r="AI42" s="126"/>
      <c r="AJ42" s="120"/>
      <c r="AK42" s="108"/>
      <c r="AL42" s="108"/>
      <c r="AM42" s="108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6"/>
      <c r="BO42" s="106"/>
      <c r="BP42" s="108"/>
      <c r="BQ42" s="108"/>
      <c r="BR42" s="108"/>
      <c r="BS42" s="108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</row>
    <row r="43" spans="1:83" ht="30" customHeight="1">
      <c r="A43" s="108"/>
      <c r="B43" s="270" t="str">
        <f>IF(OR(SCHEDULES!O42=0,SCHEDULES!O42=""),"",SCHEDULES!O42)</f>
        <v>EPL</v>
      </c>
      <c r="C43" s="271">
        <f>IF(B43="","",SCHEDULES!P42)</f>
        <v>46279</v>
      </c>
      <c r="D43" s="270" t="str">
        <f>IF(B43="","",SCHEDULES!Q42)</f>
        <v>Elland Road</v>
      </c>
      <c r="E43" s="272">
        <f>IF(B43="","",SCHEDULES!R42)</f>
        <v>0.83333333333333337</v>
      </c>
      <c r="F43" s="262">
        <f t="shared" si="0"/>
        <v>46279.833333333336</v>
      </c>
      <c r="G43" s="270" t="e" vm="35">
        <f>IFERROR(INDEX(LOGOS!B:B,MATCH(H43,LOGOS!A:A,0),1),"")</f>
        <v>#VALUE!</v>
      </c>
      <c r="H43" s="270" t="str">
        <f>IF(B43="","",SCHEDULES!S42)</f>
        <v>Leeds</v>
      </c>
      <c r="I43" s="313" t="s">
        <v>117</v>
      </c>
      <c r="J43" s="273" t="str">
        <f t="shared" si="1"/>
        <v>:</v>
      </c>
      <c r="K43" s="313" t="s">
        <v>117</v>
      </c>
      <c r="L43" s="270" t="str">
        <f>IF(B43="","",SCHEDULES!T42)</f>
        <v>Newcastle United</v>
      </c>
      <c r="M43" s="270" t="e" vm="42">
        <f>IFERROR(INDEX(LOGOS!B:B,MATCH(L43,LOGOS!A:A,0),1),"")</f>
        <v>#VALUE!</v>
      </c>
      <c r="N43" s="107" t="str">
        <f t="shared" si="6"/>
        <v/>
      </c>
      <c r="O43" s="108" t="str">
        <f t="shared" si="7"/>
        <v/>
      </c>
      <c r="P43" s="108" t="str">
        <f t="shared" si="8"/>
        <v/>
      </c>
      <c r="Q43" s="109" t="str">
        <f t="shared" si="9"/>
        <v/>
      </c>
      <c r="R43" s="109" t="str">
        <f t="shared" si="10"/>
        <v/>
      </c>
      <c r="S43" s="109" t="str">
        <f t="shared" si="11"/>
        <v/>
      </c>
      <c r="T43" s="109" t="str">
        <f t="shared" si="12"/>
        <v/>
      </c>
      <c r="U43" s="108" t="str">
        <f>IF(N43="","",IF(MASTER.SCHEDULE!$N43="Draw",1,IF(MASTER.SCHEDULE!$N43=H43,3,0)))</f>
        <v/>
      </c>
      <c r="V43" s="108" t="str">
        <f>IF(N43="","",IF(MASTER.SCHEDULE!$N43="Draw",1,IF(MASTER.SCHEDULE!$N43=L43,3,0)))</f>
        <v/>
      </c>
      <c r="W43" s="109" t="str">
        <f>IF(N43="","",MASTER.SCHEDULE!$Q43+MASTER.SCHEDULE!$R43)</f>
        <v/>
      </c>
      <c r="X43" s="110">
        <f t="shared" si="13"/>
        <v>46279</v>
      </c>
      <c r="Y43" s="106"/>
      <c r="Z43" s="106"/>
      <c r="AA43" s="275" t="str">
        <f t="shared" si="14"/>
        <v>Sep 14, 2026</v>
      </c>
      <c r="AB43" s="106"/>
      <c r="AC43" s="135"/>
      <c r="AD43" s="126"/>
      <c r="AE43" s="126"/>
      <c r="AF43" s="87"/>
      <c r="AG43" s="87"/>
      <c r="AH43" s="126"/>
      <c r="AI43" s="126"/>
      <c r="AJ43" s="120"/>
      <c r="AK43" s="108"/>
      <c r="AL43" s="108"/>
      <c r="AM43" s="108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6"/>
      <c r="BO43" s="106"/>
      <c r="BP43" s="108"/>
      <c r="BQ43" s="108"/>
      <c r="BR43" s="108"/>
      <c r="BS43" s="108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</row>
    <row r="44" spans="1:83" ht="30" customHeight="1">
      <c r="A44" s="108"/>
      <c r="B44" s="270" t="str">
        <f>IF(OR(SCHEDULES!O43=0,SCHEDULES!O43=""),"",SCHEDULES!O43)</f>
        <v>EPL</v>
      </c>
      <c r="C44" s="271">
        <f>IF(B44="","",SCHEDULES!P43)</f>
        <v>46283</v>
      </c>
      <c r="D44" s="270" t="str">
        <f>IF(B44="","",SCHEDULES!Q43)</f>
        <v>Gtech Community Stadium</v>
      </c>
      <c r="E44" s="272">
        <f>IF(B44="","",SCHEDULES!R43)</f>
        <v>0.83333333333333337</v>
      </c>
      <c r="F44" s="262">
        <f t="shared" si="0"/>
        <v>46283.833333333336</v>
      </c>
      <c r="G44" s="270" t="e" vm="37">
        <f>IFERROR(INDEX(LOGOS!B:B,MATCH(H44,LOGOS!A:A,0),1),"")</f>
        <v>#VALUE!</v>
      </c>
      <c r="H44" s="270" t="str">
        <f>IF(B44="","",SCHEDULES!S43)</f>
        <v>Brentford</v>
      </c>
      <c r="I44" s="313" t="s">
        <v>117</v>
      </c>
      <c r="J44" s="273" t="str">
        <f t="shared" si="1"/>
        <v>:</v>
      </c>
      <c r="K44" s="313" t="s">
        <v>117</v>
      </c>
      <c r="L44" s="270" t="str">
        <f>IF(B44="","",SCHEDULES!T43)</f>
        <v>Chelsea</v>
      </c>
      <c r="M44" s="270" t="e" vm="41">
        <f>IFERROR(INDEX(LOGOS!B:B,MATCH(L44,LOGOS!A:A,0),1),"")</f>
        <v>#VALUE!</v>
      </c>
      <c r="N44" s="107" t="str">
        <f t="shared" si="6"/>
        <v/>
      </c>
      <c r="O44" s="108" t="str">
        <f t="shared" si="7"/>
        <v/>
      </c>
      <c r="P44" s="108" t="str">
        <f t="shared" si="8"/>
        <v/>
      </c>
      <c r="Q44" s="109" t="str">
        <f t="shared" si="9"/>
        <v/>
      </c>
      <c r="R44" s="109" t="str">
        <f t="shared" si="10"/>
        <v/>
      </c>
      <c r="S44" s="109" t="str">
        <f t="shared" si="11"/>
        <v/>
      </c>
      <c r="T44" s="109" t="str">
        <f t="shared" si="12"/>
        <v/>
      </c>
      <c r="U44" s="108" t="str">
        <f>IF(N44="","",IF(MASTER.SCHEDULE!$N44="Draw",1,IF(MASTER.SCHEDULE!$N44=H44,3,0)))</f>
        <v/>
      </c>
      <c r="V44" s="108" t="str">
        <f>IF(N44="","",IF(MASTER.SCHEDULE!$N44="Draw",1,IF(MASTER.SCHEDULE!$N44=L44,3,0)))</f>
        <v/>
      </c>
      <c r="W44" s="109" t="str">
        <f>IF(N44="","",MASTER.SCHEDULE!$Q44+MASTER.SCHEDULE!$R44)</f>
        <v/>
      </c>
      <c r="X44" s="110">
        <f t="shared" si="13"/>
        <v>46283</v>
      </c>
      <c r="Y44" s="106"/>
      <c r="Z44" s="106"/>
      <c r="AA44" s="275" t="str">
        <f t="shared" si="14"/>
        <v>Sep 14, 2026</v>
      </c>
      <c r="AB44" s="106"/>
      <c r="AC44" s="135"/>
      <c r="AD44" s="126"/>
      <c r="AE44" s="126"/>
      <c r="AF44" s="87"/>
      <c r="AG44" s="87"/>
      <c r="AH44" s="126"/>
      <c r="AI44" s="126"/>
      <c r="AJ44" s="120"/>
      <c r="AK44" s="108"/>
      <c r="AL44" s="108"/>
      <c r="AM44" s="108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6"/>
      <c r="BO44" s="106"/>
      <c r="BP44" s="108"/>
      <c r="BQ44" s="108"/>
      <c r="BR44" s="108"/>
      <c r="BS44" s="108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</row>
    <row r="45" spans="1:83" ht="30" customHeight="1">
      <c r="A45" s="108"/>
      <c r="B45" s="270" t="str">
        <f>IF(OR(SCHEDULES!O44=0,SCHEDULES!O44=""),"",SCHEDULES!O44)</f>
        <v>EPL</v>
      </c>
      <c r="C45" s="271">
        <f>IF(B45="","",SCHEDULES!P44)</f>
        <v>46284</v>
      </c>
      <c r="D45" s="270" t="str">
        <f>IF(B45="","",SCHEDULES!Q44)</f>
        <v>Tottenham Hotspur Stadium</v>
      </c>
      <c r="E45" s="272">
        <f>IF(B45="","",SCHEDULES!R44)</f>
        <v>0.52083333333333337</v>
      </c>
      <c r="F45" s="262">
        <f t="shared" si="0"/>
        <v>46284.520833333336</v>
      </c>
      <c r="G45" s="270" t="e" vm="38">
        <f>IFERROR(INDEX(LOGOS!B:B,MATCH(H45,LOGOS!A:A,0),1),"")</f>
        <v>#VALUE!</v>
      </c>
      <c r="H45" s="270" t="str">
        <f>IF(B45="","",SCHEDULES!S44)</f>
        <v>Tottenham</v>
      </c>
      <c r="I45" s="313" t="s">
        <v>117</v>
      </c>
      <c r="J45" s="273" t="str">
        <f t="shared" si="1"/>
        <v>:</v>
      </c>
      <c r="K45" s="313" t="s">
        <v>117</v>
      </c>
      <c r="L45" s="270" t="str">
        <f>IF(B45="","",SCHEDULES!T44)</f>
        <v>Aston Villa</v>
      </c>
      <c r="M45" s="270" t="e" vm="33">
        <f>IFERROR(INDEX(LOGOS!B:B,MATCH(L45,LOGOS!A:A,0),1),"")</f>
        <v>#VALUE!</v>
      </c>
      <c r="N45" s="107" t="str">
        <f t="shared" si="6"/>
        <v/>
      </c>
      <c r="O45" s="108" t="str">
        <f t="shared" si="7"/>
        <v/>
      </c>
      <c r="P45" s="108" t="str">
        <f t="shared" si="8"/>
        <v/>
      </c>
      <c r="Q45" s="109" t="str">
        <f t="shared" si="9"/>
        <v/>
      </c>
      <c r="R45" s="109" t="str">
        <f t="shared" si="10"/>
        <v/>
      </c>
      <c r="S45" s="109" t="str">
        <f t="shared" si="11"/>
        <v/>
      </c>
      <c r="T45" s="109" t="str">
        <f t="shared" si="12"/>
        <v/>
      </c>
      <c r="U45" s="108" t="str">
        <f>IF(N45="","",IF(MASTER.SCHEDULE!$N45="Draw",1,IF(MASTER.SCHEDULE!$N45=H45,3,0)))</f>
        <v/>
      </c>
      <c r="V45" s="108" t="str">
        <f>IF(N45="","",IF(MASTER.SCHEDULE!$N45="Draw",1,IF(MASTER.SCHEDULE!$N45=L45,3,0)))</f>
        <v/>
      </c>
      <c r="W45" s="109" t="str">
        <f>IF(N45="","",MASTER.SCHEDULE!$Q45+MASTER.SCHEDULE!$R45)</f>
        <v/>
      </c>
      <c r="X45" s="110">
        <f t="shared" si="13"/>
        <v>46284</v>
      </c>
      <c r="Y45" s="106"/>
      <c r="Z45" s="106"/>
      <c r="AA45" s="275" t="str">
        <f t="shared" si="14"/>
        <v>Sep 14, 2026</v>
      </c>
      <c r="AB45" s="106"/>
      <c r="AC45" s="135"/>
      <c r="AD45" s="126"/>
      <c r="AE45" s="126"/>
      <c r="AF45" s="87"/>
      <c r="AG45" s="87"/>
      <c r="AH45" s="126"/>
      <c r="AI45" s="126"/>
      <c r="AJ45" s="120"/>
      <c r="AK45" s="108"/>
      <c r="AL45" s="108"/>
      <c r="AM45" s="108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6"/>
      <c r="BO45" s="106"/>
      <c r="BP45" s="108"/>
      <c r="BQ45" s="108"/>
      <c r="BR45" s="108"/>
      <c r="BS45" s="108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</row>
    <row r="46" spans="1:83" ht="30" customHeight="1">
      <c r="A46" s="108"/>
      <c r="B46" s="270" t="str">
        <f>IF(OR(SCHEDULES!O45=0,SCHEDULES!O45=""),"",SCHEDULES!O45)</f>
        <v>EPL</v>
      </c>
      <c r="C46" s="271">
        <f>IF(B46="","",SCHEDULES!P45)</f>
        <v>46284</v>
      </c>
      <c r="D46" s="270" t="str">
        <f>IF(B46="","",SCHEDULES!Q45)</f>
        <v>American Express Stadium</v>
      </c>
      <c r="E46" s="272">
        <f>IF(B46="","",SCHEDULES!R45)</f>
        <v>0.625</v>
      </c>
      <c r="F46" s="262">
        <f t="shared" si="0"/>
        <v>46284.625</v>
      </c>
      <c r="G46" s="270" t="e" vm="39">
        <f>IFERROR(INDEX(LOGOS!B:B,MATCH(H46,LOGOS!A:A,0),1),"")</f>
        <v>#VALUE!</v>
      </c>
      <c r="H46" s="270" t="str">
        <f>IF(B46="","",SCHEDULES!S45)</f>
        <v>Brighton</v>
      </c>
      <c r="I46" s="313" t="s">
        <v>117</v>
      </c>
      <c r="J46" s="273" t="str">
        <f t="shared" si="1"/>
        <v>:</v>
      </c>
      <c r="K46" s="313" t="s">
        <v>117</v>
      </c>
      <c r="L46" s="270" t="str">
        <f>IF(B46="","",SCHEDULES!T45)</f>
        <v>Arsenal</v>
      </c>
      <c r="M46" s="270" t="e" vm="25">
        <f>IFERROR(INDEX(LOGOS!B:B,MATCH(L46,LOGOS!A:A,0),1),"")</f>
        <v>#VALUE!</v>
      </c>
      <c r="N46" s="107" t="str">
        <f t="shared" si="6"/>
        <v/>
      </c>
      <c r="O46" s="108" t="str">
        <f t="shared" si="7"/>
        <v/>
      </c>
      <c r="P46" s="108" t="str">
        <f t="shared" si="8"/>
        <v/>
      </c>
      <c r="Q46" s="109" t="str">
        <f t="shared" si="9"/>
        <v/>
      </c>
      <c r="R46" s="109" t="str">
        <f t="shared" si="10"/>
        <v/>
      </c>
      <c r="S46" s="109" t="str">
        <f t="shared" si="11"/>
        <v/>
      </c>
      <c r="T46" s="109" t="str">
        <f t="shared" si="12"/>
        <v/>
      </c>
      <c r="U46" s="108" t="str">
        <f>IF(N46="","",IF(MASTER.SCHEDULE!$N46="Draw",1,IF(MASTER.SCHEDULE!$N46=H46,3,0)))</f>
        <v/>
      </c>
      <c r="V46" s="108" t="str">
        <f>IF(N46="","",IF(MASTER.SCHEDULE!$N46="Draw",1,IF(MASTER.SCHEDULE!$N46=L46,3,0)))</f>
        <v/>
      </c>
      <c r="W46" s="109" t="str">
        <f>IF(N46="","",MASTER.SCHEDULE!$Q46+MASTER.SCHEDULE!$R46)</f>
        <v/>
      </c>
      <c r="X46" s="110">
        <f t="shared" si="13"/>
        <v>46284</v>
      </c>
      <c r="Y46" s="106"/>
      <c r="Z46" s="106"/>
      <c r="AA46" s="275" t="str">
        <f t="shared" si="14"/>
        <v>Sep 14, 2026</v>
      </c>
      <c r="AB46" s="106"/>
      <c r="AC46" s="135"/>
      <c r="AD46" s="126"/>
      <c r="AE46" s="126"/>
      <c r="AF46" s="87"/>
      <c r="AG46" s="87"/>
      <c r="AH46" s="126"/>
      <c r="AI46" s="126"/>
      <c r="AJ46" s="120"/>
      <c r="AK46" s="108"/>
      <c r="AL46" s="108"/>
      <c r="AM46" s="108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6"/>
      <c r="BO46" s="106"/>
      <c r="BP46" s="108"/>
      <c r="BQ46" s="108"/>
      <c r="BR46" s="108"/>
      <c r="BS46" s="108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</row>
    <row r="47" spans="1:83" ht="30" customHeight="1">
      <c r="A47" s="108"/>
      <c r="B47" s="270" t="str">
        <f>IF(OR(SCHEDULES!O46=0,SCHEDULES!O46=""),"",SCHEDULES!O46)</f>
        <v>EPL</v>
      </c>
      <c r="C47" s="271">
        <f>IF(B47="","",SCHEDULES!P46)</f>
        <v>46284</v>
      </c>
      <c r="D47" s="270" t="str">
        <f>IF(B47="","",SCHEDULES!Q46)</f>
        <v>Hill Dickinson Stadium</v>
      </c>
      <c r="E47" s="272">
        <f>IF(B47="","",SCHEDULES!R46)</f>
        <v>0.625</v>
      </c>
      <c r="F47" s="262">
        <f t="shared" si="0"/>
        <v>46284.625</v>
      </c>
      <c r="G47" s="270" t="e" vm="29">
        <f>IFERROR(INDEX(LOGOS!B:B,MATCH(H47,LOGOS!A:A,0),1),"")</f>
        <v>#VALUE!</v>
      </c>
      <c r="H47" s="270" t="str">
        <f>IF(B47="","",SCHEDULES!S46)</f>
        <v>Everton</v>
      </c>
      <c r="I47" s="313" t="s">
        <v>117</v>
      </c>
      <c r="J47" s="273" t="str">
        <f t="shared" si="1"/>
        <v>:</v>
      </c>
      <c r="K47" s="313" t="s">
        <v>117</v>
      </c>
      <c r="L47" s="270" t="str">
        <f>IF(B47="","",SCHEDULES!T46)</f>
        <v>Ipswich</v>
      </c>
      <c r="M47" s="270" t="e" vm="31">
        <f>IFERROR(INDEX(LOGOS!B:B,MATCH(L47,LOGOS!A:A,0),1),"")</f>
        <v>#VALUE!</v>
      </c>
      <c r="N47" s="107" t="str">
        <f t="shared" si="6"/>
        <v/>
      </c>
      <c r="O47" s="108" t="str">
        <f t="shared" si="7"/>
        <v/>
      </c>
      <c r="P47" s="108" t="str">
        <f t="shared" si="8"/>
        <v/>
      </c>
      <c r="Q47" s="109" t="str">
        <f t="shared" si="9"/>
        <v/>
      </c>
      <c r="R47" s="109" t="str">
        <f t="shared" si="10"/>
        <v/>
      </c>
      <c r="S47" s="109" t="str">
        <f t="shared" si="11"/>
        <v/>
      </c>
      <c r="T47" s="109" t="str">
        <f t="shared" si="12"/>
        <v/>
      </c>
      <c r="U47" s="108" t="str">
        <f>IF(N47="","",IF(MASTER.SCHEDULE!$N47="Draw",1,IF(MASTER.SCHEDULE!$N47=H47,3,0)))</f>
        <v/>
      </c>
      <c r="V47" s="108" t="str">
        <f>IF(N47="","",IF(MASTER.SCHEDULE!$N47="Draw",1,IF(MASTER.SCHEDULE!$N47=L47,3,0)))</f>
        <v/>
      </c>
      <c r="W47" s="109" t="str">
        <f>IF(N47="","",MASTER.SCHEDULE!$Q47+MASTER.SCHEDULE!$R47)</f>
        <v/>
      </c>
      <c r="X47" s="110">
        <f t="shared" si="13"/>
        <v>46284</v>
      </c>
      <c r="Y47" s="106"/>
      <c r="Z47" s="106"/>
      <c r="AA47" s="275" t="str">
        <f t="shared" si="14"/>
        <v>Sep 14, 2026</v>
      </c>
      <c r="AB47" s="106"/>
      <c r="AC47" s="137"/>
      <c r="AD47" s="126"/>
      <c r="AE47" s="126"/>
      <c r="AF47" s="87"/>
      <c r="AG47" s="87"/>
      <c r="AH47" s="126"/>
      <c r="AI47" s="126"/>
      <c r="AJ47" s="120"/>
      <c r="AK47" s="108"/>
      <c r="AL47" s="108"/>
      <c r="AM47" s="108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6"/>
      <c r="BO47" s="106"/>
      <c r="BP47" s="108"/>
      <c r="BQ47" s="108"/>
      <c r="BR47" s="108"/>
      <c r="BS47" s="108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</row>
    <row r="48" spans="1:83" ht="30" customHeight="1">
      <c r="A48" s="108"/>
      <c r="B48" s="270" t="str">
        <f>IF(OR(SCHEDULES!O47=0,SCHEDULES!O47=""),"",SCHEDULES!O47)</f>
        <v>EPL</v>
      </c>
      <c r="C48" s="271">
        <f>IF(B48="","",SCHEDULES!P47)</f>
        <v>46284</v>
      </c>
      <c r="D48" s="270" t="str">
        <f>IF(B48="","",SCHEDULES!Q47)</f>
        <v>Elland Road</v>
      </c>
      <c r="E48" s="272">
        <f>IF(B48="","",SCHEDULES!R47)</f>
        <v>0.625</v>
      </c>
      <c r="F48" s="262">
        <f t="shared" si="0"/>
        <v>46284.625</v>
      </c>
      <c r="G48" s="270" t="e" vm="35">
        <f>IFERROR(INDEX(LOGOS!B:B,MATCH(H48,LOGOS!A:A,0),1),"")</f>
        <v>#VALUE!</v>
      </c>
      <c r="H48" s="270" t="str">
        <f>IF(B48="","",SCHEDULES!S47)</f>
        <v>Leeds</v>
      </c>
      <c r="I48" s="313" t="s">
        <v>117</v>
      </c>
      <c r="J48" s="273" t="str">
        <f t="shared" si="1"/>
        <v>:</v>
      </c>
      <c r="K48" s="313" t="s">
        <v>117</v>
      </c>
      <c r="L48" s="270" t="str">
        <f>IF(B48="","",SCHEDULES!T47)</f>
        <v>Crystal Palace</v>
      </c>
      <c r="M48" s="270" t="e" vm="30">
        <f>IFERROR(INDEX(LOGOS!B:B,MATCH(L48,LOGOS!A:A,0),1),"")</f>
        <v>#VALUE!</v>
      </c>
      <c r="N48" s="107" t="str">
        <f t="shared" si="6"/>
        <v/>
      </c>
      <c r="O48" s="108" t="str">
        <f t="shared" si="7"/>
        <v/>
      </c>
      <c r="P48" s="108" t="str">
        <f t="shared" si="8"/>
        <v/>
      </c>
      <c r="Q48" s="109" t="str">
        <f t="shared" si="9"/>
        <v/>
      </c>
      <c r="R48" s="109" t="str">
        <f t="shared" si="10"/>
        <v/>
      </c>
      <c r="S48" s="109" t="str">
        <f t="shared" si="11"/>
        <v/>
      </c>
      <c r="T48" s="109" t="str">
        <f t="shared" si="12"/>
        <v/>
      </c>
      <c r="U48" s="108" t="str">
        <f>IF(N48="","",IF(MASTER.SCHEDULE!$N48="Draw",1,IF(MASTER.SCHEDULE!$N48=H48,3,0)))</f>
        <v/>
      </c>
      <c r="V48" s="108" t="str">
        <f>IF(N48="","",IF(MASTER.SCHEDULE!$N48="Draw",1,IF(MASTER.SCHEDULE!$N48=L48,3,0)))</f>
        <v/>
      </c>
      <c r="W48" s="109" t="str">
        <f>IF(N48="","",MASTER.SCHEDULE!$Q48+MASTER.SCHEDULE!$R48)</f>
        <v/>
      </c>
      <c r="X48" s="110">
        <f t="shared" si="13"/>
        <v>46284</v>
      </c>
      <c r="Y48" s="106"/>
      <c r="Z48" s="106"/>
      <c r="AA48" s="275" t="str">
        <f t="shared" si="14"/>
        <v>Sep 14, 2026</v>
      </c>
      <c r="AB48" s="106"/>
      <c r="AC48" s="135"/>
      <c r="AD48" s="126"/>
      <c r="AE48" s="126"/>
      <c r="AF48" s="87"/>
      <c r="AG48" s="87"/>
      <c r="AH48" s="126"/>
      <c r="AI48" s="126"/>
      <c r="AJ48" s="120"/>
      <c r="AK48" s="108"/>
      <c r="AL48" s="108"/>
      <c r="AM48" s="108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6"/>
      <c r="BO48" s="106"/>
      <c r="BP48" s="108"/>
      <c r="BQ48" s="108"/>
      <c r="BR48" s="108"/>
      <c r="BS48" s="108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</row>
    <row r="49" spans="1:83" ht="30" customHeight="1">
      <c r="A49" s="108"/>
      <c r="B49" s="270" t="str">
        <f>IF(OR(SCHEDULES!O48=0,SCHEDULES!O48=""),"",SCHEDULES!O48)</f>
        <v>EPL</v>
      </c>
      <c r="C49" s="271">
        <f>IF(B49="","",SCHEDULES!P48)</f>
        <v>46284</v>
      </c>
      <c r="D49" s="270" t="str">
        <f>IF(B49="","",SCHEDULES!Q48)</f>
        <v>Etihad Stadium</v>
      </c>
      <c r="E49" s="272">
        <f>IF(B49="","",SCHEDULES!R48)</f>
        <v>0.625</v>
      </c>
      <c r="F49" s="262">
        <f t="shared" si="0"/>
        <v>46284.625</v>
      </c>
      <c r="G49" s="270" t="e" vm="40">
        <f>IFERROR(INDEX(LOGOS!B:B,MATCH(H49,LOGOS!A:A,0),1),"")</f>
        <v>#VALUE!</v>
      </c>
      <c r="H49" s="270" t="str">
        <f>IF(B49="","",SCHEDULES!S48)</f>
        <v>Manchester City</v>
      </c>
      <c r="I49" s="313" t="s">
        <v>117</v>
      </c>
      <c r="J49" s="273" t="str">
        <f t="shared" si="1"/>
        <v>:</v>
      </c>
      <c r="K49" s="313" t="s">
        <v>117</v>
      </c>
      <c r="L49" s="270" t="str">
        <f>IF(B49="","",SCHEDULES!T48)</f>
        <v>Sunderland</v>
      </c>
      <c r="M49" s="270" t="e" vm="32">
        <f>IFERROR(INDEX(LOGOS!B:B,MATCH(L49,LOGOS!A:A,0),1),"")</f>
        <v>#VALUE!</v>
      </c>
      <c r="N49" s="107" t="str">
        <f t="shared" si="6"/>
        <v/>
      </c>
      <c r="O49" s="108" t="str">
        <f t="shared" si="7"/>
        <v/>
      </c>
      <c r="P49" s="108" t="str">
        <f t="shared" si="8"/>
        <v/>
      </c>
      <c r="Q49" s="109" t="str">
        <f t="shared" si="9"/>
        <v/>
      </c>
      <c r="R49" s="109" t="str">
        <f t="shared" si="10"/>
        <v/>
      </c>
      <c r="S49" s="109" t="str">
        <f t="shared" si="11"/>
        <v/>
      </c>
      <c r="T49" s="109" t="str">
        <f t="shared" si="12"/>
        <v/>
      </c>
      <c r="U49" s="108" t="str">
        <f>IF(N49="","",IF(MASTER.SCHEDULE!$N49="Draw",1,IF(MASTER.SCHEDULE!$N49=H49,3,0)))</f>
        <v/>
      </c>
      <c r="V49" s="108" t="str">
        <f>IF(N49="","",IF(MASTER.SCHEDULE!$N49="Draw",1,IF(MASTER.SCHEDULE!$N49=L49,3,0)))</f>
        <v/>
      </c>
      <c r="W49" s="109" t="str">
        <f>IF(N49="","",MASTER.SCHEDULE!$Q49+MASTER.SCHEDULE!$R49)</f>
        <v/>
      </c>
      <c r="X49" s="110">
        <f t="shared" si="13"/>
        <v>46284</v>
      </c>
      <c r="Y49" s="106"/>
      <c r="Z49" s="106"/>
      <c r="AA49" s="275" t="str">
        <f t="shared" si="14"/>
        <v>Sep 14, 2026</v>
      </c>
      <c r="AB49" s="106"/>
      <c r="AC49" s="135"/>
      <c r="AD49" s="126"/>
      <c r="AE49" s="126"/>
      <c r="AF49" s="87"/>
      <c r="AG49" s="87"/>
      <c r="AH49" s="126"/>
      <c r="AI49" s="126"/>
      <c r="AJ49" s="120"/>
      <c r="AK49" s="108"/>
      <c r="AL49" s="108"/>
      <c r="AM49" s="108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6"/>
      <c r="BO49" s="106"/>
      <c r="BP49" s="108"/>
      <c r="BQ49" s="108"/>
      <c r="BR49" s="108"/>
      <c r="BS49" s="108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</row>
    <row r="50" spans="1:83" ht="30" customHeight="1">
      <c r="A50" s="108"/>
      <c r="B50" s="270" t="str">
        <f>IF(OR(SCHEDULES!O49=0,SCHEDULES!O49=""),"",SCHEDULES!O49)</f>
        <v>EPL</v>
      </c>
      <c r="C50" s="271">
        <f>IF(B50="","",SCHEDULES!P49)</f>
        <v>46284</v>
      </c>
      <c r="D50" s="270" t="str">
        <f>IF(B50="","",SCHEDULES!Q49)</f>
        <v>St. James' Park</v>
      </c>
      <c r="E50" s="272">
        <f>IF(B50="","",SCHEDULES!R49)</f>
        <v>0.625</v>
      </c>
      <c r="F50" s="262">
        <f t="shared" si="0"/>
        <v>46284.625</v>
      </c>
      <c r="G50" s="270" t="e" vm="42">
        <f>IFERROR(INDEX(LOGOS!B:B,MATCH(H50,LOGOS!A:A,0),1),"")</f>
        <v>#VALUE!</v>
      </c>
      <c r="H50" s="270" t="str">
        <f>IF(B50="","",SCHEDULES!S49)</f>
        <v>Newcastle United</v>
      </c>
      <c r="I50" s="313" t="s">
        <v>117</v>
      </c>
      <c r="J50" s="273" t="str">
        <f t="shared" si="1"/>
        <v>:</v>
      </c>
      <c r="K50" s="313" t="s">
        <v>117</v>
      </c>
      <c r="L50" s="270" t="str">
        <f>IF(B50="","",SCHEDULES!T49)</f>
        <v>Hull</v>
      </c>
      <c r="M50" s="270" t="e" vm="27">
        <f>IFERROR(INDEX(LOGOS!B:B,MATCH(L50,LOGOS!A:A,0),1),"")</f>
        <v>#VALUE!</v>
      </c>
      <c r="N50" s="107" t="str">
        <f t="shared" si="6"/>
        <v/>
      </c>
      <c r="O50" s="108" t="str">
        <f t="shared" si="7"/>
        <v/>
      </c>
      <c r="P50" s="108" t="str">
        <f t="shared" si="8"/>
        <v/>
      </c>
      <c r="Q50" s="109" t="str">
        <f t="shared" si="9"/>
        <v/>
      </c>
      <c r="R50" s="109" t="str">
        <f t="shared" si="10"/>
        <v/>
      </c>
      <c r="S50" s="109" t="str">
        <f t="shared" si="11"/>
        <v/>
      </c>
      <c r="T50" s="109" t="str">
        <f t="shared" si="12"/>
        <v/>
      </c>
      <c r="U50" s="108" t="str">
        <f>IF(N50="","",IF(MASTER.SCHEDULE!$N50="Draw",1,IF(MASTER.SCHEDULE!$N50=H50,3,0)))</f>
        <v/>
      </c>
      <c r="V50" s="108" t="str">
        <f>IF(N50="","",IF(MASTER.SCHEDULE!$N50="Draw",1,IF(MASTER.SCHEDULE!$N50=L50,3,0)))</f>
        <v/>
      </c>
      <c r="W50" s="109" t="str">
        <f>IF(N50="","",MASTER.SCHEDULE!$Q50+MASTER.SCHEDULE!$R50)</f>
        <v/>
      </c>
      <c r="X50" s="110">
        <f t="shared" si="13"/>
        <v>46284</v>
      </c>
      <c r="Y50" s="106"/>
      <c r="Z50" s="106"/>
      <c r="AA50" s="275" t="str">
        <f t="shared" si="14"/>
        <v>Sep 14, 2026</v>
      </c>
      <c r="AB50" s="106"/>
      <c r="AC50" s="135"/>
      <c r="AD50" s="126"/>
      <c r="AE50" s="126"/>
      <c r="AF50" s="87"/>
      <c r="AG50" s="87"/>
      <c r="AH50" s="126"/>
      <c r="AI50" s="126"/>
      <c r="AJ50" s="120"/>
      <c r="AK50" s="108"/>
      <c r="AL50" s="108"/>
      <c r="AM50" s="108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6"/>
      <c r="BO50" s="106"/>
      <c r="BP50" s="108"/>
      <c r="BQ50" s="108"/>
      <c r="BR50" s="108"/>
      <c r="BS50" s="108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</row>
    <row r="51" spans="1:83" ht="30" customHeight="1">
      <c r="A51" s="108"/>
      <c r="B51" s="270" t="str">
        <f>IF(OR(SCHEDULES!O50=0,SCHEDULES!O50=""),"",SCHEDULES!O50)</f>
        <v>EPL</v>
      </c>
      <c r="C51" s="271">
        <f>IF(B51="","",SCHEDULES!P50)</f>
        <v>46284</v>
      </c>
      <c r="D51" s="270" t="str">
        <f>IF(B51="","",SCHEDULES!Q50)</f>
        <v>The City Ground</v>
      </c>
      <c r="E51" s="272">
        <f>IF(B51="","",SCHEDULES!R50)</f>
        <v>0.72916666666666663</v>
      </c>
      <c r="F51" s="262">
        <f t="shared" si="0"/>
        <v>46284.729166666664</v>
      </c>
      <c r="G51" s="270" t="e" vm="34">
        <f>IFERROR(INDEX(LOGOS!B:B,MATCH(H51,LOGOS!A:A,0),1),"")</f>
        <v>#VALUE!</v>
      </c>
      <c r="H51" s="270" t="str">
        <f>IF(B51="","",SCHEDULES!S50)</f>
        <v>Nottingham Forest</v>
      </c>
      <c r="I51" s="313" t="s">
        <v>117</v>
      </c>
      <c r="J51" s="273" t="str">
        <f t="shared" si="1"/>
        <v>:</v>
      </c>
      <c r="K51" s="313" t="s">
        <v>117</v>
      </c>
      <c r="L51" s="270" t="str">
        <f>IF(B51="","",SCHEDULES!T50)</f>
        <v>Coventry</v>
      </c>
      <c r="M51" s="270" t="e" vm="26">
        <f>IFERROR(INDEX(LOGOS!B:B,MATCH(L51,LOGOS!A:A,0),1),"")</f>
        <v>#VALUE!</v>
      </c>
      <c r="N51" s="107" t="str">
        <f t="shared" si="6"/>
        <v/>
      </c>
      <c r="O51" s="108" t="str">
        <f t="shared" si="7"/>
        <v/>
      </c>
      <c r="P51" s="108" t="str">
        <f t="shared" si="8"/>
        <v/>
      </c>
      <c r="Q51" s="109" t="str">
        <f t="shared" si="9"/>
        <v/>
      </c>
      <c r="R51" s="109" t="str">
        <f t="shared" si="10"/>
        <v/>
      </c>
      <c r="S51" s="109" t="str">
        <f t="shared" si="11"/>
        <v/>
      </c>
      <c r="T51" s="109" t="str">
        <f t="shared" si="12"/>
        <v/>
      </c>
      <c r="U51" s="108" t="str">
        <f>IF(N51="","",IF(MASTER.SCHEDULE!$N51="Draw",1,IF(MASTER.SCHEDULE!$N51=H51,3,0)))</f>
        <v/>
      </c>
      <c r="V51" s="108" t="str">
        <f>IF(N51="","",IF(MASTER.SCHEDULE!$N51="Draw",1,IF(MASTER.SCHEDULE!$N51=L51,3,0)))</f>
        <v/>
      </c>
      <c r="W51" s="109" t="str">
        <f>IF(N51="","",MASTER.SCHEDULE!$Q51+MASTER.SCHEDULE!$R51)</f>
        <v/>
      </c>
      <c r="X51" s="110">
        <f t="shared" si="13"/>
        <v>46284</v>
      </c>
      <c r="Y51" s="106"/>
      <c r="Z51" s="106"/>
      <c r="AA51" s="275" t="str">
        <f t="shared" si="14"/>
        <v>Sep 14, 2026</v>
      </c>
      <c r="AB51" s="106"/>
      <c r="AC51" s="135"/>
      <c r="AD51" s="126"/>
      <c r="AE51" s="126"/>
      <c r="AF51" s="87"/>
      <c r="AG51" s="87"/>
      <c r="AH51" s="126"/>
      <c r="AI51" s="126"/>
      <c r="AJ51" s="120"/>
      <c r="AK51" s="108"/>
      <c r="AL51" s="108"/>
      <c r="AM51" s="108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6"/>
      <c r="BO51" s="106"/>
      <c r="BP51" s="108"/>
      <c r="BQ51" s="108"/>
      <c r="BR51" s="108"/>
      <c r="BS51" s="108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</row>
    <row r="52" spans="1:83" ht="30" customHeight="1">
      <c r="A52" s="108"/>
      <c r="B52" s="270" t="str">
        <f>IF(OR(SCHEDULES!O51=0,SCHEDULES!O51=""),"",SCHEDULES!O51)</f>
        <v>EPL</v>
      </c>
      <c r="C52" s="271">
        <f>IF(B52="","",SCHEDULES!P51)</f>
        <v>46285</v>
      </c>
      <c r="D52" s="270" t="str">
        <f>IF(B52="","",SCHEDULES!Q51)</f>
        <v>Vitality Stadium</v>
      </c>
      <c r="E52" s="272">
        <f>IF(B52="","",SCHEDULES!R51)</f>
        <v>0.58333333333333337</v>
      </c>
      <c r="F52" s="262">
        <f t="shared" si="0"/>
        <v>46285.583333333336</v>
      </c>
      <c r="G52" s="270" t="e" vm="36">
        <f>IFERROR(INDEX(LOGOS!B:B,MATCH(H52,LOGOS!A:A,0),1),"")</f>
        <v>#VALUE!</v>
      </c>
      <c r="H52" s="270" t="str">
        <f>IF(B52="","",SCHEDULES!S51)</f>
        <v>Bournemouth</v>
      </c>
      <c r="I52" s="313" t="s">
        <v>117</v>
      </c>
      <c r="J52" s="273" t="str">
        <f t="shared" si="1"/>
        <v>:</v>
      </c>
      <c r="K52" s="313" t="s">
        <v>117</v>
      </c>
      <c r="L52" s="270" t="str">
        <f>IF(B52="","",SCHEDULES!T51)</f>
        <v>Liverpool</v>
      </c>
      <c r="M52" s="270" t="e" vm="43">
        <f>IFERROR(INDEX(LOGOS!B:B,MATCH(L52,LOGOS!A:A,0),1),"")</f>
        <v>#VALUE!</v>
      </c>
      <c r="N52" s="107" t="str">
        <f t="shared" si="6"/>
        <v/>
      </c>
      <c r="O52" s="108" t="str">
        <f t="shared" si="7"/>
        <v/>
      </c>
      <c r="P52" s="108" t="str">
        <f t="shared" si="8"/>
        <v/>
      </c>
      <c r="Q52" s="109" t="str">
        <f t="shared" si="9"/>
        <v/>
      </c>
      <c r="R52" s="109" t="str">
        <f t="shared" si="10"/>
        <v/>
      </c>
      <c r="S52" s="109" t="str">
        <f t="shared" si="11"/>
        <v/>
      </c>
      <c r="T52" s="109" t="str">
        <f t="shared" si="12"/>
        <v/>
      </c>
      <c r="U52" s="108" t="str">
        <f>IF(N52="","",IF(MASTER.SCHEDULE!$N52="Draw",1,IF(MASTER.SCHEDULE!$N52=H52,3,0)))</f>
        <v/>
      </c>
      <c r="V52" s="108" t="str">
        <f>IF(N52="","",IF(MASTER.SCHEDULE!$N52="Draw",1,IF(MASTER.SCHEDULE!$N52=L52,3,0)))</f>
        <v/>
      </c>
      <c r="W52" s="109" t="str">
        <f>IF(N52="","",MASTER.SCHEDULE!$Q52+MASTER.SCHEDULE!$R52)</f>
        <v/>
      </c>
      <c r="X52" s="110">
        <f t="shared" si="13"/>
        <v>46285</v>
      </c>
      <c r="Y52" s="106"/>
      <c r="Z52" s="106"/>
      <c r="AA52" s="275" t="str">
        <f t="shared" si="14"/>
        <v>Sep 14, 2026</v>
      </c>
      <c r="AB52" s="106"/>
      <c r="AC52" s="111"/>
      <c r="AD52" s="126"/>
      <c r="AE52" s="126"/>
      <c r="AF52" s="87"/>
      <c r="AG52" s="87"/>
      <c r="AH52" s="126"/>
      <c r="AI52" s="126"/>
      <c r="AJ52" s="120"/>
      <c r="AK52" s="108"/>
      <c r="AL52" s="108"/>
      <c r="AM52" s="108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6"/>
      <c r="BO52" s="106"/>
      <c r="BP52" s="108"/>
      <c r="BQ52" s="108"/>
      <c r="BR52" s="108"/>
      <c r="BS52" s="108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</row>
    <row r="53" spans="1:83" ht="30" customHeight="1">
      <c r="A53" s="108"/>
      <c r="B53" s="270" t="str">
        <f>IF(OR(SCHEDULES!O52=0,SCHEDULES!O52=""),"",SCHEDULES!O52)</f>
        <v>EPL</v>
      </c>
      <c r="C53" s="271">
        <f>IF(B53="","",SCHEDULES!P52)</f>
        <v>46285</v>
      </c>
      <c r="D53" s="270" t="str">
        <f>IF(B53="","",SCHEDULES!Q52)</f>
        <v>Craven Cottage</v>
      </c>
      <c r="E53" s="272">
        <f>IF(B53="","",SCHEDULES!R52)</f>
        <v>0.6875</v>
      </c>
      <c r="F53" s="262">
        <f t="shared" si="0"/>
        <v>46285.6875</v>
      </c>
      <c r="G53" s="270" t="e" vm="44">
        <f>IFERROR(INDEX(LOGOS!B:B,MATCH(H53,LOGOS!A:A,0),1),"")</f>
        <v>#VALUE!</v>
      </c>
      <c r="H53" s="270" t="str">
        <f>IF(B53="","",SCHEDULES!S52)</f>
        <v>Fulham</v>
      </c>
      <c r="I53" s="313" t="s">
        <v>117</v>
      </c>
      <c r="J53" s="273" t="str">
        <f t="shared" si="1"/>
        <v>:</v>
      </c>
      <c r="K53" s="313" t="s">
        <v>117</v>
      </c>
      <c r="L53" s="270" t="str">
        <f>IF(B53="","",SCHEDULES!T52)</f>
        <v>Manchester United</v>
      </c>
      <c r="M53" s="270" t="e" vm="28">
        <f>IFERROR(INDEX(LOGOS!B:B,MATCH(L53,LOGOS!A:A,0),1),"")</f>
        <v>#VALUE!</v>
      </c>
      <c r="N53" s="107" t="str">
        <f t="shared" si="6"/>
        <v/>
      </c>
      <c r="O53" s="108" t="str">
        <f t="shared" si="7"/>
        <v/>
      </c>
      <c r="P53" s="108" t="str">
        <f t="shared" si="8"/>
        <v/>
      </c>
      <c r="Q53" s="109" t="str">
        <f t="shared" si="9"/>
        <v/>
      </c>
      <c r="R53" s="109" t="str">
        <f t="shared" si="10"/>
        <v/>
      </c>
      <c r="S53" s="109" t="str">
        <f t="shared" si="11"/>
        <v/>
      </c>
      <c r="T53" s="109" t="str">
        <f t="shared" si="12"/>
        <v/>
      </c>
      <c r="U53" s="108" t="str">
        <f>IF(N53="","",IF(MASTER.SCHEDULE!$N53="Draw",1,IF(MASTER.SCHEDULE!$N53=H53,3,0)))</f>
        <v/>
      </c>
      <c r="V53" s="108" t="str">
        <f>IF(N53="","",IF(MASTER.SCHEDULE!$N53="Draw",1,IF(MASTER.SCHEDULE!$N53=L53,3,0)))</f>
        <v/>
      </c>
      <c r="W53" s="109" t="str">
        <f>IF(N53="","",MASTER.SCHEDULE!$Q53+MASTER.SCHEDULE!$R53)</f>
        <v/>
      </c>
      <c r="X53" s="110">
        <f t="shared" si="13"/>
        <v>46285</v>
      </c>
      <c r="Y53" s="106"/>
      <c r="Z53" s="106"/>
      <c r="AA53" s="275" t="str">
        <f t="shared" si="14"/>
        <v>Sep 14, 2026</v>
      </c>
      <c r="AB53" s="106"/>
      <c r="AC53" s="111"/>
      <c r="AD53" s="126"/>
      <c r="AE53" s="126"/>
      <c r="AF53" s="87"/>
      <c r="AG53" s="87"/>
      <c r="AH53" s="126"/>
      <c r="AI53" s="126"/>
      <c r="AJ53" s="120"/>
      <c r="AK53" s="108"/>
      <c r="AL53" s="108"/>
      <c r="AM53" s="108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6"/>
      <c r="BO53" s="106"/>
      <c r="BP53" s="108"/>
      <c r="BQ53" s="108"/>
      <c r="BR53" s="108"/>
      <c r="BS53" s="108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</row>
    <row r="54" spans="1:83" ht="30" customHeight="1">
      <c r="A54" s="108"/>
      <c r="B54" s="270" t="str">
        <f>IF(OR(SCHEDULES!O53=0,SCHEDULES!O53=""),"",SCHEDULES!O53)</f>
        <v>EPL</v>
      </c>
      <c r="C54" s="271">
        <f>IF(B54="","",SCHEDULES!P53)</f>
        <v>46305</v>
      </c>
      <c r="D54" s="270" t="str">
        <f>IF(B54="","",SCHEDULES!Q53)</f>
        <v>Emirates Stadium</v>
      </c>
      <c r="E54" s="272">
        <f>IF(B54="","",SCHEDULES!R53)</f>
        <v>0.625</v>
      </c>
      <c r="F54" s="262">
        <f t="shared" si="0"/>
        <v>46305.625</v>
      </c>
      <c r="G54" s="270" t="e" vm="25">
        <f>IFERROR(INDEX(LOGOS!B:B,MATCH(H54,LOGOS!A:A,0),1),"")</f>
        <v>#VALUE!</v>
      </c>
      <c r="H54" s="270" t="str">
        <f>IF(B54="","",SCHEDULES!S53)</f>
        <v>Arsenal</v>
      </c>
      <c r="I54" s="313" t="s">
        <v>117</v>
      </c>
      <c r="J54" s="273" t="str">
        <f t="shared" si="1"/>
        <v>:</v>
      </c>
      <c r="K54" s="313" t="s">
        <v>117</v>
      </c>
      <c r="L54" s="270" t="str">
        <f>IF(B54="","",SCHEDULES!T53)</f>
        <v>Leeds</v>
      </c>
      <c r="M54" s="270" t="e" vm="35">
        <f>IFERROR(INDEX(LOGOS!B:B,MATCH(L54,LOGOS!A:A,0),1),"")</f>
        <v>#VALUE!</v>
      </c>
      <c r="N54" s="107" t="str">
        <f t="shared" si="6"/>
        <v/>
      </c>
      <c r="O54" s="108" t="str">
        <f t="shared" si="7"/>
        <v/>
      </c>
      <c r="P54" s="108" t="str">
        <f t="shared" si="8"/>
        <v/>
      </c>
      <c r="Q54" s="109" t="str">
        <f t="shared" si="9"/>
        <v/>
      </c>
      <c r="R54" s="109" t="str">
        <f t="shared" si="10"/>
        <v/>
      </c>
      <c r="S54" s="109" t="str">
        <f t="shared" si="11"/>
        <v/>
      </c>
      <c r="T54" s="109" t="str">
        <f t="shared" si="12"/>
        <v/>
      </c>
      <c r="U54" s="108" t="str">
        <f>IF(N54="","",IF(MASTER.SCHEDULE!$N54="Draw",1,IF(MASTER.SCHEDULE!$N54=H54,3,0)))</f>
        <v/>
      </c>
      <c r="V54" s="108" t="str">
        <f>IF(N54="","",IF(MASTER.SCHEDULE!$N54="Draw",1,IF(MASTER.SCHEDULE!$N54=L54,3,0)))</f>
        <v/>
      </c>
      <c r="W54" s="109" t="str">
        <f>IF(N54="","",MASTER.SCHEDULE!$Q54+MASTER.SCHEDULE!$R54)</f>
        <v/>
      </c>
      <c r="X54" s="110">
        <f t="shared" si="13"/>
        <v>46305</v>
      </c>
      <c r="Y54" s="106"/>
      <c r="Z54" s="106"/>
      <c r="AA54" s="275" t="str">
        <f t="shared" si="14"/>
        <v>Oct 5, 2026</v>
      </c>
      <c r="AB54" s="106"/>
      <c r="AC54" s="111"/>
      <c r="AD54" s="126"/>
      <c r="AE54" s="126"/>
      <c r="AF54" s="87"/>
      <c r="AG54" s="87"/>
      <c r="AH54" s="126"/>
      <c r="AI54" s="126"/>
      <c r="AJ54" s="120"/>
      <c r="AK54" s="108"/>
      <c r="AL54" s="108"/>
      <c r="AM54" s="108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6"/>
      <c r="BO54" s="106"/>
      <c r="BP54" s="108"/>
      <c r="BQ54" s="108"/>
      <c r="BR54" s="108"/>
      <c r="BS54" s="108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</row>
    <row r="55" spans="1:83" ht="30" customHeight="1">
      <c r="A55" s="108"/>
      <c r="B55" s="270" t="str">
        <f>IF(OR(SCHEDULES!O54=0,SCHEDULES!O54=""),"",SCHEDULES!O54)</f>
        <v>EPL</v>
      </c>
      <c r="C55" s="271">
        <f>IF(B55="","",SCHEDULES!P54)</f>
        <v>46305</v>
      </c>
      <c r="D55" s="270" t="str">
        <f>IF(B55="","",SCHEDULES!Q54)</f>
        <v>Villa Park</v>
      </c>
      <c r="E55" s="272">
        <f>IF(B55="","",SCHEDULES!R54)</f>
        <v>0.625</v>
      </c>
      <c r="F55" s="262">
        <f t="shared" si="0"/>
        <v>46305.625</v>
      </c>
      <c r="G55" s="270" t="e" vm="33">
        <f>IFERROR(INDEX(LOGOS!B:B,MATCH(H55,LOGOS!A:A,0),1),"")</f>
        <v>#VALUE!</v>
      </c>
      <c r="H55" s="270" t="str">
        <f>IF(B55="","",SCHEDULES!S54)</f>
        <v>Aston Villa</v>
      </c>
      <c r="I55" s="313" t="s">
        <v>117</v>
      </c>
      <c r="J55" s="273" t="str">
        <f t="shared" si="1"/>
        <v>:</v>
      </c>
      <c r="K55" s="313" t="s">
        <v>117</v>
      </c>
      <c r="L55" s="270" t="str">
        <f>IF(B55="","",SCHEDULES!T54)</f>
        <v>Brentford</v>
      </c>
      <c r="M55" s="270" t="e" vm="37">
        <f>IFERROR(INDEX(LOGOS!B:B,MATCH(L55,LOGOS!A:A,0),1),"")</f>
        <v>#VALUE!</v>
      </c>
      <c r="N55" s="107" t="str">
        <f t="shared" si="6"/>
        <v/>
      </c>
      <c r="O55" s="108" t="str">
        <f t="shared" si="7"/>
        <v/>
      </c>
      <c r="P55" s="108" t="str">
        <f t="shared" si="8"/>
        <v/>
      </c>
      <c r="Q55" s="109" t="str">
        <f t="shared" si="9"/>
        <v/>
      </c>
      <c r="R55" s="109" t="str">
        <f t="shared" si="10"/>
        <v/>
      </c>
      <c r="S55" s="109" t="str">
        <f t="shared" si="11"/>
        <v/>
      </c>
      <c r="T55" s="109" t="str">
        <f t="shared" si="12"/>
        <v/>
      </c>
      <c r="U55" s="108" t="str">
        <f>IF(N55="","",IF(MASTER.SCHEDULE!$N55="Draw",1,IF(MASTER.SCHEDULE!$N55=H55,3,0)))</f>
        <v/>
      </c>
      <c r="V55" s="108" t="str">
        <f>IF(N55="","",IF(MASTER.SCHEDULE!$N55="Draw",1,IF(MASTER.SCHEDULE!$N55=L55,3,0)))</f>
        <v/>
      </c>
      <c r="W55" s="109" t="str">
        <f>IF(N55="","",MASTER.SCHEDULE!$Q55+MASTER.SCHEDULE!$R55)</f>
        <v/>
      </c>
      <c r="X55" s="110">
        <f t="shared" si="13"/>
        <v>46305</v>
      </c>
      <c r="Y55" s="87"/>
      <c r="Z55" s="87"/>
      <c r="AA55" s="275" t="str">
        <f t="shared" si="14"/>
        <v>Oct 5, 2026</v>
      </c>
      <c r="AB55" s="87"/>
      <c r="AC55" s="87"/>
      <c r="AD55" s="126"/>
      <c r="AE55" s="126"/>
      <c r="AF55" s="87"/>
      <c r="AG55" s="87"/>
      <c r="AH55" s="126"/>
      <c r="AI55" s="126"/>
      <c r="AJ55" s="138"/>
      <c r="AK55" s="91"/>
      <c r="AL55" s="91"/>
      <c r="AM55" s="91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2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87"/>
      <c r="BO55" s="87"/>
      <c r="BP55" s="91"/>
      <c r="BQ55" s="91"/>
      <c r="BR55" s="91"/>
      <c r="BS55" s="91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</row>
    <row r="56" spans="1:83" ht="30" customHeight="1">
      <c r="A56" s="108"/>
      <c r="B56" s="270" t="str">
        <f>IF(OR(SCHEDULES!O55=0,SCHEDULES!O55=""),"",SCHEDULES!O55)</f>
        <v>EPL</v>
      </c>
      <c r="C56" s="271">
        <f>IF(B56="","",SCHEDULES!P55)</f>
        <v>46305</v>
      </c>
      <c r="D56" s="270" t="str">
        <f>IF(B56="","",SCHEDULES!Q55)</f>
        <v>Stamford Bridge</v>
      </c>
      <c r="E56" s="272">
        <f>IF(B56="","",SCHEDULES!R55)</f>
        <v>0.625</v>
      </c>
      <c r="F56" s="262">
        <f t="shared" si="0"/>
        <v>46305.625</v>
      </c>
      <c r="G56" s="270" t="e" vm="41">
        <f>IFERROR(INDEX(LOGOS!B:B,MATCH(H56,LOGOS!A:A,0),1),"")</f>
        <v>#VALUE!</v>
      </c>
      <c r="H56" s="270" t="str">
        <f>IF(B56="","",SCHEDULES!S55)</f>
        <v>Chelsea</v>
      </c>
      <c r="I56" s="313" t="s">
        <v>117</v>
      </c>
      <c r="J56" s="273" t="str">
        <f t="shared" si="1"/>
        <v>:</v>
      </c>
      <c r="K56" s="313" t="s">
        <v>117</v>
      </c>
      <c r="L56" s="270" t="str">
        <f>IF(B56="","",SCHEDULES!T55)</f>
        <v>Bournemouth</v>
      </c>
      <c r="M56" s="270" t="e" vm="36">
        <f>IFERROR(INDEX(LOGOS!B:B,MATCH(L56,LOGOS!A:A,0),1),"")</f>
        <v>#VALUE!</v>
      </c>
      <c r="N56" s="107" t="str">
        <f t="shared" si="6"/>
        <v/>
      </c>
      <c r="O56" s="108" t="str">
        <f t="shared" si="7"/>
        <v/>
      </c>
      <c r="P56" s="108" t="str">
        <f t="shared" si="8"/>
        <v/>
      </c>
      <c r="Q56" s="109" t="str">
        <f t="shared" si="9"/>
        <v/>
      </c>
      <c r="R56" s="109" t="str">
        <f t="shared" si="10"/>
        <v/>
      </c>
      <c r="S56" s="109" t="str">
        <f t="shared" si="11"/>
        <v/>
      </c>
      <c r="T56" s="109" t="str">
        <f t="shared" si="12"/>
        <v/>
      </c>
      <c r="U56" s="108" t="str">
        <f>IF(N56="","",IF(MASTER.SCHEDULE!$N56="Draw",1,IF(MASTER.SCHEDULE!$N56=H56,3,0)))</f>
        <v/>
      </c>
      <c r="V56" s="108" t="str">
        <f>IF(N56="","",IF(MASTER.SCHEDULE!$N56="Draw",1,IF(MASTER.SCHEDULE!$N56=L56,3,0)))</f>
        <v/>
      </c>
      <c r="W56" s="109" t="str">
        <f>IF(N56="","",MASTER.SCHEDULE!$Q56+MASTER.SCHEDULE!$R56)</f>
        <v/>
      </c>
      <c r="X56" s="110">
        <f t="shared" si="13"/>
        <v>46305</v>
      </c>
      <c r="Y56" s="87"/>
      <c r="Z56" s="87"/>
      <c r="AA56" s="275" t="str">
        <f t="shared" si="14"/>
        <v>Oct 5, 2026</v>
      </c>
      <c r="AB56" s="87"/>
      <c r="AC56" s="87"/>
      <c r="AD56" s="126"/>
      <c r="AE56" s="126"/>
      <c r="AF56" s="87"/>
      <c r="AG56" s="87"/>
      <c r="AH56" s="126"/>
      <c r="AI56" s="126"/>
      <c r="AJ56" s="138"/>
      <c r="AK56" s="91"/>
      <c r="AL56" s="91"/>
      <c r="AM56" s="91"/>
      <c r="AN56" s="151"/>
      <c r="AO56" s="151"/>
      <c r="AP56" s="151"/>
      <c r="AQ56" s="151"/>
      <c r="AR56" s="151"/>
      <c r="AS56" s="151"/>
      <c r="AT56" s="151"/>
      <c r="AU56" s="152"/>
      <c r="AV56" s="152"/>
      <c r="AW56" s="152"/>
      <c r="AX56" s="151"/>
      <c r="AY56" s="151"/>
      <c r="AZ56" s="152"/>
      <c r="BA56" s="152"/>
      <c r="BB56" s="152"/>
      <c r="BC56" s="152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87"/>
      <c r="BO56" s="87"/>
      <c r="BP56" s="91"/>
      <c r="BQ56" s="91"/>
      <c r="BR56" s="91"/>
      <c r="BS56" s="91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</row>
    <row r="57" spans="1:83" ht="30" customHeight="1">
      <c r="A57" s="108"/>
      <c r="B57" s="270" t="str">
        <f>IF(OR(SCHEDULES!O56=0,SCHEDULES!O56=""),"",SCHEDULES!O56)</f>
        <v>EPL</v>
      </c>
      <c r="C57" s="271">
        <f>IF(B57="","",SCHEDULES!P56)</f>
        <v>46305</v>
      </c>
      <c r="D57" s="270" t="str">
        <f>IF(B57="","",SCHEDULES!Q56)</f>
        <v>Coventry Building Society Arena</v>
      </c>
      <c r="E57" s="272">
        <f>IF(B57="","",SCHEDULES!R56)</f>
        <v>0.625</v>
      </c>
      <c r="F57" s="262">
        <f t="shared" si="0"/>
        <v>46305.625</v>
      </c>
      <c r="G57" s="270" t="e" vm="26">
        <f>IFERROR(INDEX(LOGOS!B:B,MATCH(H57,LOGOS!A:A,0),1),"")</f>
        <v>#VALUE!</v>
      </c>
      <c r="H57" s="270" t="str">
        <f>IF(B57="","",SCHEDULES!S56)</f>
        <v>Coventry</v>
      </c>
      <c r="I57" s="313" t="s">
        <v>117</v>
      </c>
      <c r="J57" s="273" t="str">
        <f t="shared" si="1"/>
        <v>:</v>
      </c>
      <c r="K57" s="313" t="s">
        <v>117</v>
      </c>
      <c r="L57" s="270" t="str">
        <f>IF(B57="","",SCHEDULES!T56)</f>
        <v>Newcastle United</v>
      </c>
      <c r="M57" s="270" t="e" vm="42">
        <f>IFERROR(INDEX(LOGOS!B:B,MATCH(L57,LOGOS!A:A,0),1),"")</f>
        <v>#VALUE!</v>
      </c>
      <c r="N57" s="107" t="str">
        <f t="shared" si="6"/>
        <v/>
      </c>
      <c r="O57" s="108" t="str">
        <f t="shared" si="7"/>
        <v/>
      </c>
      <c r="P57" s="108" t="str">
        <f t="shared" si="8"/>
        <v/>
      </c>
      <c r="Q57" s="109" t="str">
        <f t="shared" si="9"/>
        <v/>
      </c>
      <c r="R57" s="109" t="str">
        <f t="shared" si="10"/>
        <v/>
      </c>
      <c r="S57" s="109" t="str">
        <f t="shared" si="11"/>
        <v/>
      </c>
      <c r="T57" s="109" t="str">
        <f t="shared" si="12"/>
        <v/>
      </c>
      <c r="U57" s="108" t="str">
        <f>IF(N57="","",IF(MASTER.SCHEDULE!$N57="Draw",1,IF(MASTER.SCHEDULE!$N57=H57,3,0)))</f>
        <v/>
      </c>
      <c r="V57" s="108" t="str">
        <f>IF(N57="","",IF(MASTER.SCHEDULE!$N57="Draw",1,IF(MASTER.SCHEDULE!$N57=L57,3,0)))</f>
        <v/>
      </c>
      <c r="W57" s="109" t="str">
        <f>IF(N57="","",MASTER.SCHEDULE!$Q57+MASTER.SCHEDULE!$R57)</f>
        <v/>
      </c>
      <c r="X57" s="110">
        <f t="shared" si="13"/>
        <v>46305</v>
      </c>
      <c r="Y57" s="87"/>
      <c r="Z57" s="87"/>
      <c r="AA57" s="275" t="str">
        <f t="shared" si="14"/>
        <v>Oct 5, 2026</v>
      </c>
      <c r="AB57" s="87"/>
      <c r="AC57" s="87"/>
      <c r="AD57" s="126"/>
      <c r="AE57" s="126"/>
      <c r="AF57" s="87"/>
      <c r="AG57" s="87"/>
      <c r="AH57" s="126"/>
      <c r="AI57" s="126"/>
      <c r="AJ57" s="138"/>
      <c r="AK57" s="91"/>
      <c r="AL57" s="91"/>
      <c r="AM57" s="91"/>
      <c r="AN57" s="151"/>
      <c r="AO57" s="151"/>
      <c r="AP57" s="151"/>
      <c r="AQ57" s="151"/>
      <c r="AR57" s="151"/>
      <c r="AS57" s="151"/>
      <c r="AT57" s="151"/>
      <c r="AU57" s="152"/>
      <c r="AV57" s="152"/>
      <c r="AW57" s="152"/>
      <c r="AX57" s="151"/>
      <c r="AY57" s="151"/>
      <c r="AZ57" s="152"/>
      <c r="BA57" s="152"/>
      <c r="BB57" s="152"/>
      <c r="BC57" s="152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87"/>
      <c r="BO57" s="87"/>
      <c r="BP57" s="91"/>
      <c r="BQ57" s="91"/>
      <c r="BR57" s="91"/>
      <c r="BS57" s="91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</row>
    <row r="58" spans="1:83" ht="30" customHeight="1">
      <c r="A58" s="106"/>
      <c r="B58" s="270" t="str">
        <f>IF(OR(SCHEDULES!O57=0,SCHEDULES!O57=""),"",SCHEDULES!O57)</f>
        <v>EPL</v>
      </c>
      <c r="C58" s="271">
        <f>IF(B58="","",SCHEDULES!P57)</f>
        <v>46305</v>
      </c>
      <c r="D58" s="270" t="str">
        <f>IF(B58="","",SCHEDULES!Q57)</f>
        <v>Selhurst Park</v>
      </c>
      <c r="E58" s="272">
        <f>IF(B58="","",SCHEDULES!R57)</f>
        <v>0.625</v>
      </c>
      <c r="F58" s="262">
        <f t="shared" si="0"/>
        <v>46305.625</v>
      </c>
      <c r="G58" s="270" t="e" vm="30">
        <f>IFERROR(INDEX(LOGOS!B:B,MATCH(H58,LOGOS!A:A,0),1),"")</f>
        <v>#VALUE!</v>
      </c>
      <c r="H58" s="270" t="str">
        <f>IF(B58="","",SCHEDULES!S57)</f>
        <v>Crystal Palace</v>
      </c>
      <c r="I58" s="313" t="s">
        <v>117</v>
      </c>
      <c r="J58" s="273" t="str">
        <f t="shared" si="1"/>
        <v>:</v>
      </c>
      <c r="K58" s="313" t="s">
        <v>117</v>
      </c>
      <c r="L58" s="270" t="str">
        <f>IF(B58="","",SCHEDULES!T57)</f>
        <v>Nottingham Forest</v>
      </c>
      <c r="M58" s="270" t="e" vm="34">
        <f>IFERROR(INDEX(LOGOS!B:B,MATCH(L58,LOGOS!A:A,0),1),"")</f>
        <v>#VALUE!</v>
      </c>
      <c r="N58" s="107" t="str">
        <f t="shared" si="6"/>
        <v/>
      </c>
      <c r="O58" s="108" t="str">
        <f t="shared" si="7"/>
        <v/>
      </c>
      <c r="P58" s="108" t="str">
        <f t="shared" si="8"/>
        <v/>
      </c>
      <c r="Q58" s="109" t="str">
        <f t="shared" si="9"/>
        <v/>
      </c>
      <c r="R58" s="109" t="str">
        <f t="shared" si="10"/>
        <v/>
      </c>
      <c r="S58" s="109" t="str">
        <f t="shared" si="11"/>
        <v/>
      </c>
      <c r="T58" s="109" t="str">
        <f t="shared" si="12"/>
        <v/>
      </c>
      <c r="U58" s="108" t="str">
        <f>IF(N58="","",IF(MASTER.SCHEDULE!$N58="Draw",1,IF(MASTER.SCHEDULE!$N58=H58,3,0)))</f>
        <v/>
      </c>
      <c r="V58" s="108" t="str">
        <f>IF(N58="","",IF(MASTER.SCHEDULE!$N58="Draw",1,IF(MASTER.SCHEDULE!$N58=L58,3,0)))</f>
        <v/>
      </c>
      <c r="W58" s="109" t="str">
        <f>IF(N58="","",MASTER.SCHEDULE!$Q58+MASTER.SCHEDULE!$R58)</f>
        <v/>
      </c>
      <c r="X58" s="110">
        <f t="shared" si="13"/>
        <v>46305</v>
      </c>
      <c r="Y58" s="87"/>
      <c r="Z58" s="87"/>
      <c r="AA58" s="275" t="str">
        <f t="shared" si="14"/>
        <v>Oct 5, 2026</v>
      </c>
      <c r="AB58" s="87"/>
      <c r="AC58" s="87"/>
      <c r="AD58" s="126"/>
      <c r="AE58" s="126"/>
      <c r="AF58" s="87"/>
      <c r="AG58" s="87"/>
      <c r="AH58" s="126"/>
      <c r="AI58" s="126"/>
      <c r="AJ58" s="138"/>
      <c r="AK58" s="91"/>
      <c r="AL58" s="91"/>
      <c r="AM58" s="91"/>
      <c r="AN58" s="151"/>
      <c r="AO58" s="151"/>
      <c r="AP58" s="151"/>
      <c r="AQ58" s="151"/>
      <c r="AR58" s="151"/>
      <c r="AS58" s="151"/>
      <c r="AT58" s="151"/>
      <c r="AU58" s="152"/>
      <c r="AV58" s="152"/>
      <c r="AW58" s="152"/>
      <c r="AX58" s="151"/>
      <c r="AY58" s="151"/>
      <c r="AZ58" s="152"/>
      <c r="BA58" s="152"/>
      <c r="BB58" s="152"/>
      <c r="BC58" s="152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87"/>
      <c r="BO58" s="87"/>
      <c r="BP58" s="91"/>
      <c r="BQ58" s="91"/>
      <c r="BR58" s="91"/>
      <c r="BS58" s="91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</row>
    <row r="59" spans="1:83" ht="30" customHeight="1">
      <c r="A59" s="87"/>
      <c r="B59" s="270" t="str">
        <f>IF(OR(SCHEDULES!O58=0,SCHEDULES!O58=""),"",SCHEDULES!O58)</f>
        <v>EPL</v>
      </c>
      <c r="C59" s="271">
        <f>IF(B59="","",SCHEDULES!P58)</f>
        <v>46305</v>
      </c>
      <c r="D59" s="270" t="str">
        <f>IF(B59="","",SCHEDULES!Q58)</f>
        <v>MKM Stadium</v>
      </c>
      <c r="E59" s="272">
        <f>IF(B59="","",SCHEDULES!R58)</f>
        <v>0.625</v>
      </c>
      <c r="F59" s="262">
        <f t="shared" si="0"/>
        <v>46305.625</v>
      </c>
      <c r="G59" s="270" t="e" vm="27">
        <f>IFERROR(INDEX(LOGOS!B:B,MATCH(H59,LOGOS!A:A,0),1),"")</f>
        <v>#VALUE!</v>
      </c>
      <c r="H59" s="270" t="str">
        <f>IF(B59="","",SCHEDULES!S58)</f>
        <v>Hull</v>
      </c>
      <c r="I59" s="313" t="s">
        <v>117</v>
      </c>
      <c r="J59" s="273" t="str">
        <f t="shared" si="1"/>
        <v>:</v>
      </c>
      <c r="K59" s="313" t="s">
        <v>117</v>
      </c>
      <c r="L59" s="270" t="str">
        <f>IF(B59="","",SCHEDULES!T58)</f>
        <v>Everton</v>
      </c>
      <c r="M59" s="270" t="e" vm="29">
        <f>IFERROR(INDEX(LOGOS!B:B,MATCH(L59,LOGOS!A:A,0),1),"")</f>
        <v>#VALUE!</v>
      </c>
      <c r="N59" s="107" t="str">
        <f t="shared" si="6"/>
        <v/>
      </c>
      <c r="O59" s="108" t="str">
        <f t="shared" si="7"/>
        <v/>
      </c>
      <c r="P59" s="108" t="str">
        <f t="shared" si="8"/>
        <v/>
      </c>
      <c r="Q59" s="109" t="str">
        <f t="shared" si="9"/>
        <v/>
      </c>
      <c r="R59" s="109" t="str">
        <f t="shared" si="10"/>
        <v/>
      </c>
      <c r="S59" s="109" t="str">
        <f t="shared" si="11"/>
        <v/>
      </c>
      <c r="T59" s="109" t="str">
        <f t="shared" si="12"/>
        <v/>
      </c>
      <c r="U59" s="108" t="str">
        <f>IF(N59="","",IF(MASTER.SCHEDULE!$N59="Draw",1,IF(MASTER.SCHEDULE!$N59=H59,3,0)))</f>
        <v/>
      </c>
      <c r="V59" s="108" t="str">
        <f>IF(N59="","",IF(MASTER.SCHEDULE!$N59="Draw",1,IF(MASTER.SCHEDULE!$N59=L59,3,0)))</f>
        <v/>
      </c>
      <c r="W59" s="109" t="str">
        <f>IF(N59="","",MASTER.SCHEDULE!$Q59+MASTER.SCHEDULE!$R59)</f>
        <v/>
      </c>
      <c r="X59" s="110">
        <f t="shared" si="13"/>
        <v>46305</v>
      </c>
      <c r="Y59" s="87"/>
      <c r="Z59" s="87"/>
      <c r="AA59" s="275" t="str">
        <f t="shared" si="14"/>
        <v>Oct 5, 2026</v>
      </c>
      <c r="AB59" s="87"/>
      <c r="AC59" s="87"/>
      <c r="AD59" s="126"/>
      <c r="AE59" s="126"/>
      <c r="AF59" s="87"/>
      <c r="AG59" s="87"/>
      <c r="AH59" s="126"/>
      <c r="AI59" s="126"/>
      <c r="AJ59" s="138"/>
      <c r="AK59" s="91"/>
      <c r="AL59" s="91"/>
      <c r="AM59" s="91"/>
      <c r="AN59" s="151"/>
      <c r="AO59" s="151"/>
      <c r="AP59" s="151"/>
      <c r="AQ59" s="151"/>
      <c r="AR59" s="151"/>
      <c r="AS59" s="151"/>
      <c r="AT59" s="151"/>
      <c r="AU59" s="152"/>
      <c r="AV59" s="152"/>
      <c r="AW59" s="152"/>
      <c r="AX59" s="151"/>
      <c r="AY59" s="151"/>
      <c r="AZ59" s="152"/>
      <c r="BA59" s="152"/>
      <c r="BB59" s="152"/>
      <c r="BC59" s="152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87"/>
      <c r="BO59" s="87"/>
      <c r="BP59" s="91"/>
      <c r="BQ59" s="91"/>
      <c r="BR59" s="91"/>
      <c r="BS59" s="91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</row>
    <row r="60" spans="1:83" ht="30" customHeight="1">
      <c r="A60" s="87"/>
      <c r="B60" s="270" t="str">
        <f>IF(OR(SCHEDULES!O59=0,SCHEDULES!O59=""),"",SCHEDULES!O59)</f>
        <v>EPL</v>
      </c>
      <c r="C60" s="271">
        <f>IF(B60="","",SCHEDULES!P59)</f>
        <v>46305</v>
      </c>
      <c r="D60" s="270" t="str">
        <f>IF(B60="","",SCHEDULES!Q59)</f>
        <v>Portman Road</v>
      </c>
      <c r="E60" s="272">
        <f>IF(B60="","",SCHEDULES!R59)</f>
        <v>0.625</v>
      </c>
      <c r="F60" s="262">
        <f t="shared" si="0"/>
        <v>46305.625</v>
      </c>
      <c r="G60" s="270" t="e" vm="31">
        <f>IFERROR(INDEX(LOGOS!B:B,MATCH(H60,LOGOS!A:A,0),1),"")</f>
        <v>#VALUE!</v>
      </c>
      <c r="H60" s="270" t="str">
        <f>IF(B60="","",SCHEDULES!S59)</f>
        <v>Ipswich</v>
      </c>
      <c r="I60" s="313" t="s">
        <v>117</v>
      </c>
      <c r="J60" s="273" t="str">
        <f t="shared" si="1"/>
        <v>:</v>
      </c>
      <c r="K60" s="313" t="s">
        <v>117</v>
      </c>
      <c r="L60" s="270" t="str">
        <f>IF(B60="","",SCHEDULES!T59)</f>
        <v>Fulham</v>
      </c>
      <c r="M60" s="270" t="e" vm="44">
        <f>IFERROR(INDEX(LOGOS!B:B,MATCH(L60,LOGOS!A:A,0),1),"")</f>
        <v>#VALUE!</v>
      </c>
      <c r="N60" s="107" t="str">
        <f t="shared" si="6"/>
        <v/>
      </c>
      <c r="O60" s="108" t="str">
        <f t="shared" si="7"/>
        <v/>
      </c>
      <c r="P60" s="108" t="str">
        <f t="shared" si="8"/>
        <v/>
      </c>
      <c r="Q60" s="109" t="str">
        <f t="shared" si="9"/>
        <v/>
      </c>
      <c r="R60" s="109" t="str">
        <f t="shared" si="10"/>
        <v/>
      </c>
      <c r="S60" s="109" t="str">
        <f t="shared" si="11"/>
        <v/>
      </c>
      <c r="T60" s="109" t="str">
        <f t="shared" si="12"/>
        <v/>
      </c>
      <c r="U60" s="108" t="str">
        <f>IF(N60="","",IF(MASTER.SCHEDULE!$N60="Draw",1,IF(MASTER.SCHEDULE!$N60=H60,3,0)))</f>
        <v/>
      </c>
      <c r="V60" s="108" t="str">
        <f>IF(N60="","",IF(MASTER.SCHEDULE!$N60="Draw",1,IF(MASTER.SCHEDULE!$N60=L60,3,0)))</f>
        <v/>
      </c>
      <c r="W60" s="109" t="str">
        <f>IF(N60="","",MASTER.SCHEDULE!$Q60+MASTER.SCHEDULE!$R60)</f>
        <v/>
      </c>
      <c r="X60" s="110">
        <f t="shared" si="13"/>
        <v>46305</v>
      </c>
      <c r="Y60" s="87"/>
      <c r="Z60" s="87"/>
      <c r="AA60" s="275" t="str">
        <f t="shared" si="14"/>
        <v>Oct 5, 2026</v>
      </c>
      <c r="AB60" s="87"/>
      <c r="AC60" s="87"/>
      <c r="AD60" s="126"/>
      <c r="AE60" s="126"/>
      <c r="AF60" s="87"/>
      <c r="AG60" s="87"/>
      <c r="AH60" s="126"/>
      <c r="AI60" s="126"/>
      <c r="AJ60" s="138"/>
      <c r="AK60" s="91"/>
      <c r="AL60" s="91"/>
      <c r="AM60" s="91"/>
      <c r="AN60" s="151"/>
      <c r="AO60" s="151"/>
      <c r="AP60" s="151"/>
      <c r="AQ60" s="151"/>
      <c r="AR60" s="151"/>
      <c r="AS60" s="151"/>
      <c r="AT60" s="151"/>
      <c r="AU60" s="152"/>
      <c r="AV60" s="152"/>
      <c r="AW60" s="152"/>
      <c r="AX60" s="151"/>
      <c r="AY60" s="151"/>
      <c r="AZ60" s="152"/>
      <c r="BA60" s="152"/>
      <c r="BB60" s="152"/>
      <c r="BC60" s="152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87"/>
      <c r="BO60" s="87"/>
      <c r="BP60" s="91"/>
      <c r="BQ60" s="91"/>
      <c r="BR60" s="91"/>
      <c r="BS60" s="91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</row>
    <row r="61" spans="1:83" ht="30" customHeight="1">
      <c r="A61" s="87"/>
      <c r="B61" s="270" t="str">
        <f>IF(OR(SCHEDULES!O60=0,SCHEDULES!O60=""),"",SCHEDULES!O60)</f>
        <v>EPL</v>
      </c>
      <c r="C61" s="271">
        <f>IF(B61="","",SCHEDULES!P60)</f>
        <v>46305</v>
      </c>
      <c r="D61" s="270" t="str">
        <f>IF(B61="","",SCHEDULES!Q60)</f>
        <v>Anfield</v>
      </c>
      <c r="E61" s="272">
        <f>IF(B61="","",SCHEDULES!R60)</f>
        <v>0.625</v>
      </c>
      <c r="F61" s="262">
        <f t="shared" si="0"/>
        <v>46305.625</v>
      </c>
      <c r="G61" s="270" t="e" vm="43">
        <f>IFERROR(INDEX(LOGOS!B:B,MATCH(H61,LOGOS!A:A,0),1),"")</f>
        <v>#VALUE!</v>
      </c>
      <c r="H61" s="270" t="str">
        <f>IF(B61="","",SCHEDULES!S60)</f>
        <v>Liverpool</v>
      </c>
      <c r="I61" s="313" t="s">
        <v>117</v>
      </c>
      <c r="J61" s="273" t="str">
        <f t="shared" si="1"/>
        <v>:</v>
      </c>
      <c r="K61" s="313" t="s">
        <v>117</v>
      </c>
      <c r="L61" s="270" t="str">
        <f>IF(B61="","",SCHEDULES!T60)</f>
        <v>Manchester City</v>
      </c>
      <c r="M61" s="270" t="e" vm="40">
        <f>IFERROR(INDEX(LOGOS!B:B,MATCH(L61,LOGOS!A:A,0),1),"")</f>
        <v>#VALUE!</v>
      </c>
      <c r="N61" s="107" t="str">
        <f t="shared" si="6"/>
        <v/>
      </c>
      <c r="O61" s="108" t="str">
        <f t="shared" si="7"/>
        <v/>
      </c>
      <c r="P61" s="108" t="str">
        <f t="shared" si="8"/>
        <v/>
      </c>
      <c r="Q61" s="109" t="str">
        <f t="shared" si="9"/>
        <v/>
      </c>
      <c r="R61" s="109" t="str">
        <f t="shared" si="10"/>
        <v/>
      </c>
      <c r="S61" s="109" t="str">
        <f t="shared" si="11"/>
        <v/>
      </c>
      <c r="T61" s="109" t="str">
        <f t="shared" si="12"/>
        <v/>
      </c>
      <c r="U61" s="108" t="str">
        <f>IF(N61="","",IF(MASTER.SCHEDULE!$N61="Draw",1,IF(MASTER.SCHEDULE!$N61=H61,3,0)))</f>
        <v/>
      </c>
      <c r="V61" s="108" t="str">
        <f>IF(N61="","",IF(MASTER.SCHEDULE!$N61="Draw",1,IF(MASTER.SCHEDULE!$N61=L61,3,0)))</f>
        <v/>
      </c>
      <c r="W61" s="109" t="str">
        <f>IF(N61="","",MASTER.SCHEDULE!$Q61+MASTER.SCHEDULE!$R61)</f>
        <v/>
      </c>
      <c r="X61" s="110">
        <f t="shared" si="13"/>
        <v>46305</v>
      </c>
      <c r="Y61" s="87"/>
      <c r="Z61" s="87"/>
      <c r="AA61" s="275" t="str">
        <f t="shared" si="14"/>
        <v>Oct 5, 2026</v>
      </c>
      <c r="AB61" s="87"/>
      <c r="AC61" s="87"/>
      <c r="AD61" s="126"/>
      <c r="AE61" s="126"/>
      <c r="AF61" s="87"/>
      <c r="AG61" s="87"/>
      <c r="AH61" s="126"/>
      <c r="AI61" s="126"/>
      <c r="AJ61" s="138"/>
      <c r="AK61" s="91"/>
      <c r="AL61" s="91"/>
      <c r="AM61" s="91"/>
      <c r="AN61" s="151"/>
      <c r="AO61" s="151"/>
      <c r="AP61" s="151"/>
      <c r="AQ61" s="151"/>
      <c r="AR61" s="151"/>
      <c r="AS61" s="151"/>
      <c r="AT61" s="151"/>
      <c r="AU61" s="152"/>
      <c r="AV61" s="152"/>
      <c r="AW61" s="152"/>
      <c r="AX61" s="151"/>
      <c r="AY61" s="151"/>
      <c r="AZ61" s="152"/>
      <c r="BA61" s="152"/>
      <c r="BB61" s="152"/>
      <c r="BC61" s="152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87"/>
      <c r="BO61" s="87"/>
      <c r="BP61" s="91"/>
      <c r="BQ61" s="91"/>
      <c r="BR61" s="91"/>
      <c r="BS61" s="91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</row>
    <row r="62" spans="1:83" ht="30" customHeight="1">
      <c r="A62" s="87"/>
      <c r="B62" s="270" t="str">
        <f>IF(OR(SCHEDULES!O61=0,SCHEDULES!O61=""),"",SCHEDULES!O61)</f>
        <v>EPL</v>
      </c>
      <c r="C62" s="271">
        <f>IF(B62="","",SCHEDULES!P61)</f>
        <v>46305</v>
      </c>
      <c r="D62" s="270" t="str">
        <f>IF(B62="","",SCHEDULES!Q61)</f>
        <v>Old Trafford</v>
      </c>
      <c r="E62" s="272">
        <f>IF(B62="","",SCHEDULES!R61)</f>
        <v>0.625</v>
      </c>
      <c r="F62" s="262">
        <f t="shared" si="0"/>
        <v>46305.625</v>
      </c>
      <c r="G62" s="270" t="e" vm="28">
        <f>IFERROR(INDEX(LOGOS!B:B,MATCH(H62,LOGOS!A:A,0),1),"")</f>
        <v>#VALUE!</v>
      </c>
      <c r="H62" s="270" t="str">
        <f>IF(B62="","",SCHEDULES!S61)</f>
        <v>Manchester United</v>
      </c>
      <c r="I62" s="313" t="s">
        <v>117</v>
      </c>
      <c r="J62" s="273" t="str">
        <f t="shared" si="1"/>
        <v>:</v>
      </c>
      <c r="K62" s="313" t="s">
        <v>117</v>
      </c>
      <c r="L62" s="270" t="str">
        <f>IF(B62="","",SCHEDULES!T61)</f>
        <v>Tottenham</v>
      </c>
      <c r="M62" s="270" t="e" vm="38">
        <f>IFERROR(INDEX(LOGOS!B:B,MATCH(L62,LOGOS!A:A,0),1),"")</f>
        <v>#VALUE!</v>
      </c>
      <c r="N62" s="107" t="str">
        <f t="shared" si="6"/>
        <v/>
      </c>
      <c r="O62" s="108" t="str">
        <f t="shared" si="7"/>
        <v/>
      </c>
      <c r="P62" s="108" t="str">
        <f t="shared" si="8"/>
        <v/>
      </c>
      <c r="Q62" s="109" t="str">
        <f t="shared" si="9"/>
        <v/>
      </c>
      <c r="R62" s="109" t="str">
        <f t="shared" si="10"/>
        <v/>
      </c>
      <c r="S62" s="109" t="str">
        <f t="shared" si="11"/>
        <v/>
      </c>
      <c r="T62" s="109" t="str">
        <f t="shared" si="12"/>
        <v/>
      </c>
      <c r="U62" s="108" t="str">
        <f>IF(N62="","",IF(MASTER.SCHEDULE!$N62="Draw",1,IF(MASTER.SCHEDULE!$N62=H62,3,0)))</f>
        <v/>
      </c>
      <c r="V62" s="108" t="str">
        <f>IF(N62="","",IF(MASTER.SCHEDULE!$N62="Draw",1,IF(MASTER.SCHEDULE!$N62=L62,3,0)))</f>
        <v/>
      </c>
      <c r="W62" s="109" t="str">
        <f>IF(N62="","",MASTER.SCHEDULE!$Q62+MASTER.SCHEDULE!$R62)</f>
        <v/>
      </c>
      <c r="X62" s="110">
        <f t="shared" si="13"/>
        <v>46305</v>
      </c>
      <c r="Y62" s="87"/>
      <c r="Z62" s="87"/>
      <c r="AA62" s="275" t="str">
        <f t="shared" si="14"/>
        <v>Oct 5, 2026</v>
      </c>
      <c r="AB62" s="87"/>
      <c r="AC62" s="87"/>
      <c r="AD62" s="126"/>
      <c r="AE62" s="126"/>
      <c r="AF62" s="87"/>
      <c r="AG62" s="87"/>
      <c r="AH62" s="126"/>
      <c r="AI62" s="126"/>
      <c r="AJ62" s="138"/>
      <c r="AK62" s="91"/>
      <c r="AL62" s="91"/>
      <c r="AM62" s="91"/>
      <c r="AN62" s="151"/>
      <c r="AO62" s="151"/>
      <c r="AP62" s="151"/>
      <c r="AQ62" s="151"/>
      <c r="AR62" s="151"/>
      <c r="AS62" s="151"/>
      <c r="AT62" s="151"/>
      <c r="AU62" s="152"/>
      <c r="AV62" s="152"/>
      <c r="AW62" s="152"/>
      <c r="AX62" s="151"/>
      <c r="AY62" s="151"/>
      <c r="AZ62" s="152"/>
      <c r="BA62" s="152"/>
      <c r="BB62" s="152"/>
      <c r="BC62" s="152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87"/>
      <c r="BO62" s="87"/>
      <c r="BP62" s="91"/>
      <c r="BQ62" s="91"/>
      <c r="BR62" s="91"/>
      <c r="BS62" s="91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</row>
    <row r="63" spans="1:83" ht="30" customHeight="1">
      <c r="A63" s="87"/>
      <c r="B63" s="270" t="str">
        <f>IF(OR(SCHEDULES!O62=0,SCHEDULES!O62=""),"",SCHEDULES!O62)</f>
        <v>EPL</v>
      </c>
      <c r="C63" s="271">
        <f>IF(B63="","",SCHEDULES!P62)</f>
        <v>46305</v>
      </c>
      <c r="D63" s="270" t="str">
        <f>IF(B63="","",SCHEDULES!Q62)</f>
        <v>Stadium of Light</v>
      </c>
      <c r="E63" s="272">
        <f>IF(B63="","",SCHEDULES!R62)</f>
        <v>0.625</v>
      </c>
      <c r="F63" s="262">
        <f t="shared" si="0"/>
        <v>46305.625</v>
      </c>
      <c r="G63" s="270" t="e" vm="32">
        <f>IFERROR(INDEX(LOGOS!B:B,MATCH(H63,LOGOS!A:A,0),1),"")</f>
        <v>#VALUE!</v>
      </c>
      <c r="H63" s="270" t="str">
        <f>IF(B63="","",SCHEDULES!S62)</f>
        <v>Sunderland</v>
      </c>
      <c r="I63" s="313" t="s">
        <v>117</v>
      </c>
      <c r="J63" s="273" t="str">
        <f t="shared" si="1"/>
        <v>:</v>
      </c>
      <c r="K63" s="313" t="s">
        <v>117</v>
      </c>
      <c r="L63" s="270" t="str">
        <f>IF(B63="","",SCHEDULES!T62)</f>
        <v>Brighton</v>
      </c>
      <c r="M63" s="270" t="e" vm="39">
        <f>IFERROR(INDEX(LOGOS!B:B,MATCH(L63,LOGOS!A:A,0),1),"")</f>
        <v>#VALUE!</v>
      </c>
      <c r="N63" s="107" t="str">
        <f t="shared" si="6"/>
        <v/>
      </c>
      <c r="O63" s="108" t="str">
        <f t="shared" si="7"/>
        <v/>
      </c>
      <c r="P63" s="108" t="str">
        <f t="shared" si="8"/>
        <v/>
      </c>
      <c r="Q63" s="109" t="str">
        <f t="shared" si="9"/>
        <v/>
      </c>
      <c r="R63" s="109" t="str">
        <f t="shared" si="10"/>
        <v/>
      </c>
      <c r="S63" s="109" t="str">
        <f t="shared" si="11"/>
        <v/>
      </c>
      <c r="T63" s="109" t="str">
        <f t="shared" si="12"/>
        <v/>
      </c>
      <c r="U63" s="108" t="str">
        <f>IF(N63="","",IF(MASTER.SCHEDULE!$N63="Draw",1,IF(MASTER.SCHEDULE!$N63=H63,3,0)))</f>
        <v/>
      </c>
      <c r="V63" s="108" t="str">
        <f>IF(N63="","",IF(MASTER.SCHEDULE!$N63="Draw",1,IF(MASTER.SCHEDULE!$N63=L63,3,0)))</f>
        <v/>
      </c>
      <c r="W63" s="109" t="str">
        <f>IF(N63="","",MASTER.SCHEDULE!$Q63+MASTER.SCHEDULE!$R63)</f>
        <v/>
      </c>
      <c r="X63" s="110">
        <f t="shared" si="13"/>
        <v>46305</v>
      </c>
      <c r="Y63" s="87"/>
      <c r="Z63" s="87"/>
      <c r="AA63" s="275" t="str">
        <f t="shared" si="14"/>
        <v>Oct 5, 2026</v>
      </c>
      <c r="AB63" s="87"/>
      <c r="AC63" s="87"/>
      <c r="AD63" s="126"/>
      <c r="AE63" s="126"/>
      <c r="AF63" s="87"/>
      <c r="AG63" s="87"/>
      <c r="AH63" s="126"/>
      <c r="AI63" s="126"/>
      <c r="AJ63" s="138"/>
      <c r="AK63" s="91"/>
      <c r="AL63" s="91"/>
      <c r="AM63" s="91"/>
      <c r="AN63" s="151"/>
      <c r="AO63" s="151"/>
      <c r="AP63" s="151"/>
      <c r="AQ63" s="151"/>
      <c r="AR63" s="151"/>
      <c r="AS63" s="151"/>
      <c r="AT63" s="151"/>
      <c r="AU63" s="152"/>
      <c r="AV63" s="152"/>
      <c r="AW63" s="152"/>
      <c r="AX63" s="151"/>
      <c r="AY63" s="151"/>
      <c r="AZ63" s="152"/>
      <c r="BA63" s="152"/>
      <c r="BB63" s="152"/>
      <c r="BC63" s="152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87"/>
      <c r="BO63" s="87"/>
      <c r="BP63" s="91"/>
      <c r="BQ63" s="91"/>
      <c r="BR63" s="91"/>
      <c r="BS63" s="91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</row>
    <row r="64" spans="1:83" ht="30" customHeight="1">
      <c r="A64" s="87"/>
      <c r="B64" s="270" t="str">
        <f>IF(OR(SCHEDULES!O63=0,SCHEDULES!O63=""),"",SCHEDULES!O63)</f>
        <v>EPL</v>
      </c>
      <c r="C64" s="271">
        <f>IF(B64="","",SCHEDULES!P63)</f>
        <v>46312</v>
      </c>
      <c r="D64" s="270" t="str">
        <f>IF(B64="","",SCHEDULES!Q63)</f>
        <v>Vitality Stadium</v>
      </c>
      <c r="E64" s="272">
        <f>IF(B64="","",SCHEDULES!R63)</f>
        <v>0.625</v>
      </c>
      <c r="F64" s="262">
        <f t="shared" si="0"/>
        <v>46312.625</v>
      </c>
      <c r="G64" s="270" t="e" vm="36">
        <f>IFERROR(INDEX(LOGOS!B:B,MATCH(H64,LOGOS!A:A,0),1),"")</f>
        <v>#VALUE!</v>
      </c>
      <c r="H64" s="270" t="str">
        <f>IF(B64="","",SCHEDULES!S63)</f>
        <v>Bournemouth</v>
      </c>
      <c r="I64" s="313" t="s">
        <v>117</v>
      </c>
      <c r="J64" s="273" t="str">
        <f t="shared" si="1"/>
        <v>:</v>
      </c>
      <c r="K64" s="313" t="s">
        <v>117</v>
      </c>
      <c r="L64" s="270" t="str">
        <f>IF(B64="","",SCHEDULES!T63)</f>
        <v>Sunderland</v>
      </c>
      <c r="M64" s="270" t="e" vm="32">
        <f>IFERROR(INDEX(LOGOS!B:B,MATCH(L64,LOGOS!A:A,0),1),"")</f>
        <v>#VALUE!</v>
      </c>
      <c r="N64" s="107" t="str">
        <f t="shared" si="6"/>
        <v/>
      </c>
      <c r="O64" s="108" t="str">
        <f t="shared" si="7"/>
        <v/>
      </c>
      <c r="P64" s="108" t="str">
        <f t="shared" si="8"/>
        <v/>
      </c>
      <c r="Q64" s="109" t="str">
        <f t="shared" si="9"/>
        <v/>
      </c>
      <c r="R64" s="109" t="str">
        <f t="shared" si="10"/>
        <v/>
      </c>
      <c r="S64" s="109" t="str">
        <f t="shared" si="11"/>
        <v/>
      </c>
      <c r="T64" s="109" t="str">
        <f t="shared" si="12"/>
        <v/>
      </c>
      <c r="U64" s="108" t="str">
        <f>IF(N64="","",IF(MASTER.SCHEDULE!$N64="Draw",1,IF(MASTER.SCHEDULE!$N64=H64,3,0)))</f>
        <v/>
      </c>
      <c r="V64" s="108" t="str">
        <f>IF(N64="","",IF(MASTER.SCHEDULE!$N64="Draw",1,IF(MASTER.SCHEDULE!$N64=L64,3,0)))</f>
        <v/>
      </c>
      <c r="W64" s="109" t="str">
        <f>IF(N64="","",MASTER.SCHEDULE!$Q64+MASTER.SCHEDULE!$R64)</f>
        <v/>
      </c>
      <c r="X64" s="110">
        <f t="shared" si="13"/>
        <v>46312</v>
      </c>
      <c r="Y64" s="87"/>
      <c r="Z64" s="87"/>
      <c r="AA64" s="275" t="str">
        <f t="shared" si="14"/>
        <v>Oct 12, 2026</v>
      </c>
      <c r="AB64" s="87"/>
      <c r="AC64" s="87"/>
      <c r="AD64" s="126"/>
      <c r="AE64" s="126"/>
      <c r="AF64" s="87"/>
      <c r="AG64" s="87"/>
      <c r="AH64" s="126"/>
      <c r="AI64" s="126"/>
      <c r="AJ64" s="138"/>
      <c r="AK64" s="91"/>
      <c r="AL64" s="91"/>
      <c r="AM64" s="91"/>
      <c r="AN64" s="151"/>
      <c r="AO64" s="151"/>
      <c r="AP64" s="151"/>
      <c r="AQ64" s="151"/>
      <c r="AR64" s="151"/>
      <c r="AS64" s="151"/>
      <c r="AT64" s="151"/>
      <c r="AU64" s="152"/>
      <c r="AV64" s="152"/>
      <c r="AW64" s="152"/>
      <c r="AX64" s="151"/>
      <c r="AY64" s="151"/>
      <c r="AZ64" s="152"/>
      <c r="BA64" s="152"/>
      <c r="BB64" s="152"/>
      <c r="BC64" s="152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87"/>
      <c r="BO64" s="87"/>
      <c r="BP64" s="91"/>
      <c r="BQ64" s="91"/>
      <c r="BR64" s="91"/>
      <c r="BS64" s="91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</row>
    <row r="65" spans="1:83" ht="30" customHeight="1">
      <c r="A65" s="87"/>
      <c r="B65" s="270" t="str">
        <f>IF(OR(SCHEDULES!O64=0,SCHEDULES!O64=""),"",SCHEDULES!O64)</f>
        <v>EPL</v>
      </c>
      <c r="C65" s="271">
        <f>IF(B65="","",SCHEDULES!P64)</f>
        <v>46312</v>
      </c>
      <c r="D65" s="270" t="str">
        <f>IF(B65="","",SCHEDULES!Q64)</f>
        <v>Gtech Community Stadium</v>
      </c>
      <c r="E65" s="272">
        <f>IF(B65="","",SCHEDULES!R64)</f>
        <v>0.625</v>
      </c>
      <c r="F65" s="262">
        <f t="shared" si="0"/>
        <v>46312.625</v>
      </c>
      <c r="G65" s="270" t="e" vm="37">
        <f>IFERROR(INDEX(LOGOS!B:B,MATCH(H65,LOGOS!A:A,0),1),"")</f>
        <v>#VALUE!</v>
      </c>
      <c r="H65" s="270" t="str">
        <f>IF(B65="","",SCHEDULES!S64)</f>
        <v>Brentford</v>
      </c>
      <c r="I65" s="313" t="s">
        <v>117</v>
      </c>
      <c r="J65" s="273" t="str">
        <f t="shared" si="1"/>
        <v>:</v>
      </c>
      <c r="K65" s="313" t="s">
        <v>117</v>
      </c>
      <c r="L65" s="270" t="str">
        <f>IF(B65="","",SCHEDULES!T64)</f>
        <v>Liverpool</v>
      </c>
      <c r="M65" s="270" t="e" vm="43">
        <f>IFERROR(INDEX(LOGOS!B:B,MATCH(L65,LOGOS!A:A,0),1),"")</f>
        <v>#VALUE!</v>
      </c>
      <c r="N65" s="107" t="str">
        <f t="shared" si="6"/>
        <v/>
      </c>
      <c r="O65" s="108" t="str">
        <f t="shared" si="7"/>
        <v/>
      </c>
      <c r="P65" s="108" t="str">
        <f t="shared" si="8"/>
        <v/>
      </c>
      <c r="Q65" s="109" t="str">
        <f t="shared" si="9"/>
        <v/>
      </c>
      <c r="R65" s="109" t="str">
        <f t="shared" si="10"/>
        <v/>
      </c>
      <c r="S65" s="109" t="str">
        <f t="shared" si="11"/>
        <v/>
      </c>
      <c r="T65" s="109" t="str">
        <f t="shared" si="12"/>
        <v/>
      </c>
      <c r="U65" s="108" t="str">
        <f>IF(N65="","",IF(MASTER.SCHEDULE!$N65="Draw",1,IF(MASTER.SCHEDULE!$N65=H65,3,0)))</f>
        <v/>
      </c>
      <c r="V65" s="108" t="str">
        <f>IF(N65="","",IF(MASTER.SCHEDULE!$N65="Draw",1,IF(MASTER.SCHEDULE!$N65=L65,3,0)))</f>
        <v/>
      </c>
      <c r="W65" s="109" t="str">
        <f>IF(N65="","",MASTER.SCHEDULE!$Q65+MASTER.SCHEDULE!$R65)</f>
        <v/>
      </c>
      <c r="X65" s="110">
        <f t="shared" si="13"/>
        <v>46312</v>
      </c>
      <c r="Y65" s="87"/>
      <c r="Z65" s="87"/>
      <c r="AA65" s="275" t="str">
        <f t="shared" si="14"/>
        <v>Oct 12, 2026</v>
      </c>
      <c r="AB65" s="87"/>
      <c r="AC65" s="87"/>
      <c r="AD65" s="126"/>
      <c r="AE65" s="126"/>
      <c r="AF65" s="87"/>
      <c r="AG65" s="87"/>
      <c r="AH65" s="126"/>
      <c r="AI65" s="126"/>
      <c r="AJ65" s="138"/>
      <c r="AK65" s="91"/>
      <c r="AL65" s="91"/>
      <c r="AM65" s="91"/>
      <c r="AN65" s="151"/>
      <c r="AO65" s="151"/>
      <c r="AP65" s="151"/>
      <c r="AQ65" s="151"/>
      <c r="AR65" s="151"/>
      <c r="AS65" s="151"/>
      <c r="AT65" s="151"/>
      <c r="AU65" s="152"/>
      <c r="AV65" s="152"/>
      <c r="AW65" s="152"/>
      <c r="AX65" s="151"/>
      <c r="AY65" s="151"/>
      <c r="AZ65" s="152"/>
      <c r="BA65" s="152"/>
      <c r="BB65" s="152"/>
      <c r="BC65" s="152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87"/>
      <c r="BO65" s="87"/>
      <c r="BP65" s="91"/>
      <c r="BQ65" s="91"/>
      <c r="BR65" s="91"/>
      <c r="BS65" s="91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</row>
    <row r="66" spans="1:83" ht="30" customHeight="1">
      <c r="A66" s="87"/>
      <c r="B66" s="270" t="str">
        <f>IF(OR(SCHEDULES!O65=0,SCHEDULES!O65=""),"",SCHEDULES!O65)</f>
        <v>EPL</v>
      </c>
      <c r="C66" s="271">
        <f>IF(B66="","",SCHEDULES!P65)</f>
        <v>46312</v>
      </c>
      <c r="D66" s="270" t="str">
        <f>IF(B66="","",SCHEDULES!Q65)</f>
        <v>American Express Stadium</v>
      </c>
      <c r="E66" s="272">
        <f>IF(B66="","",SCHEDULES!R65)</f>
        <v>0.625</v>
      </c>
      <c r="F66" s="262">
        <f t="shared" si="0"/>
        <v>46312.625</v>
      </c>
      <c r="G66" s="270" t="e" vm="39">
        <f>IFERROR(INDEX(LOGOS!B:B,MATCH(H66,LOGOS!A:A,0),1),"")</f>
        <v>#VALUE!</v>
      </c>
      <c r="H66" s="270" t="str">
        <f>IF(B66="","",SCHEDULES!S65)</f>
        <v>Brighton</v>
      </c>
      <c r="I66" s="313" t="s">
        <v>117</v>
      </c>
      <c r="J66" s="273" t="str">
        <f t="shared" si="1"/>
        <v>:</v>
      </c>
      <c r="K66" s="313" t="s">
        <v>117</v>
      </c>
      <c r="L66" s="270" t="str">
        <f>IF(B66="","",SCHEDULES!T65)</f>
        <v>Crystal Palace</v>
      </c>
      <c r="M66" s="270" t="e" vm="30">
        <f>IFERROR(INDEX(LOGOS!B:B,MATCH(L66,LOGOS!A:A,0),1),"")</f>
        <v>#VALUE!</v>
      </c>
      <c r="N66" s="107" t="str">
        <f t="shared" si="6"/>
        <v/>
      </c>
      <c r="O66" s="108" t="str">
        <f t="shared" si="7"/>
        <v/>
      </c>
      <c r="P66" s="108" t="str">
        <f t="shared" si="8"/>
        <v/>
      </c>
      <c r="Q66" s="109" t="str">
        <f t="shared" si="9"/>
        <v/>
      </c>
      <c r="R66" s="109" t="str">
        <f t="shared" si="10"/>
        <v/>
      </c>
      <c r="S66" s="109" t="str">
        <f t="shared" si="11"/>
        <v/>
      </c>
      <c r="T66" s="109" t="str">
        <f t="shared" si="12"/>
        <v/>
      </c>
      <c r="U66" s="108" t="str">
        <f>IF(N66="","",IF(MASTER.SCHEDULE!$N66="Draw",1,IF(MASTER.SCHEDULE!$N66=H66,3,0)))</f>
        <v/>
      </c>
      <c r="V66" s="108" t="str">
        <f>IF(N66="","",IF(MASTER.SCHEDULE!$N66="Draw",1,IF(MASTER.SCHEDULE!$N66=L66,3,0)))</f>
        <v/>
      </c>
      <c r="W66" s="109" t="str">
        <f>IF(N66="","",MASTER.SCHEDULE!$Q66+MASTER.SCHEDULE!$R66)</f>
        <v/>
      </c>
      <c r="X66" s="110">
        <f t="shared" si="13"/>
        <v>46312</v>
      </c>
      <c r="Y66" s="87"/>
      <c r="Z66" s="87"/>
      <c r="AA66" s="275" t="str">
        <f t="shared" si="14"/>
        <v>Oct 12, 2026</v>
      </c>
      <c r="AB66" s="87"/>
      <c r="AC66" s="87"/>
      <c r="AD66" s="126"/>
      <c r="AE66" s="126"/>
      <c r="AF66" s="87"/>
      <c r="AG66" s="87"/>
      <c r="AH66" s="126"/>
      <c r="AI66" s="126"/>
      <c r="AJ66" s="138"/>
      <c r="AK66" s="91"/>
      <c r="AL66" s="91"/>
      <c r="AM66" s="91"/>
      <c r="AN66" s="151"/>
      <c r="AO66" s="151"/>
      <c r="AP66" s="151"/>
      <c r="AQ66" s="151"/>
      <c r="AR66" s="151"/>
      <c r="AS66" s="151"/>
      <c r="AT66" s="151"/>
      <c r="AU66" s="152"/>
      <c r="AV66" s="152"/>
      <c r="AW66" s="152"/>
      <c r="AX66" s="151"/>
      <c r="AY66" s="151"/>
      <c r="AZ66" s="152"/>
      <c r="BA66" s="152"/>
      <c r="BB66" s="152"/>
      <c r="BC66" s="152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87"/>
      <c r="BO66" s="87"/>
      <c r="BP66" s="91"/>
      <c r="BQ66" s="91"/>
      <c r="BR66" s="91"/>
      <c r="BS66" s="91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</row>
    <row r="67" spans="1:83" ht="30" customHeight="1">
      <c r="A67" s="87"/>
      <c r="B67" s="270" t="str">
        <f>IF(OR(SCHEDULES!O66=0,SCHEDULES!O66=""),"",SCHEDULES!O66)</f>
        <v>EPL</v>
      </c>
      <c r="C67" s="271">
        <f>IF(B67="","",SCHEDULES!P66)</f>
        <v>46312</v>
      </c>
      <c r="D67" s="270" t="str">
        <f>IF(B67="","",SCHEDULES!Q66)</f>
        <v>Hill Dickinson Stadium</v>
      </c>
      <c r="E67" s="272">
        <f>IF(B67="","",SCHEDULES!R66)</f>
        <v>0.625</v>
      </c>
      <c r="F67" s="262">
        <f t="shared" si="0"/>
        <v>46312.625</v>
      </c>
      <c r="G67" s="270" t="e" vm="29">
        <f>IFERROR(INDEX(LOGOS!B:B,MATCH(H67,LOGOS!A:A,0),1),"")</f>
        <v>#VALUE!</v>
      </c>
      <c r="H67" s="270" t="str">
        <f>IF(B67="","",SCHEDULES!S66)</f>
        <v>Everton</v>
      </c>
      <c r="I67" s="313" t="s">
        <v>117</v>
      </c>
      <c r="J67" s="273" t="str">
        <f t="shared" si="1"/>
        <v>:</v>
      </c>
      <c r="K67" s="313" t="s">
        <v>117</v>
      </c>
      <c r="L67" s="270" t="str">
        <f>IF(B67="","",SCHEDULES!T66)</f>
        <v>Chelsea</v>
      </c>
      <c r="M67" s="270" t="e" vm="41">
        <f>IFERROR(INDEX(LOGOS!B:B,MATCH(L67,LOGOS!A:A,0),1),"")</f>
        <v>#VALUE!</v>
      </c>
      <c r="N67" s="107" t="str">
        <f t="shared" si="6"/>
        <v/>
      </c>
      <c r="O67" s="108" t="str">
        <f t="shared" si="7"/>
        <v/>
      </c>
      <c r="P67" s="108" t="str">
        <f t="shared" si="8"/>
        <v/>
      </c>
      <c r="Q67" s="109" t="str">
        <f t="shared" si="9"/>
        <v/>
      </c>
      <c r="R67" s="109" t="str">
        <f t="shared" si="10"/>
        <v/>
      </c>
      <c r="S67" s="109" t="str">
        <f t="shared" si="11"/>
        <v/>
      </c>
      <c r="T67" s="109" t="str">
        <f t="shared" si="12"/>
        <v/>
      </c>
      <c r="U67" s="108" t="str">
        <f>IF(N67="","",IF(MASTER.SCHEDULE!$N67="Draw",1,IF(MASTER.SCHEDULE!$N67=H67,3,0)))</f>
        <v/>
      </c>
      <c r="V67" s="108" t="str">
        <f>IF(N67="","",IF(MASTER.SCHEDULE!$N67="Draw",1,IF(MASTER.SCHEDULE!$N67=L67,3,0)))</f>
        <v/>
      </c>
      <c r="W67" s="109" t="str">
        <f>IF(N67="","",MASTER.SCHEDULE!$Q67+MASTER.SCHEDULE!$R67)</f>
        <v/>
      </c>
      <c r="X67" s="110">
        <f t="shared" si="13"/>
        <v>46312</v>
      </c>
      <c r="Y67" s="87"/>
      <c r="Z67" s="87"/>
      <c r="AA67" s="275" t="str">
        <f t="shared" si="14"/>
        <v>Oct 12, 2026</v>
      </c>
      <c r="AB67" s="87"/>
      <c r="AC67" s="87"/>
      <c r="AD67" s="126"/>
      <c r="AE67" s="126"/>
      <c r="AF67" s="87"/>
      <c r="AG67" s="87"/>
      <c r="AH67" s="126"/>
      <c r="AI67" s="126"/>
      <c r="AJ67" s="138"/>
      <c r="AK67" s="91"/>
      <c r="AL67" s="91"/>
      <c r="AM67" s="91"/>
      <c r="AN67" s="151"/>
      <c r="AO67" s="151"/>
      <c r="AP67" s="151"/>
      <c r="AQ67" s="151"/>
      <c r="AR67" s="151"/>
      <c r="AS67" s="151"/>
      <c r="AT67" s="151"/>
      <c r="AU67" s="152"/>
      <c r="AV67" s="152"/>
      <c r="AW67" s="152"/>
      <c r="AX67" s="151"/>
      <c r="AY67" s="151"/>
      <c r="AZ67" s="152"/>
      <c r="BA67" s="152"/>
      <c r="BB67" s="152"/>
      <c r="BC67" s="152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87"/>
      <c r="BO67" s="87"/>
      <c r="BP67" s="91"/>
      <c r="BQ67" s="91"/>
      <c r="BR67" s="91"/>
      <c r="BS67" s="91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</row>
    <row r="68" spans="1:83" ht="30" customHeight="1">
      <c r="A68" s="87"/>
      <c r="B68" s="270" t="str">
        <f>IF(OR(SCHEDULES!O67=0,SCHEDULES!O67=""),"",SCHEDULES!O67)</f>
        <v>EPL</v>
      </c>
      <c r="C68" s="271">
        <f>IF(B68="","",SCHEDULES!P67)</f>
        <v>46312</v>
      </c>
      <c r="D68" s="270" t="str">
        <f>IF(B68="","",SCHEDULES!Q67)</f>
        <v>Craven Cottage</v>
      </c>
      <c r="E68" s="272">
        <f>IF(B68="","",SCHEDULES!R67)</f>
        <v>0.625</v>
      </c>
      <c r="F68" s="262">
        <f t="shared" ref="F68:F131" si="27">IF(E68="","",(C68+E68)+IF($A$7&gt;=0,TIMEVALUE($A$7&amp;":00"),-TIMEVALUE(ABS($A$7)&amp;":00")))</f>
        <v>46312.625</v>
      </c>
      <c r="G68" s="270" t="e" vm="44">
        <f>IFERROR(INDEX(LOGOS!B:B,MATCH(H68,LOGOS!A:A,0),1),"")</f>
        <v>#VALUE!</v>
      </c>
      <c r="H68" s="270" t="str">
        <f>IF(B68="","",SCHEDULES!S67)</f>
        <v>Fulham</v>
      </c>
      <c r="I68" s="313" t="s">
        <v>117</v>
      </c>
      <c r="J68" s="273" t="str">
        <f t="shared" ref="J68:J131" si="28">IF(H68="","",":")</f>
        <v>:</v>
      </c>
      <c r="K68" s="313" t="s">
        <v>117</v>
      </c>
      <c r="L68" s="270" t="str">
        <f>IF(B68="","",SCHEDULES!T67)</f>
        <v>Hull</v>
      </c>
      <c r="M68" s="270" t="e" vm="27">
        <f>IFERROR(INDEX(LOGOS!B:B,MATCH(L68,LOGOS!A:A,0),1),"")</f>
        <v>#VALUE!</v>
      </c>
      <c r="N68" s="107" t="str">
        <f t="shared" si="6"/>
        <v/>
      </c>
      <c r="O68" s="108" t="str">
        <f t="shared" si="7"/>
        <v/>
      </c>
      <c r="P68" s="108" t="str">
        <f t="shared" si="8"/>
        <v/>
      </c>
      <c r="Q68" s="109" t="str">
        <f t="shared" si="9"/>
        <v/>
      </c>
      <c r="R68" s="109" t="str">
        <f t="shared" si="10"/>
        <v/>
      </c>
      <c r="S68" s="109" t="str">
        <f t="shared" si="11"/>
        <v/>
      </c>
      <c r="T68" s="109" t="str">
        <f t="shared" si="12"/>
        <v/>
      </c>
      <c r="U68" s="108" t="str">
        <f>IF(N68="","",IF(MASTER.SCHEDULE!$N68="Draw",1,IF(MASTER.SCHEDULE!$N68=H68,3,0)))</f>
        <v/>
      </c>
      <c r="V68" s="108" t="str">
        <f>IF(N68="","",IF(MASTER.SCHEDULE!$N68="Draw",1,IF(MASTER.SCHEDULE!$N68=L68,3,0)))</f>
        <v/>
      </c>
      <c r="W68" s="109" t="str">
        <f>IF(N68="","",MASTER.SCHEDULE!$Q68+MASTER.SCHEDULE!$R68)</f>
        <v/>
      </c>
      <c r="X68" s="110">
        <f t="shared" si="13"/>
        <v>46312</v>
      </c>
      <c r="Y68" s="87"/>
      <c r="Z68" s="87"/>
      <c r="AA68" s="275" t="str">
        <f t="shared" si="14"/>
        <v>Oct 12, 2026</v>
      </c>
      <c r="AB68" s="87"/>
      <c r="AC68" s="87"/>
      <c r="AD68" s="126"/>
      <c r="AE68" s="126"/>
      <c r="AF68" s="87"/>
      <c r="AG68" s="87"/>
      <c r="AH68" s="126"/>
      <c r="AI68" s="126"/>
      <c r="AJ68" s="138"/>
      <c r="AK68" s="91"/>
      <c r="AL68" s="91"/>
      <c r="AM68" s="91"/>
      <c r="AN68" s="151"/>
      <c r="AO68" s="151"/>
      <c r="AP68" s="151"/>
      <c r="AQ68" s="151"/>
      <c r="AR68" s="151"/>
      <c r="AS68" s="151"/>
      <c r="AT68" s="151"/>
      <c r="AU68" s="152"/>
      <c r="AV68" s="152"/>
      <c r="AW68" s="152"/>
      <c r="AX68" s="151"/>
      <c r="AY68" s="151"/>
      <c r="AZ68" s="152"/>
      <c r="BA68" s="152"/>
      <c r="BB68" s="152"/>
      <c r="BC68" s="152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87"/>
      <c r="BO68" s="87"/>
      <c r="BP68" s="91"/>
      <c r="BQ68" s="91"/>
      <c r="BR68" s="91"/>
      <c r="BS68" s="91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</row>
    <row r="69" spans="1:83" ht="30" customHeight="1">
      <c r="A69" s="87"/>
      <c r="B69" s="270" t="str">
        <f>IF(OR(SCHEDULES!O68=0,SCHEDULES!O68=""),"",SCHEDULES!O68)</f>
        <v>EPL</v>
      </c>
      <c r="C69" s="271">
        <f>IF(B69="","",SCHEDULES!P68)</f>
        <v>46312</v>
      </c>
      <c r="D69" s="270" t="str">
        <f>IF(B69="","",SCHEDULES!Q68)</f>
        <v>Elland Road</v>
      </c>
      <c r="E69" s="272">
        <f>IF(B69="","",SCHEDULES!R68)</f>
        <v>0.625</v>
      </c>
      <c r="F69" s="262">
        <f t="shared" si="27"/>
        <v>46312.625</v>
      </c>
      <c r="G69" s="270" t="e" vm="35">
        <f>IFERROR(INDEX(LOGOS!B:B,MATCH(H69,LOGOS!A:A,0),1),"")</f>
        <v>#VALUE!</v>
      </c>
      <c r="H69" s="270" t="str">
        <f>IF(B69="","",SCHEDULES!S68)</f>
        <v>Leeds</v>
      </c>
      <c r="I69" s="313" t="s">
        <v>117</v>
      </c>
      <c r="J69" s="273" t="str">
        <f t="shared" si="28"/>
        <v>:</v>
      </c>
      <c r="K69" s="313" t="s">
        <v>117</v>
      </c>
      <c r="L69" s="270" t="str">
        <f>IF(B69="","",SCHEDULES!T68)</f>
        <v>Manchester United</v>
      </c>
      <c r="M69" s="270" t="e" vm="28">
        <f>IFERROR(INDEX(LOGOS!B:B,MATCH(L69,LOGOS!A:A,0),1),"")</f>
        <v>#VALUE!</v>
      </c>
      <c r="N69" s="107" t="str">
        <f t="shared" ref="N69:N132" si="29">IF(OR(I69="",K69="",B69&lt;&gt;"EPL"),"", IF(I69=K69,"DRAW",IF(I69&gt;K69,H69,L69)))</f>
        <v/>
      </c>
      <c r="O69" s="108" t="str">
        <f t="shared" ref="O69:O132" si="30">IF(OR(N69="",N69="DRAW"),"",N69)</f>
        <v/>
      </c>
      <c r="P69" s="108" t="str">
        <f t="shared" ref="P69:P132" si="31">IF(OR(N69="",N69="DRAW"),"",IF(N69=H69,L69,H69))</f>
        <v/>
      </c>
      <c r="Q69" s="109" t="str">
        <f t="shared" ref="Q69:Q132" si="32">IF(N69="","",I69)</f>
        <v/>
      </c>
      <c r="R69" s="109" t="str">
        <f t="shared" ref="R69:R132" si="33">IF(N69="","",K69)</f>
        <v/>
      </c>
      <c r="S69" s="109" t="str">
        <f t="shared" ref="S69:S132" si="34">IF(N69="","",I69-K69)</f>
        <v/>
      </c>
      <c r="T69" s="109" t="str">
        <f t="shared" ref="T69:T132" si="35">IF(N69="","",K69-I69)</f>
        <v/>
      </c>
      <c r="U69" s="108" t="str">
        <f>IF(N69="","",IF(MASTER.SCHEDULE!$N69="Draw",1,IF(MASTER.SCHEDULE!$N69=H69,3,0)))</f>
        <v/>
      </c>
      <c r="V69" s="108" t="str">
        <f>IF(N69="","",IF(MASTER.SCHEDULE!$N69="Draw",1,IF(MASTER.SCHEDULE!$N69=L69,3,0)))</f>
        <v/>
      </c>
      <c r="W69" s="109" t="str">
        <f>IF(N69="","",MASTER.SCHEDULE!$Q69+MASTER.SCHEDULE!$R69)</f>
        <v/>
      </c>
      <c r="X69" s="110">
        <f t="shared" ref="X69:X132" si="36">DATE(YEAR(F69),MONTH(F69),DAY(F69))</f>
        <v>46312</v>
      </c>
      <c r="Y69" s="87"/>
      <c r="Z69" s="87"/>
      <c r="AA69" s="275" t="str">
        <f t="shared" ref="AA69:AA132" si="37">IF(H69="","",TEXT(C69-WEEKDAY(C69,2)+1,"MMM D, YYY"))</f>
        <v>Oct 12, 2026</v>
      </c>
      <c r="AB69" s="87"/>
      <c r="AC69" s="87"/>
      <c r="AD69" s="126"/>
      <c r="AE69" s="126"/>
      <c r="AF69" s="87"/>
      <c r="AG69" s="87"/>
      <c r="AH69" s="126"/>
      <c r="AI69" s="126"/>
      <c r="AJ69" s="138"/>
      <c r="AK69" s="91"/>
      <c r="AL69" s="91"/>
      <c r="AM69" s="91"/>
      <c r="AN69" s="151"/>
      <c r="AO69" s="151"/>
      <c r="AP69" s="151"/>
      <c r="AQ69" s="151"/>
      <c r="AR69" s="151"/>
      <c r="AS69" s="151"/>
      <c r="AT69" s="151"/>
      <c r="AU69" s="152"/>
      <c r="AV69" s="152"/>
      <c r="AW69" s="152"/>
      <c r="AX69" s="151"/>
      <c r="AY69" s="151"/>
      <c r="AZ69" s="152"/>
      <c r="BA69" s="152"/>
      <c r="BB69" s="152"/>
      <c r="BC69" s="152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87"/>
      <c r="BO69" s="87"/>
      <c r="BP69" s="91"/>
      <c r="BQ69" s="91"/>
      <c r="BR69" s="91"/>
      <c r="BS69" s="91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</row>
    <row r="70" spans="1:83" ht="30" customHeight="1">
      <c r="A70" s="87"/>
      <c r="B70" s="270" t="str">
        <f>IF(OR(SCHEDULES!O69=0,SCHEDULES!O69=""),"",SCHEDULES!O69)</f>
        <v>EPL</v>
      </c>
      <c r="C70" s="271">
        <f>IF(B70="","",SCHEDULES!P69)</f>
        <v>46312</v>
      </c>
      <c r="D70" s="270" t="str">
        <f>IF(B70="","",SCHEDULES!Q69)</f>
        <v>Etihad Stadium</v>
      </c>
      <c r="E70" s="272">
        <f>IF(B70="","",SCHEDULES!R69)</f>
        <v>0.625</v>
      </c>
      <c r="F70" s="262">
        <f t="shared" si="27"/>
        <v>46312.625</v>
      </c>
      <c r="G70" s="270" t="e" vm="40">
        <f>IFERROR(INDEX(LOGOS!B:B,MATCH(H70,LOGOS!A:A,0),1),"")</f>
        <v>#VALUE!</v>
      </c>
      <c r="H70" s="270" t="str">
        <f>IF(B70="","",SCHEDULES!S69)</f>
        <v>Manchester City</v>
      </c>
      <c r="I70" s="313" t="s">
        <v>117</v>
      </c>
      <c r="J70" s="273" t="str">
        <f t="shared" si="28"/>
        <v>:</v>
      </c>
      <c r="K70" s="313" t="s">
        <v>117</v>
      </c>
      <c r="L70" s="270" t="str">
        <f>IF(B70="","",SCHEDULES!T69)</f>
        <v>Ipswich</v>
      </c>
      <c r="M70" s="270" t="e" vm="31">
        <f>IFERROR(INDEX(LOGOS!B:B,MATCH(L70,LOGOS!A:A,0),1),"")</f>
        <v>#VALUE!</v>
      </c>
      <c r="N70" s="107" t="str">
        <f t="shared" si="29"/>
        <v/>
      </c>
      <c r="O70" s="108" t="str">
        <f t="shared" si="30"/>
        <v/>
      </c>
      <c r="P70" s="108" t="str">
        <f t="shared" si="31"/>
        <v/>
      </c>
      <c r="Q70" s="109" t="str">
        <f t="shared" si="32"/>
        <v/>
      </c>
      <c r="R70" s="109" t="str">
        <f t="shared" si="33"/>
        <v/>
      </c>
      <c r="S70" s="109" t="str">
        <f t="shared" si="34"/>
        <v/>
      </c>
      <c r="T70" s="109" t="str">
        <f t="shared" si="35"/>
        <v/>
      </c>
      <c r="U70" s="108" t="str">
        <f>IF(N70="","",IF(MASTER.SCHEDULE!$N70="Draw",1,IF(MASTER.SCHEDULE!$N70=H70,3,0)))</f>
        <v/>
      </c>
      <c r="V70" s="108" t="str">
        <f>IF(N70="","",IF(MASTER.SCHEDULE!$N70="Draw",1,IF(MASTER.SCHEDULE!$N70=L70,3,0)))</f>
        <v/>
      </c>
      <c r="W70" s="109" t="str">
        <f>IF(N70="","",MASTER.SCHEDULE!$Q70+MASTER.SCHEDULE!$R70)</f>
        <v/>
      </c>
      <c r="X70" s="110">
        <f t="shared" si="36"/>
        <v>46312</v>
      </c>
      <c r="Y70" s="87"/>
      <c r="Z70" s="87"/>
      <c r="AA70" s="275" t="str">
        <f t="shared" si="37"/>
        <v>Oct 12, 2026</v>
      </c>
      <c r="AB70" s="87"/>
      <c r="AC70" s="87"/>
      <c r="AD70" s="126"/>
      <c r="AE70" s="126"/>
      <c r="AF70" s="87"/>
      <c r="AG70" s="87"/>
      <c r="AH70" s="126"/>
      <c r="AI70" s="126"/>
      <c r="AJ70" s="138"/>
      <c r="AK70" s="91"/>
      <c r="AL70" s="91"/>
      <c r="AM70" s="91"/>
      <c r="AN70" s="151"/>
      <c r="AO70" s="151"/>
      <c r="AP70" s="151"/>
      <c r="AQ70" s="151"/>
      <c r="AR70" s="151"/>
      <c r="AS70" s="151"/>
      <c r="AT70" s="151"/>
      <c r="AU70" s="152"/>
      <c r="AV70" s="152"/>
      <c r="AW70" s="152"/>
      <c r="AX70" s="151"/>
      <c r="AY70" s="151"/>
      <c r="AZ70" s="152"/>
      <c r="BA70" s="152"/>
      <c r="BB70" s="152"/>
      <c r="BC70" s="152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87"/>
      <c r="BO70" s="87"/>
      <c r="BP70" s="91"/>
      <c r="BQ70" s="91"/>
      <c r="BR70" s="91"/>
      <c r="BS70" s="91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</row>
    <row r="71" spans="1:83" ht="30" customHeight="1">
      <c r="A71" s="87"/>
      <c r="B71" s="270" t="str">
        <f>IF(OR(SCHEDULES!O70=0,SCHEDULES!O70=""),"",SCHEDULES!O70)</f>
        <v>EPL</v>
      </c>
      <c r="C71" s="271">
        <f>IF(B71="","",SCHEDULES!P70)</f>
        <v>46312</v>
      </c>
      <c r="D71" s="270" t="str">
        <f>IF(B71="","",SCHEDULES!Q70)</f>
        <v>St. James' Park</v>
      </c>
      <c r="E71" s="272">
        <f>IF(B71="","",SCHEDULES!R70)</f>
        <v>0.625</v>
      </c>
      <c r="F71" s="262">
        <f t="shared" si="27"/>
        <v>46312.625</v>
      </c>
      <c r="G71" s="270" t="e" vm="42">
        <f>IFERROR(INDEX(LOGOS!B:B,MATCH(H71,LOGOS!A:A,0),1),"")</f>
        <v>#VALUE!</v>
      </c>
      <c r="H71" s="270" t="str">
        <f>IF(B71="","",SCHEDULES!S70)</f>
        <v>Newcastle United</v>
      </c>
      <c r="I71" s="313" t="s">
        <v>117</v>
      </c>
      <c r="J71" s="273" t="str">
        <f t="shared" si="28"/>
        <v>:</v>
      </c>
      <c r="K71" s="313" t="s">
        <v>117</v>
      </c>
      <c r="L71" s="270" t="str">
        <f>IF(B71="","",SCHEDULES!T70)</f>
        <v>Aston Villa</v>
      </c>
      <c r="M71" s="270" t="e" vm="33">
        <f>IFERROR(INDEX(LOGOS!B:B,MATCH(L71,LOGOS!A:A,0),1),"")</f>
        <v>#VALUE!</v>
      </c>
      <c r="N71" s="107" t="str">
        <f t="shared" si="29"/>
        <v/>
      </c>
      <c r="O71" s="108" t="str">
        <f t="shared" si="30"/>
        <v/>
      </c>
      <c r="P71" s="108" t="str">
        <f t="shared" si="31"/>
        <v/>
      </c>
      <c r="Q71" s="109" t="str">
        <f t="shared" si="32"/>
        <v/>
      </c>
      <c r="R71" s="109" t="str">
        <f t="shared" si="33"/>
        <v/>
      </c>
      <c r="S71" s="109" t="str">
        <f t="shared" si="34"/>
        <v/>
      </c>
      <c r="T71" s="109" t="str">
        <f t="shared" si="35"/>
        <v/>
      </c>
      <c r="U71" s="108" t="str">
        <f>IF(N71="","",IF(MASTER.SCHEDULE!$N71="Draw",1,IF(MASTER.SCHEDULE!$N71=H71,3,0)))</f>
        <v/>
      </c>
      <c r="V71" s="108" t="str">
        <f>IF(N71="","",IF(MASTER.SCHEDULE!$N71="Draw",1,IF(MASTER.SCHEDULE!$N71=L71,3,0)))</f>
        <v/>
      </c>
      <c r="W71" s="109" t="str">
        <f>IF(N71="","",MASTER.SCHEDULE!$Q71+MASTER.SCHEDULE!$R71)</f>
        <v/>
      </c>
      <c r="X71" s="110">
        <f t="shared" si="36"/>
        <v>46312</v>
      </c>
      <c r="Y71" s="87"/>
      <c r="Z71" s="87"/>
      <c r="AA71" s="275" t="str">
        <f t="shared" si="37"/>
        <v>Oct 12, 2026</v>
      </c>
      <c r="AB71" s="87"/>
      <c r="AC71" s="87"/>
      <c r="AD71" s="126"/>
      <c r="AE71" s="126"/>
      <c r="AF71" s="87"/>
      <c r="AG71" s="87"/>
      <c r="AH71" s="126"/>
      <c r="AI71" s="126"/>
      <c r="AJ71" s="138"/>
      <c r="AK71" s="91"/>
      <c r="AL71" s="91"/>
      <c r="AM71" s="91"/>
      <c r="AN71" s="151"/>
      <c r="AO71" s="151"/>
      <c r="AP71" s="151"/>
      <c r="AQ71" s="151"/>
      <c r="AR71" s="151"/>
      <c r="AS71" s="151"/>
      <c r="AT71" s="151"/>
      <c r="AU71" s="152"/>
      <c r="AV71" s="152"/>
      <c r="AW71" s="152"/>
      <c r="AX71" s="151"/>
      <c r="AY71" s="151"/>
      <c r="AZ71" s="152"/>
      <c r="BA71" s="152"/>
      <c r="BB71" s="152"/>
      <c r="BC71" s="152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87"/>
      <c r="BO71" s="87"/>
      <c r="BP71" s="91"/>
      <c r="BQ71" s="91"/>
      <c r="BR71" s="91"/>
      <c r="BS71" s="91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</row>
    <row r="72" spans="1:83" ht="30" customHeight="1">
      <c r="A72" s="87"/>
      <c r="B72" s="270" t="str">
        <f>IF(OR(SCHEDULES!O71=0,SCHEDULES!O71=""),"",SCHEDULES!O71)</f>
        <v>EPL</v>
      </c>
      <c r="C72" s="271">
        <f>IF(B72="","",SCHEDULES!P71)</f>
        <v>46312</v>
      </c>
      <c r="D72" s="270" t="str">
        <f>IF(B72="","",SCHEDULES!Q71)</f>
        <v>The City Ground</v>
      </c>
      <c r="E72" s="272">
        <f>IF(B72="","",SCHEDULES!R71)</f>
        <v>0.625</v>
      </c>
      <c r="F72" s="262">
        <f t="shared" si="27"/>
        <v>46312.625</v>
      </c>
      <c r="G72" s="270" t="e" vm="34">
        <f>IFERROR(INDEX(LOGOS!B:B,MATCH(H72,LOGOS!A:A,0),1),"")</f>
        <v>#VALUE!</v>
      </c>
      <c r="H72" s="270" t="str">
        <f>IF(B72="","",SCHEDULES!S71)</f>
        <v>Nottingham Forest</v>
      </c>
      <c r="I72" s="313" t="s">
        <v>117</v>
      </c>
      <c r="J72" s="273" t="str">
        <f t="shared" si="28"/>
        <v>:</v>
      </c>
      <c r="K72" s="313" t="s">
        <v>117</v>
      </c>
      <c r="L72" s="270" t="str">
        <f>IF(B72="","",SCHEDULES!T71)</f>
        <v>Arsenal</v>
      </c>
      <c r="M72" s="270" t="e" vm="25">
        <f>IFERROR(INDEX(LOGOS!B:B,MATCH(L72,LOGOS!A:A,0),1),"")</f>
        <v>#VALUE!</v>
      </c>
      <c r="N72" s="107" t="str">
        <f t="shared" si="29"/>
        <v/>
      </c>
      <c r="O72" s="108" t="str">
        <f t="shared" si="30"/>
        <v/>
      </c>
      <c r="P72" s="108" t="str">
        <f t="shared" si="31"/>
        <v/>
      </c>
      <c r="Q72" s="109" t="str">
        <f t="shared" si="32"/>
        <v/>
      </c>
      <c r="R72" s="109" t="str">
        <f t="shared" si="33"/>
        <v/>
      </c>
      <c r="S72" s="109" t="str">
        <f t="shared" si="34"/>
        <v/>
      </c>
      <c r="T72" s="109" t="str">
        <f t="shared" si="35"/>
        <v/>
      </c>
      <c r="U72" s="108" t="str">
        <f>IF(N72="","",IF(MASTER.SCHEDULE!$N72="Draw",1,IF(MASTER.SCHEDULE!$N72=H72,3,0)))</f>
        <v/>
      </c>
      <c r="V72" s="108" t="str">
        <f>IF(N72="","",IF(MASTER.SCHEDULE!$N72="Draw",1,IF(MASTER.SCHEDULE!$N72=L72,3,0)))</f>
        <v/>
      </c>
      <c r="W72" s="109" t="str">
        <f>IF(N72="","",MASTER.SCHEDULE!$Q72+MASTER.SCHEDULE!$R72)</f>
        <v/>
      </c>
      <c r="X72" s="110">
        <f t="shared" si="36"/>
        <v>46312</v>
      </c>
      <c r="Y72" s="87"/>
      <c r="Z72" s="87"/>
      <c r="AA72" s="275" t="str">
        <f t="shared" si="37"/>
        <v>Oct 12, 2026</v>
      </c>
      <c r="AB72" s="87"/>
      <c r="AC72" s="87"/>
      <c r="AD72" s="126"/>
      <c r="AE72" s="126"/>
      <c r="AF72" s="87"/>
      <c r="AG72" s="87"/>
      <c r="AH72" s="126"/>
      <c r="AI72" s="126"/>
      <c r="AJ72" s="138"/>
      <c r="AK72" s="91"/>
      <c r="AL72" s="91"/>
      <c r="AM72" s="91"/>
      <c r="AN72" s="151"/>
      <c r="AO72" s="151"/>
      <c r="AP72" s="151"/>
      <c r="AQ72" s="151"/>
      <c r="AR72" s="151"/>
      <c r="AS72" s="151"/>
      <c r="AT72" s="151"/>
      <c r="AU72" s="152"/>
      <c r="AV72" s="152"/>
      <c r="AW72" s="152"/>
      <c r="AX72" s="151"/>
      <c r="AY72" s="151"/>
      <c r="AZ72" s="152"/>
      <c r="BA72" s="152"/>
      <c r="BB72" s="152"/>
      <c r="BC72" s="152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87"/>
      <c r="BO72" s="87"/>
      <c r="BP72" s="91"/>
      <c r="BQ72" s="91"/>
      <c r="BR72" s="91"/>
      <c r="BS72" s="91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</row>
    <row r="73" spans="1:83" ht="30" customHeight="1">
      <c r="A73" s="87"/>
      <c r="B73" s="270" t="str">
        <f>IF(OR(SCHEDULES!O72=0,SCHEDULES!O72=""),"",SCHEDULES!O72)</f>
        <v>EPL</v>
      </c>
      <c r="C73" s="271">
        <f>IF(B73="","",SCHEDULES!P72)</f>
        <v>46312</v>
      </c>
      <c r="D73" s="270" t="str">
        <f>IF(B73="","",SCHEDULES!Q72)</f>
        <v>Tottenham Hotspur Stadium</v>
      </c>
      <c r="E73" s="272">
        <f>IF(B73="","",SCHEDULES!R72)</f>
        <v>0.625</v>
      </c>
      <c r="F73" s="262">
        <f t="shared" si="27"/>
        <v>46312.625</v>
      </c>
      <c r="G73" s="270" t="e" vm="38">
        <f>IFERROR(INDEX(LOGOS!B:B,MATCH(H73,LOGOS!A:A,0),1),"")</f>
        <v>#VALUE!</v>
      </c>
      <c r="H73" s="270" t="str">
        <f>IF(B73="","",SCHEDULES!S72)</f>
        <v>Tottenham</v>
      </c>
      <c r="I73" s="313" t="s">
        <v>117</v>
      </c>
      <c r="J73" s="273" t="str">
        <f t="shared" si="28"/>
        <v>:</v>
      </c>
      <c r="K73" s="313" t="s">
        <v>117</v>
      </c>
      <c r="L73" s="270" t="str">
        <f>IF(B73="","",SCHEDULES!T72)</f>
        <v>Coventry</v>
      </c>
      <c r="M73" s="270" t="e" vm="26">
        <f>IFERROR(INDEX(LOGOS!B:B,MATCH(L73,LOGOS!A:A,0),1),"")</f>
        <v>#VALUE!</v>
      </c>
      <c r="N73" s="107" t="str">
        <f t="shared" si="29"/>
        <v/>
      </c>
      <c r="O73" s="108" t="str">
        <f t="shared" si="30"/>
        <v/>
      </c>
      <c r="P73" s="108" t="str">
        <f t="shared" si="31"/>
        <v/>
      </c>
      <c r="Q73" s="109" t="str">
        <f t="shared" si="32"/>
        <v/>
      </c>
      <c r="R73" s="109" t="str">
        <f t="shared" si="33"/>
        <v/>
      </c>
      <c r="S73" s="109" t="str">
        <f t="shared" si="34"/>
        <v/>
      </c>
      <c r="T73" s="109" t="str">
        <f t="shared" si="35"/>
        <v/>
      </c>
      <c r="U73" s="108" t="str">
        <f>IF(N73="","",IF(MASTER.SCHEDULE!$N73="Draw",1,IF(MASTER.SCHEDULE!$N73=H73,3,0)))</f>
        <v/>
      </c>
      <c r="V73" s="108" t="str">
        <f>IF(N73="","",IF(MASTER.SCHEDULE!$N73="Draw",1,IF(MASTER.SCHEDULE!$N73=L73,3,0)))</f>
        <v/>
      </c>
      <c r="W73" s="109" t="str">
        <f>IF(N73="","",MASTER.SCHEDULE!$Q73+MASTER.SCHEDULE!$R73)</f>
        <v/>
      </c>
      <c r="X73" s="110">
        <f t="shared" si="36"/>
        <v>46312</v>
      </c>
      <c r="Y73" s="87"/>
      <c r="Z73" s="87"/>
      <c r="AA73" s="275" t="str">
        <f t="shared" si="37"/>
        <v>Oct 12, 2026</v>
      </c>
      <c r="AB73" s="87"/>
      <c r="AC73" s="87"/>
      <c r="AD73" s="126"/>
      <c r="AE73" s="126"/>
      <c r="AF73" s="87"/>
      <c r="AG73" s="87"/>
      <c r="AH73" s="126"/>
      <c r="AI73" s="126"/>
      <c r="AJ73" s="138"/>
      <c r="AK73" s="91"/>
      <c r="AL73" s="91"/>
      <c r="AM73" s="91"/>
      <c r="AN73" s="151"/>
      <c r="AO73" s="151"/>
      <c r="AP73" s="151"/>
      <c r="AQ73" s="151"/>
      <c r="AR73" s="151"/>
      <c r="AS73" s="151"/>
      <c r="AT73" s="151"/>
      <c r="AU73" s="152"/>
      <c r="AV73" s="152"/>
      <c r="AW73" s="152"/>
      <c r="AX73" s="151"/>
      <c r="AY73" s="151"/>
      <c r="AZ73" s="152"/>
      <c r="BA73" s="152"/>
      <c r="BB73" s="152"/>
      <c r="BC73" s="152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87"/>
      <c r="BO73" s="87"/>
      <c r="BP73" s="91"/>
      <c r="BQ73" s="91"/>
      <c r="BR73" s="91"/>
      <c r="BS73" s="91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</row>
    <row r="74" spans="1:83" ht="30" customHeight="1">
      <c r="A74" s="87"/>
      <c r="B74" s="270" t="str">
        <f>IF(OR(SCHEDULES!O73=0,SCHEDULES!O73=""),"",SCHEDULES!O73)</f>
        <v>EPL</v>
      </c>
      <c r="C74" s="271">
        <f>IF(B74="","",SCHEDULES!P73)</f>
        <v>46319</v>
      </c>
      <c r="D74" s="270" t="str">
        <f>IF(B74="","",SCHEDULES!Q73)</f>
        <v>Emirates Stadium</v>
      </c>
      <c r="E74" s="272">
        <f>IF(B74="","",SCHEDULES!R73)</f>
        <v>0.625</v>
      </c>
      <c r="F74" s="262">
        <f t="shared" si="27"/>
        <v>46319.625</v>
      </c>
      <c r="G74" s="270" t="e" vm="25">
        <f>IFERROR(INDEX(LOGOS!B:B,MATCH(H74,LOGOS!A:A,0),1),"")</f>
        <v>#VALUE!</v>
      </c>
      <c r="H74" s="270" t="str">
        <f>IF(B74="","",SCHEDULES!S73)</f>
        <v>Arsenal</v>
      </c>
      <c r="I74" s="313" t="s">
        <v>117</v>
      </c>
      <c r="J74" s="273" t="str">
        <f t="shared" si="28"/>
        <v>:</v>
      </c>
      <c r="K74" s="313" t="s">
        <v>117</v>
      </c>
      <c r="L74" s="270" t="str">
        <f>IF(B74="","",SCHEDULES!T73)</f>
        <v>Everton</v>
      </c>
      <c r="M74" s="270" t="e" vm="29">
        <f>IFERROR(INDEX(LOGOS!B:B,MATCH(L74,LOGOS!A:A,0),1),"")</f>
        <v>#VALUE!</v>
      </c>
      <c r="N74" s="107" t="str">
        <f t="shared" si="29"/>
        <v/>
      </c>
      <c r="O74" s="108" t="str">
        <f t="shared" si="30"/>
        <v/>
      </c>
      <c r="P74" s="108" t="str">
        <f t="shared" si="31"/>
        <v/>
      </c>
      <c r="Q74" s="109" t="str">
        <f t="shared" si="32"/>
        <v/>
      </c>
      <c r="R74" s="109" t="str">
        <f t="shared" si="33"/>
        <v/>
      </c>
      <c r="S74" s="109" t="str">
        <f t="shared" si="34"/>
        <v/>
      </c>
      <c r="T74" s="109" t="str">
        <f t="shared" si="35"/>
        <v/>
      </c>
      <c r="U74" s="108" t="str">
        <f>IF(N74="","",IF(MASTER.SCHEDULE!$N74="Draw",1,IF(MASTER.SCHEDULE!$N74=H74,3,0)))</f>
        <v/>
      </c>
      <c r="V74" s="108" t="str">
        <f>IF(N74="","",IF(MASTER.SCHEDULE!$N74="Draw",1,IF(MASTER.SCHEDULE!$N74=L74,3,0)))</f>
        <v/>
      </c>
      <c r="W74" s="109" t="str">
        <f>IF(N74="","",MASTER.SCHEDULE!$Q74+MASTER.SCHEDULE!$R74)</f>
        <v/>
      </c>
      <c r="X74" s="110">
        <f t="shared" si="36"/>
        <v>46319</v>
      </c>
      <c r="Y74" s="87"/>
      <c r="Z74" s="87"/>
      <c r="AA74" s="275" t="str">
        <f t="shared" si="37"/>
        <v>Oct 19, 2026</v>
      </c>
      <c r="AB74" s="87"/>
      <c r="AC74" s="87"/>
      <c r="AD74" s="126"/>
      <c r="AE74" s="126"/>
      <c r="AF74" s="87"/>
      <c r="AG74" s="87"/>
      <c r="AH74" s="126"/>
      <c r="AI74" s="126"/>
      <c r="AJ74" s="138"/>
      <c r="AK74" s="91"/>
      <c r="AL74" s="91"/>
      <c r="AM74" s="91"/>
      <c r="AN74" s="151"/>
      <c r="AO74" s="151"/>
      <c r="AP74" s="151"/>
      <c r="AQ74" s="151"/>
      <c r="AR74" s="151"/>
      <c r="AS74" s="151"/>
      <c r="AT74" s="151"/>
      <c r="AU74" s="152"/>
      <c r="AV74" s="152"/>
      <c r="AW74" s="152"/>
      <c r="AX74" s="151"/>
      <c r="AY74" s="151"/>
      <c r="AZ74" s="152"/>
      <c r="BA74" s="152"/>
      <c r="BB74" s="152"/>
      <c r="BC74" s="152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87"/>
      <c r="BO74" s="87"/>
      <c r="BP74" s="91"/>
      <c r="BQ74" s="91"/>
      <c r="BR74" s="91"/>
      <c r="BS74" s="91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</row>
    <row r="75" spans="1:83" ht="30" customHeight="1">
      <c r="A75" s="87"/>
      <c r="B75" s="270" t="str">
        <f>IF(OR(SCHEDULES!O74=0,SCHEDULES!O74=""),"",SCHEDULES!O74)</f>
        <v>EPL</v>
      </c>
      <c r="C75" s="271">
        <f>IF(B75="","",SCHEDULES!P74)</f>
        <v>46319</v>
      </c>
      <c r="D75" s="270" t="str">
        <f>IF(B75="","",SCHEDULES!Q74)</f>
        <v>Villa Park</v>
      </c>
      <c r="E75" s="272">
        <f>IF(B75="","",SCHEDULES!R74)</f>
        <v>0.625</v>
      </c>
      <c r="F75" s="262">
        <f t="shared" si="27"/>
        <v>46319.625</v>
      </c>
      <c r="G75" s="270" t="e" vm="33">
        <f>IFERROR(INDEX(LOGOS!B:B,MATCH(H75,LOGOS!A:A,0),1),"")</f>
        <v>#VALUE!</v>
      </c>
      <c r="H75" s="270" t="str">
        <f>IF(B75="","",SCHEDULES!S74)</f>
        <v>Aston Villa</v>
      </c>
      <c r="I75" s="313" t="s">
        <v>117</v>
      </c>
      <c r="J75" s="273" t="str">
        <f t="shared" si="28"/>
        <v>:</v>
      </c>
      <c r="K75" s="313" t="s">
        <v>117</v>
      </c>
      <c r="L75" s="270" t="str">
        <f>IF(B75="","",SCHEDULES!T74)</f>
        <v>Manchester City</v>
      </c>
      <c r="M75" s="270" t="e" vm="40">
        <f>IFERROR(INDEX(LOGOS!B:B,MATCH(L75,LOGOS!A:A,0),1),"")</f>
        <v>#VALUE!</v>
      </c>
      <c r="N75" s="107" t="str">
        <f t="shared" si="29"/>
        <v/>
      </c>
      <c r="O75" s="108" t="str">
        <f t="shared" si="30"/>
        <v/>
      </c>
      <c r="P75" s="108" t="str">
        <f t="shared" si="31"/>
        <v/>
      </c>
      <c r="Q75" s="109" t="str">
        <f t="shared" si="32"/>
        <v/>
      </c>
      <c r="R75" s="109" t="str">
        <f t="shared" si="33"/>
        <v/>
      </c>
      <c r="S75" s="109" t="str">
        <f t="shared" si="34"/>
        <v/>
      </c>
      <c r="T75" s="109" t="str">
        <f t="shared" si="35"/>
        <v/>
      </c>
      <c r="U75" s="108" t="str">
        <f>IF(N75="","",IF(MASTER.SCHEDULE!$N75="Draw",1,IF(MASTER.SCHEDULE!$N75=H75,3,0)))</f>
        <v/>
      </c>
      <c r="V75" s="108" t="str">
        <f>IF(N75="","",IF(MASTER.SCHEDULE!$N75="Draw",1,IF(MASTER.SCHEDULE!$N75=L75,3,0)))</f>
        <v/>
      </c>
      <c r="W75" s="109" t="str">
        <f>IF(N75="","",MASTER.SCHEDULE!$Q75+MASTER.SCHEDULE!$R75)</f>
        <v/>
      </c>
      <c r="X75" s="110">
        <f t="shared" si="36"/>
        <v>46319</v>
      </c>
      <c r="Y75" s="87"/>
      <c r="Z75" s="87"/>
      <c r="AA75" s="275" t="str">
        <f t="shared" si="37"/>
        <v>Oct 19, 2026</v>
      </c>
      <c r="AB75" s="87"/>
      <c r="AC75" s="87"/>
      <c r="AD75" s="126"/>
      <c r="AE75" s="126"/>
      <c r="AF75" s="87"/>
      <c r="AG75" s="87"/>
      <c r="AH75" s="126"/>
      <c r="AI75" s="126"/>
      <c r="AJ75" s="138"/>
      <c r="AK75" s="91"/>
      <c r="AL75" s="91"/>
      <c r="AM75" s="91"/>
      <c r="AN75" s="151"/>
      <c r="AO75" s="151"/>
      <c r="AP75" s="151"/>
      <c r="AQ75" s="151"/>
      <c r="AR75" s="151"/>
      <c r="AS75" s="151"/>
      <c r="AT75" s="151"/>
      <c r="AU75" s="152"/>
      <c r="AV75" s="152"/>
      <c r="AW75" s="152"/>
      <c r="AX75" s="151"/>
      <c r="AY75" s="151"/>
      <c r="AZ75" s="152"/>
      <c r="BA75" s="152"/>
      <c r="BB75" s="152"/>
      <c r="BC75" s="152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87"/>
      <c r="BO75" s="87"/>
      <c r="BP75" s="91"/>
      <c r="BQ75" s="91"/>
      <c r="BR75" s="91"/>
      <c r="BS75" s="91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</row>
    <row r="76" spans="1:83" ht="30" customHeight="1">
      <c r="A76" s="87"/>
      <c r="B76" s="270" t="str">
        <f>IF(OR(SCHEDULES!O75=0,SCHEDULES!O75=""),"",SCHEDULES!O75)</f>
        <v>EPL</v>
      </c>
      <c r="C76" s="271">
        <f>IF(B76="","",SCHEDULES!P75)</f>
        <v>46319</v>
      </c>
      <c r="D76" s="270" t="str">
        <f>IF(B76="","",SCHEDULES!Q75)</f>
        <v>Stamford Bridge</v>
      </c>
      <c r="E76" s="272">
        <f>IF(B76="","",SCHEDULES!R75)</f>
        <v>0.625</v>
      </c>
      <c r="F76" s="262">
        <f t="shared" si="27"/>
        <v>46319.625</v>
      </c>
      <c r="G76" s="270" t="e" vm="41">
        <f>IFERROR(INDEX(LOGOS!B:B,MATCH(H76,LOGOS!A:A,0),1),"")</f>
        <v>#VALUE!</v>
      </c>
      <c r="H76" s="270" t="str">
        <f>IF(B76="","",SCHEDULES!S75)</f>
        <v>Chelsea</v>
      </c>
      <c r="I76" s="313" t="s">
        <v>117</v>
      </c>
      <c r="J76" s="273" t="str">
        <f t="shared" si="28"/>
        <v>:</v>
      </c>
      <c r="K76" s="313" t="s">
        <v>117</v>
      </c>
      <c r="L76" s="270" t="str">
        <f>IF(B76="","",SCHEDULES!T75)</f>
        <v>Tottenham</v>
      </c>
      <c r="M76" s="270" t="e" vm="38">
        <f>IFERROR(INDEX(LOGOS!B:B,MATCH(L76,LOGOS!A:A,0),1),"")</f>
        <v>#VALUE!</v>
      </c>
      <c r="N76" s="107" t="str">
        <f t="shared" si="29"/>
        <v/>
      </c>
      <c r="O76" s="108" t="str">
        <f t="shared" si="30"/>
        <v/>
      </c>
      <c r="P76" s="108" t="str">
        <f t="shared" si="31"/>
        <v/>
      </c>
      <c r="Q76" s="109" t="str">
        <f t="shared" si="32"/>
        <v/>
      </c>
      <c r="R76" s="109" t="str">
        <f t="shared" si="33"/>
        <v/>
      </c>
      <c r="S76" s="109" t="str">
        <f t="shared" si="34"/>
        <v/>
      </c>
      <c r="T76" s="109" t="str">
        <f t="shared" si="35"/>
        <v/>
      </c>
      <c r="U76" s="108" t="str">
        <f>IF(N76="","",IF(MASTER.SCHEDULE!$N76="Draw",1,IF(MASTER.SCHEDULE!$N76=H76,3,0)))</f>
        <v/>
      </c>
      <c r="V76" s="108" t="str">
        <f>IF(N76="","",IF(MASTER.SCHEDULE!$N76="Draw",1,IF(MASTER.SCHEDULE!$N76=L76,3,0)))</f>
        <v/>
      </c>
      <c r="W76" s="109" t="str">
        <f>IF(N76="","",MASTER.SCHEDULE!$Q76+MASTER.SCHEDULE!$R76)</f>
        <v/>
      </c>
      <c r="X76" s="110">
        <f t="shared" si="36"/>
        <v>46319</v>
      </c>
      <c r="Y76" s="87"/>
      <c r="Z76" s="87"/>
      <c r="AA76" s="275" t="str">
        <f t="shared" si="37"/>
        <v>Oct 19, 2026</v>
      </c>
      <c r="AB76" s="87"/>
      <c r="AC76" s="87"/>
      <c r="AD76" s="126"/>
      <c r="AE76" s="126"/>
      <c r="AF76" s="87"/>
      <c r="AG76" s="87"/>
      <c r="AH76" s="126"/>
      <c r="AI76" s="126"/>
      <c r="AJ76" s="138"/>
      <c r="AK76" s="91"/>
      <c r="AL76" s="91"/>
      <c r="AM76" s="91"/>
      <c r="AN76" s="151"/>
      <c r="AO76" s="151"/>
      <c r="AP76" s="151"/>
      <c r="AQ76" s="151"/>
      <c r="AR76" s="151"/>
      <c r="AS76" s="151"/>
      <c r="AT76" s="151"/>
      <c r="AU76" s="152"/>
      <c r="AV76" s="152"/>
      <c r="AW76" s="152"/>
      <c r="AX76" s="151"/>
      <c r="AY76" s="151"/>
      <c r="AZ76" s="152"/>
      <c r="BA76" s="152"/>
      <c r="BB76" s="152"/>
      <c r="BC76" s="152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87"/>
      <c r="BO76" s="87"/>
      <c r="BP76" s="91"/>
      <c r="BQ76" s="91"/>
      <c r="BR76" s="91"/>
      <c r="BS76" s="91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</row>
    <row r="77" spans="1:83" ht="30" customHeight="1">
      <c r="A77" s="87"/>
      <c r="B77" s="270" t="str">
        <f>IF(OR(SCHEDULES!O76=0,SCHEDULES!O76=""),"",SCHEDULES!O76)</f>
        <v>EPL</v>
      </c>
      <c r="C77" s="271">
        <f>IF(B77="","",SCHEDULES!P76)</f>
        <v>46319</v>
      </c>
      <c r="D77" s="270" t="str">
        <f>IF(B77="","",SCHEDULES!Q76)</f>
        <v>Coventry Building Society Arena</v>
      </c>
      <c r="E77" s="272">
        <f>IF(B77="","",SCHEDULES!R76)</f>
        <v>0.625</v>
      </c>
      <c r="F77" s="262">
        <f t="shared" si="27"/>
        <v>46319.625</v>
      </c>
      <c r="G77" s="270" t="e" vm="26">
        <f>IFERROR(INDEX(LOGOS!B:B,MATCH(H77,LOGOS!A:A,0),1),"")</f>
        <v>#VALUE!</v>
      </c>
      <c r="H77" s="270" t="str">
        <f>IF(B77="","",SCHEDULES!S76)</f>
        <v>Coventry</v>
      </c>
      <c r="I77" s="313" t="s">
        <v>117</v>
      </c>
      <c r="J77" s="273" t="str">
        <f t="shared" si="28"/>
        <v>:</v>
      </c>
      <c r="K77" s="313" t="s">
        <v>117</v>
      </c>
      <c r="L77" s="270" t="str">
        <f>IF(B77="","",SCHEDULES!T76)</f>
        <v>Fulham</v>
      </c>
      <c r="M77" s="270" t="e" vm="44">
        <f>IFERROR(INDEX(LOGOS!B:B,MATCH(L77,LOGOS!A:A,0),1),"")</f>
        <v>#VALUE!</v>
      </c>
      <c r="N77" s="107" t="str">
        <f t="shared" si="29"/>
        <v/>
      </c>
      <c r="O77" s="108" t="str">
        <f t="shared" si="30"/>
        <v/>
      </c>
      <c r="P77" s="108" t="str">
        <f t="shared" si="31"/>
        <v/>
      </c>
      <c r="Q77" s="109" t="str">
        <f t="shared" si="32"/>
        <v/>
      </c>
      <c r="R77" s="109" t="str">
        <f t="shared" si="33"/>
        <v/>
      </c>
      <c r="S77" s="109" t="str">
        <f t="shared" si="34"/>
        <v/>
      </c>
      <c r="T77" s="109" t="str">
        <f t="shared" si="35"/>
        <v/>
      </c>
      <c r="U77" s="108" t="str">
        <f>IF(N77="","",IF(MASTER.SCHEDULE!$N77="Draw",1,IF(MASTER.SCHEDULE!$N77=H77,3,0)))</f>
        <v/>
      </c>
      <c r="V77" s="108" t="str">
        <f>IF(N77="","",IF(MASTER.SCHEDULE!$N77="Draw",1,IF(MASTER.SCHEDULE!$N77=L77,3,0)))</f>
        <v/>
      </c>
      <c r="W77" s="109" t="str">
        <f>IF(N77="","",MASTER.SCHEDULE!$Q77+MASTER.SCHEDULE!$R77)</f>
        <v/>
      </c>
      <c r="X77" s="110">
        <f t="shared" si="36"/>
        <v>46319</v>
      </c>
      <c r="Y77" s="87"/>
      <c r="Z77" s="87"/>
      <c r="AA77" s="275" t="str">
        <f t="shared" si="37"/>
        <v>Oct 19, 2026</v>
      </c>
      <c r="AB77" s="87"/>
      <c r="AC77" s="87"/>
      <c r="AD77" s="126"/>
      <c r="AE77" s="126"/>
      <c r="AF77" s="87"/>
      <c r="AG77" s="87"/>
      <c r="AH77" s="126"/>
      <c r="AI77" s="126"/>
      <c r="AJ77" s="138"/>
      <c r="AK77" s="91"/>
      <c r="AL77" s="91"/>
      <c r="AM77" s="91"/>
      <c r="AN77" s="151"/>
      <c r="AO77" s="151"/>
      <c r="AP77" s="151"/>
      <c r="AQ77" s="151"/>
      <c r="AR77" s="151"/>
      <c r="AS77" s="151"/>
      <c r="AT77" s="151"/>
      <c r="AU77" s="152"/>
      <c r="AV77" s="152"/>
      <c r="AW77" s="152"/>
      <c r="AX77" s="151"/>
      <c r="AY77" s="151"/>
      <c r="AZ77" s="152"/>
      <c r="BA77" s="152"/>
      <c r="BB77" s="152"/>
      <c r="BC77" s="152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87"/>
      <c r="BO77" s="87"/>
      <c r="BP77" s="91"/>
      <c r="BQ77" s="91"/>
      <c r="BR77" s="91"/>
      <c r="BS77" s="91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</row>
    <row r="78" spans="1:83" ht="30" customHeight="1">
      <c r="A78" s="87"/>
      <c r="B78" s="270" t="str">
        <f>IF(OR(SCHEDULES!O77=0,SCHEDULES!O77=""),"",SCHEDULES!O77)</f>
        <v>EPL</v>
      </c>
      <c r="C78" s="271">
        <f>IF(B78="","",SCHEDULES!P77)</f>
        <v>46319</v>
      </c>
      <c r="D78" s="270" t="str">
        <f>IF(B78="","",SCHEDULES!Q77)</f>
        <v>Selhurst Park</v>
      </c>
      <c r="E78" s="272">
        <f>IF(B78="","",SCHEDULES!R77)</f>
        <v>0.625</v>
      </c>
      <c r="F78" s="262">
        <f t="shared" si="27"/>
        <v>46319.625</v>
      </c>
      <c r="G78" s="270" t="e" vm="30">
        <f>IFERROR(INDEX(LOGOS!B:B,MATCH(H78,LOGOS!A:A,0),1),"")</f>
        <v>#VALUE!</v>
      </c>
      <c r="H78" s="270" t="str">
        <f>IF(B78="","",SCHEDULES!S77)</f>
        <v>Crystal Palace</v>
      </c>
      <c r="I78" s="313" t="s">
        <v>117</v>
      </c>
      <c r="J78" s="273" t="str">
        <f t="shared" si="28"/>
        <v>:</v>
      </c>
      <c r="K78" s="313" t="s">
        <v>117</v>
      </c>
      <c r="L78" s="270" t="str">
        <f>IF(B78="","",SCHEDULES!T77)</f>
        <v>Newcastle United</v>
      </c>
      <c r="M78" s="270" t="e" vm="42">
        <f>IFERROR(INDEX(LOGOS!B:B,MATCH(L78,LOGOS!A:A,0),1),"")</f>
        <v>#VALUE!</v>
      </c>
      <c r="N78" s="107" t="str">
        <f t="shared" si="29"/>
        <v/>
      </c>
      <c r="O78" s="108" t="str">
        <f t="shared" si="30"/>
        <v/>
      </c>
      <c r="P78" s="108" t="str">
        <f t="shared" si="31"/>
        <v/>
      </c>
      <c r="Q78" s="109" t="str">
        <f t="shared" si="32"/>
        <v/>
      </c>
      <c r="R78" s="109" t="str">
        <f t="shared" si="33"/>
        <v/>
      </c>
      <c r="S78" s="109" t="str">
        <f t="shared" si="34"/>
        <v/>
      </c>
      <c r="T78" s="109" t="str">
        <f t="shared" si="35"/>
        <v/>
      </c>
      <c r="U78" s="108" t="str">
        <f>IF(N78="","",IF(MASTER.SCHEDULE!$N78="Draw",1,IF(MASTER.SCHEDULE!$N78=H78,3,0)))</f>
        <v/>
      </c>
      <c r="V78" s="108" t="str">
        <f>IF(N78="","",IF(MASTER.SCHEDULE!$N78="Draw",1,IF(MASTER.SCHEDULE!$N78=L78,3,0)))</f>
        <v/>
      </c>
      <c r="W78" s="109" t="str">
        <f>IF(N78="","",MASTER.SCHEDULE!$Q78+MASTER.SCHEDULE!$R78)</f>
        <v/>
      </c>
      <c r="X78" s="110">
        <f t="shared" si="36"/>
        <v>46319</v>
      </c>
      <c r="Y78" s="87"/>
      <c r="Z78" s="87"/>
      <c r="AA78" s="275" t="str">
        <f t="shared" si="37"/>
        <v>Oct 19, 2026</v>
      </c>
      <c r="AB78" s="87"/>
      <c r="AC78" s="87"/>
      <c r="AD78" s="126"/>
      <c r="AE78" s="126"/>
      <c r="AF78" s="87"/>
      <c r="AG78" s="87"/>
      <c r="AH78" s="126"/>
      <c r="AI78" s="126"/>
      <c r="AJ78" s="138"/>
      <c r="AK78" s="91"/>
      <c r="AL78" s="91"/>
      <c r="AM78" s="91"/>
      <c r="AN78" s="151"/>
      <c r="AO78" s="151"/>
      <c r="AP78" s="151"/>
      <c r="AQ78" s="151"/>
      <c r="AR78" s="151"/>
      <c r="AS78" s="151"/>
      <c r="AT78" s="151"/>
      <c r="AU78" s="152"/>
      <c r="AV78" s="152"/>
      <c r="AW78" s="152"/>
      <c r="AX78" s="151"/>
      <c r="AY78" s="151"/>
      <c r="AZ78" s="152"/>
      <c r="BA78" s="152"/>
      <c r="BB78" s="152"/>
      <c r="BC78" s="152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87"/>
      <c r="BO78" s="87"/>
      <c r="BP78" s="91"/>
      <c r="BQ78" s="91"/>
      <c r="BR78" s="91"/>
      <c r="BS78" s="91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</row>
    <row r="79" spans="1:83" ht="30" customHeight="1">
      <c r="A79" s="87"/>
      <c r="B79" s="270" t="str">
        <f>IF(OR(SCHEDULES!O78=0,SCHEDULES!O78=""),"",SCHEDULES!O78)</f>
        <v>EPL</v>
      </c>
      <c r="C79" s="271">
        <f>IF(B79="","",SCHEDULES!P78)</f>
        <v>46319</v>
      </c>
      <c r="D79" s="270" t="str">
        <f>IF(B79="","",SCHEDULES!Q78)</f>
        <v>MKM Stadium</v>
      </c>
      <c r="E79" s="272">
        <f>IF(B79="","",SCHEDULES!R78)</f>
        <v>0.625</v>
      </c>
      <c r="F79" s="262">
        <f t="shared" si="27"/>
        <v>46319.625</v>
      </c>
      <c r="G79" s="270" t="e" vm="27">
        <f>IFERROR(INDEX(LOGOS!B:B,MATCH(H79,LOGOS!A:A,0),1),"")</f>
        <v>#VALUE!</v>
      </c>
      <c r="H79" s="270" t="str">
        <f>IF(B79="","",SCHEDULES!S78)</f>
        <v>Hull</v>
      </c>
      <c r="I79" s="313" t="s">
        <v>117</v>
      </c>
      <c r="J79" s="273" t="str">
        <f t="shared" si="28"/>
        <v>:</v>
      </c>
      <c r="K79" s="313" t="s">
        <v>117</v>
      </c>
      <c r="L79" s="270" t="str">
        <f>IF(B79="","",SCHEDULES!T78)</f>
        <v>Brentford</v>
      </c>
      <c r="M79" s="270" t="e" vm="37">
        <f>IFERROR(INDEX(LOGOS!B:B,MATCH(L79,LOGOS!A:A,0),1),"")</f>
        <v>#VALUE!</v>
      </c>
      <c r="N79" s="107" t="str">
        <f t="shared" si="29"/>
        <v/>
      </c>
      <c r="O79" s="108" t="str">
        <f t="shared" si="30"/>
        <v/>
      </c>
      <c r="P79" s="108" t="str">
        <f t="shared" si="31"/>
        <v/>
      </c>
      <c r="Q79" s="109" t="str">
        <f t="shared" si="32"/>
        <v/>
      </c>
      <c r="R79" s="109" t="str">
        <f t="shared" si="33"/>
        <v/>
      </c>
      <c r="S79" s="109" t="str">
        <f t="shared" si="34"/>
        <v/>
      </c>
      <c r="T79" s="109" t="str">
        <f t="shared" si="35"/>
        <v/>
      </c>
      <c r="U79" s="108" t="str">
        <f>IF(N79="","",IF(MASTER.SCHEDULE!$N79="Draw",1,IF(MASTER.SCHEDULE!$N79=H79,3,0)))</f>
        <v/>
      </c>
      <c r="V79" s="108" t="str">
        <f>IF(N79="","",IF(MASTER.SCHEDULE!$N79="Draw",1,IF(MASTER.SCHEDULE!$N79=L79,3,0)))</f>
        <v/>
      </c>
      <c r="W79" s="109" t="str">
        <f>IF(N79="","",MASTER.SCHEDULE!$Q79+MASTER.SCHEDULE!$R79)</f>
        <v/>
      </c>
      <c r="X79" s="110">
        <f t="shared" si="36"/>
        <v>46319</v>
      </c>
      <c r="Y79" s="87"/>
      <c r="Z79" s="87"/>
      <c r="AA79" s="275" t="str">
        <f t="shared" si="37"/>
        <v>Oct 19, 2026</v>
      </c>
      <c r="AB79" s="87"/>
      <c r="AC79" s="87"/>
      <c r="AD79" s="126"/>
      <c r="AE79" s="126"/>
      <c r="AF79" s="87"/>
      <c r="AG79" s="87"/>
      <c r="AH79" s="126"/>
      <c r="AI79" s="126"/>
      <c r="AJ79" s="138"/>
      <c r="AK79" s="91"/>
      <c r="AL79" s="91"/>
      <c r="AM79" s="91"/>
      <c r="AN79" s="151"/>
      <c r="AO79" s="151"/>
      <c r="AP79" s="151"/>
      <c r="AQ79" s="151"/>
      <c r="AR79" s="151"/>
      <c r="AS79" s="151"/>
      <c r="AT79" s="151"/>
      <c r="AU79" s="152"/>
      <c r="AV79" s="152"/>
      <c r="AW79" s="152"/>
      <c r="AX79" s="151"/>
      <c r="AY79" s="151"/>
      <c r="AZ79" s="152"/>
      <c r="BA79" s="152"/>
      <c r="BB79" s="152"/>
      <c r="BC79" s="152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87"/>
      <c r="BO79" s="87"/>
      <c r="BP79" s="91"/>
      <c r="BQ79" s="91"/>
      <c r="BR79" s="91"/>
      <c r="BS79" s="91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</row>
    <row r="80" spans="1:83" ht="30" customHeight="1">
      <c r="A80" s="87"/>
      <c r="B80" s="270" t="str">
        <f>IF(OR(SCHEDULES!O79=0,SCHEDULES!O79=""),"",SCHEDULES!O79)</f>
        <v>EPL</v>
      </c>
      <c r="C80" s="271">
        <f>IF(B80="","",SCHEDULES!P79)</f>
        <v>46319</v>
      </c>
      <c r="D80" s="270" t="str">
        <f>IF(B80="","",SCHEDULES!Q79)</f>
        <v>Portman Road</v>
      </c>
      <c r="E80" s="272">
        <f>IF(B80="","",SCHEDULES!R79)</f>
        <v>0.625</v>
      </c>
      <c r="F80" s="262">
        <f t="shared" si="27"/>
        <v>46319.625</v>
      </c>
      <c r="G80" s="270" t="e" vm="31">
        <f>IFERROR(INDEX(LOGOS!B:B,MATCH(H80,LOGOS!A:A,0),1),"")</f>
        <v>#VALUE!</v>
      </c>
      <c r="H80" s="270" t="str">
        <f>IF(B80="","",SCHEDULES!S79)</f>
        <v>Ipswich</v>
      </c>
      <c r="I80" s="313" t="s">
        <v>117</v>
      </c>
      <c r="J80" s="273" t="str">
        <f t="shared" si="28"/>
        <v>:</v>
      </c>
      <c r="K80" s="313" t="s">
        <v>117</v>
      </c>
      <c r="L80" s="270" t="str">
        <f>IF(B80="","",SCHEDULES!T79)</f>
        <v>Nottingham Forest</v>
      </c>
      <c r="M80" s="270" t="e" vm="34">
        <f>IFERROR(INDEX(LOGOS!B:B,MATCH(L80,LOGOS!A:A,0),1),"")</f>
        <v>#VALUE!</v>
      </c>
      <c r="N80" s="107" t="str">
        <f t="shared" si="29"/>
        <v/>
      </c>
      <c r="O80" s="108" t="str">
        <f t="shared" si="30"/>
        <v/>
      </c>
      <c r="P80" s="108" t="str">
        <f t="shared" si="31"/>
        <v/>
      </c>
      <c r="Q80" s="109" t="str">
        <f t="shared" si="32"/>
        <v/>
      </c>
      <c r="R80" s="109" t="str">
        <f t="shared" si="33"/>
        <v/>
      </c>
      <c r="S80" s="109" t="str">
        <f t="shared" si="34"/>
        <v/>
      </c>
      <c r="T80" s="109" t="str">
        <f t="shared" si="35"/>
        <v/>
      </c>
      <c r="U80" s="108" t="str">
        <f>IF(N80="","",IF(MASTER.SCHEDULE!$N80="Draw",1,IF(MASTER.SCHEDULE!$N80=H80,3,0)))</f>
        <v/>
      </c>
      <c r="V80" s="108" t="str">
        <f>IF(N80="","",IF(MASTER.SCHEDULE!$N80="Draw",1,IF(MASTER.SCHEDULE!$N80=L80,3,0)))</f>
        <v/>
      </c>
      <c r="W80" s="109" t="str">
        <f>IF(N80="","",MASTER.SCHEDULE!$Q80+MASTER.SCHEDULE!$R80)</f>
        <v/>
      </c>
      <c r="X80" s="110">
        <f t="shared" si="36"/>
        <v>46319</v>
      </c>
      <c r="Y80" s="87"/>
      <c r="Z80" s="87"/>
      <c r="AA80" s="275" t="str">
        <f t="shared" si="37"/>
        <v>Oct 19, 2026</v>
      </c>
      <c r="AB80" s="87"/>
      <c r="AC80" s="87"/>
      <c r="AD80" s="126"/>
      <c r="AE80" s="126"/>
      <c r="AF80" s="87"/>
      <c r="AG80" s="87"/>
      <c r="AH80" s="126"/>
      <c r="AI80" s="126"/>
      <c r="AJ80" s="138"/>
      <c r="AK80" s="91"/>
      <c r="AL80" s="91"/>
      <c r="AM80" s="91"/>
      <c r="AN80" s="151"/>
      <c r="AO80" s="151"/>
      <c r="AP80" s="151"/>
      <c r="AQ80" s="151"/>
      <c r="AR80" s="151"/>
      <c r="AS80" s="151"/>
      <c r="AT80" s="151"/>
      <c r="AU80" s="152"/>
      <c r="AV80" s="152"/>
      <c r="AW80" s="152"/>
      <c r="AX80" s="151"/>
      <c r="AY80" s="151"/>
      <c r="AZ80" s="152"/>
      <c r="BA80" s="152"/>
      <c r="BB80" s="152"/>
      <c r="BC80" s="152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87"/>
      <c r="BO80" s="87"/>
      <c r="BP80" s="91"/>
      <c r="BQ80" s="91"/>
      <c r="BR80" s="91"/>
      <c r="BS80" s="91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</row>
    <row r="81" spans="1:83" ht="30" customHeight="1">
      <c r="A81" s="87"/>
      <c r="B81" s="270" t="str">
        <f>IF(OR(SCHEDULES!O80=0,SCHEDULES!O80=""),"",SCHEDULES!O80)</f>
        <v>EPL</v>
      </c>
      <c r="C81" s="271">
        <f>IF(B81="","",SCHEDULES!P80)</f>
        <v>46319</v>
      </c>
      <c r="D81" s="270" t="str">
        <f>IF(B81="","",SCHEDULES!Q80)</f>
        <v>Anfield</v>
      </c>
      <c r="E81" s="272">
        <f>IF(B81="","",SCHEDULES!R80)</f>
        <v>0.625</v>
      </c>
      <c r="F81" s="262">
        <f t="shared" si="27"/>
        <v>46319.625</v>
      </c>
      <c r="G81" s="270" t="e" vm="43">
        <f>IFERROR(INDEX(LOGOS!B:B,MATCH(H81,LOGOS!A:A,0),1),"")</f>
        <v>#VALUE!</v>
      </c>
      <c r="H81" s="270" t="str">
        <f>IF(B81="","",SCHEDULES!S80)</f>
        <v>Liverpool</v>
      </c>
      <c r="I81" s="313" t="s">
        <v>117</v>
      </c>
      <c r="J81" s="273" t="str">
        <f t="shared" si="28"/>
        <v>:</v>
      </c>
      <c r="K81" s="313" t="s">
        <v>117</v>
      </c>
      <c r="L81" s="270" t="str">
        <f>IF(B81="","",SCHEDULES!T80)</f>
        <v>Brighton</v>
      </c>
      <c r="M81" s="270" t="e" vm="39">
        <f>IFERROR(INDEX(LOGOS!B:B,MATCH(L81,LOGOS!A:A,0),1),"")</f>
        <v>#VALUE!</v>
      </c>
      <c r="N81" s="107" t="str">
        <f t="shared" si="29"/>
        <v/>
      </c>
      <c r="O81" s="108" t="str">
        <f t="shared" si="30"/>
        <v/>
      </c>
      <c r="P81" s="108" t="str">
        <f t="shared" si="31"/>
        <v/>
      </c>
      <c r="Q81" s="109" t="str">
        <f t="shared" si="32"/>
        <v/>
      </c>
      <c r="R81" s="109" t="str">
        <f t="shared" si="33"/>
        <v/>
      </c>
      <c r="S81" s="109" t="str">
        <f t="shared" si="34"/>
        <v/>
      </c>
      <c r="T81" s="109" t="str">
        <f t="shared" si="35"/>
        <v/>
      </c>
      <c r="U81" s="108" t="str">
        <f>IF(N81="","",IF(MASTER.SCHEDULE!$N81="Draw",1,IF(MASTER.SCHEDULE!$N81=H81,3,0)))</f>
        <v/>
      </c>
      <c r="V81" s="108" t="str">
        <f>IF(N81="","",IF(MASTER.SCHEDULE!$N81="Draw",1,IF(MASTER.SCHEDULE!$N81=L81,3,0)))</f>
        <v/>
      </c>
      <c r="W81" s="109" t="str">
        <f>IF(N81="","",MASTER.SCHEDULE!$Q81+MASTER.SCHEDULE!$R81)</f>
        <v/>
      </c>
      <c r="X81" s="110">
        <f t="shared" si="36"/>
        <v>46319</v>
      </c>
      <c r="Y81" s="87"/>
      <c r="Z81" s="87"/>
      <c r="AA81" s="275" t="str">
        <f t="shared" si="37"/>
        <v>Oct 19, 2026</v>
      </c>
      <c r="AB81" s="87"/>
      <c r="AC81" s="87"/>
      <c r="AD81" s="126"/>
      <c r="AE81" s="126"/>
      <c r="AF81" s="87"/>
      <c r="AG81" s="87"/>
      <c r="AH81" s="126"/>
      <c r="AI81" s="126"/>
      <c r="AJ81" s="138"/>
      <c r="AK81" s="91"/>
      <c r="AL81" s="91"/>
      <c r="AM81" s="91"/>
      <c r="AN81" s="151"/>
      <c r="AO81" s="151"/>
      <c r="AP81" s="151"/>
      <c r="AQ81" s="151"/>
      <c r="AR81" s="151"/>
      <c r="AS81" s="151"/>
      <c r="AT81" s="151"/>
      <c r="AU81" s="152"/>
      <c r="AV81" s="152"/>
      <c r="AW81" s="152"/>
      <c r="AX81" s="151"/>
      <c r="AY81" s="151"/>
      <c r="AZ81" s="152"/>
      <c r="BA81" s="152"/>
      <c r="BB81" s="152"/>
      <c r="BC81" s="152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87"/>
      <c r="BO81" s="87"/>
      <c r="BP81" s="91"/>
      <c r="BQ81" s="91"/>
      <c r="BR81" s="91"/>
      <c r="BS81" s="91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</row>
    <row r="82" spans="1:83" ht="30" customHeight="1">
      <c r="A82" s="87"/>
      <c r="B82" s="270" t="str">
        <f>IF(OR(SCHEDULES!O81=0,SCHEDULES!O81=""),"",SCHEDULES!O81)</f>
        <v>EPL</v>
      </c>
      <c r="C82" s="271">
        <f>IF(B82="","",SCHEDULES!P81)</f>
        <v>46319</v>
      </c>
      <c r="D82" s="270" t="str">
        <f>IF(B82="","",SCHEDULES!Q81)</f>
        <v>Old Trafford</v>
      </c>
      <c r="E82" s="272">
        <f>IF(B82="","",SCHEDULES!R81)</f>
        <v>0.625</v>
      </c>
      <c r="F82" s="262">
        <f t="shared" si="27"/>
        <v>46319.625</v>
      </c>
      <c r="G82" s="270" t="e" vm="28">
        <f>IFERROR(INDEX(LOGOS!B:B,MATCH(H82,LOGOS!A:A,0),1),"")</f>
        <v>#VALUE!</v>
      </c>
      <c r="H82" s="270" t="str">
        <f>IF(B82="","",SCHEDULES!S81)</f>
        <v>Manchester United</v>
      </c>
      <c r="I82" s="313" t="s">
        <v>117</v>
      </c>
      <c r="J82" s="273" t="str">
        <f t="shared" si="28"/>
        <v>:</v>
      </c>
      <c r="K82" s="313" t="s">
        <v>117</v>
      </c>
      <c r="L82" s="270" t="str">
        <f>IF(B82="","",SCHEDULES!T81)</f>
        <v>Bournemouth</v>
      </c>
      <c r="M82" s="270" t="e" vm="36">
        <f>IFERROR(INDEX(LOGOS!B:B,MATCH(L82,LOGOS!A:A,0),1),"")</f>
        <v>#VALUE!</v>
      </c>
      <c r="N82" s="107" t="str">
        <f t="shared" si="29"/>
        <v/>
      </c>
      <c r="O82" s="108" t="str">
        <f t="shared" si="30"/>
        <v/>
      </c>
      <c r="P82" s="108" t="str">
        <f t="shared" si="31"/>
        <v/>
      </c>
      <c r="Q82" s="109" t="str">
        <f t="shared" si="32"/>
        <v/>
      </c>
      <c r="R82" s="109" t="str">
        <f t="shared" si="33"/>
        <v/>
      </c>
      <c r="S82" s="109" t="str">
        <f t="shared" si="34"/>
        <v/>
      </c>
      <c r="T82" s="109" t="str">
        <f t="shared" si="35"/>
        <v/>
      </c>
      <c r="U82" s="108" t="str">
        <f>IF(N82="","",IF(MASTER.SCHEDULE!$N82="Draw",1,IF(MASTER.SCHEDULE!$N82=H82,3,0)))</f>
        <v/>
      </c>
      <c r="V82" s="108" t="str">
        <f>IF(N82="","",IF(MASTER.SCHEDULE!$N82="Draw",1,IF(MASTER.SCHEDULE!$N82=L82,3,0)))</f>
        <v/>
      </c>
      <c r="W82" s="109" t="str">
        <f>IF(N82="","",MASTER.SCHEDULE!$Q82+MASTER.SCHEDULE!$R82)</f>
        <v/>
      </c>
      <c r="X82" s="110">
        <f t="shared" si="36"/>
        <v>46319</v>
      </c>
      <c r="Y82" s="87"/>
      <c r="Z82" s="87"/>
      <c r="AA82" s="275" t="str">
        <f t="shared" si="37"/>
        <v>Oct 19, 2026</v>
      </c>
      <c r="AB82" s="87"/>
      <c r="AC82" s="87"/>
      <c r="AD82" s="126"/>
      <c r="AE82" s="126"/>
      <c r="AF82" s="87"/>
      <c r="AG82" s="87"/>
      <c r="AH82" s="126"/>
      <c r="AI82" s="126"/>
      <c r="AJ82" s="138"/>
      <c r="AK82" s="91"/>
      <c r="AL82" s="91"/>
      <c r="AM82" s="91"/>
      <c r="AN82" s="151"/>
      <c r="AO82" s="151"/>
      <c r="AP82" s="151"/>
      <c r="AQ82" s="151"/>
      <c r="AR82" s="151"/>
      <c r="AS82" s="151"/>
      <c r="AT82" s="151"/>
      <c r="AU82" s="152"/>
      <c r="AV82" s="152"/>
      <c r="AW82" s="152"/>
      <c r="AX82" s="151"/>
      <c r="AY82" s="151"/>
      <c r="AZ82" s="152"/>
      <c r="BA82" s="152"/>
      <c r="BB82" s="152"/>
      <c r="BC82" s="152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87"/>
      <c r="BO82" s="87"/>
      <c r="BP82" s="91"/>
      <c r="BQ82" s="91"/>
      <c r="BR82" s="91"/>
      <c r="BS82" s="91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</row>
    <row r="83" spans="1:83" ht="30" customHeight="1">
      <c r="A83" s="87"/>
      <c r="B83" s="270" t="str">
        <f>IF(OR(SCHEDULES!O82=0,SCHEDULES!O82=""),"",SCHEDULES!O82)</f>
        <v>EPL</v>
      </c>
      <c r="C83" s="271">
        <f>IF(B83="","",SCHEDULES!P82)</f>
        <v>46319</v>
      </c>
      <c r="D83" s="270" t="str">
        <f>IF(B83="","",SCHEDULES!Q82)</f>
        <v>Stadium of Light</v>
      </c>
      <c r="E83" s="272">
        <f>IF(B83="","",SCHEDULES!R82)</f>
        <v>0.625</v>
      </c>
      <c r="F83" s="262">
        <f t="shared" si="27"/>
        <v>46319.625</v>
      </c>
      <c r="G83" s="270" t="e" vm="32">
        <f>IFERROR(INDEX(LOGOS!B:B,MATCH(H83,LOGOS!A:A,0),1),"")</f>
        <v>#VALUE!</v>
      </c>
      <c r="H83" s="270" t="str">
        <f>IF(B83="","",SCHEDULES!S82)</f>
        <v>Sunderland</v>
      </c>
      <c r="I83" s="313" t="s">
        <v>117</v>
      </c>
      <c r="J83" s="273" t="str">
        <f t="shared" si="28"/>
        <v>:</v>
      </c>
      <c r="K83" s="313" t="s">
        <v>117</v>
      </c>
      <c r="L83" s="270" t="str">
        <f>IF(B83="","",SCHEDULES!T82)</f>
        <v>Leeds</v>
      </c>
      <c r="M83" s="270" t="e" vm="35">
        <f>IFERROR(INDEX(LOGOS!B:B,MATCH(L83,LOGOS!A:A,0),1),"")</f>
        <v>#VALUE!</v>
      </c>
      <c r="N83" s="107" t="str">
        <f t="shared" si="29"/>
        <v/>
      </c>
      <c r="O83" s="108" t="str">
        <f t="shared" si="30"/>
        <v/>
      </c>
      <c r="P83" s="108" t="str">
        <f t="shared" si="31"/>
        <v/>
      </c>
      <c r="Q83" s="109" t="str">
        <f t="shared" si="32"/>
        <v/>
      </c>
      <c r="R83" s="109" t="str">
        <f t="shared" si="33"/>
        <v/>
      </c>
      <c r="S83" s="109" t="str">
        <f t="shared" si="34"/>
        <v/>
      </c>
      <c r="T83" s="109" t="str">
        <f t="shared" si="35"/>
        <v/>
      </c>
      <c r="U83" s="108" t="str">
        <f>IF(N83="","",IF(MASTER.SCHEDULE!$N83="Draw",1,IF(MASTER.SCHEDULE!$N83=H83,3,0)))</f>
        <v/>
      </c>
      <c r="V83" s="108" t="str">
        <f>IF(N83="","",IF(MASTER.SCHEDULE!$N83="Draw",1,IF(MASTER.SCHEDULE!$N83=L83,3,0)))</f>
        <v/>
      </c>
      <c r="W83" s="109" t="str">
        <f>IF(N83="","",MASTER.SCHEDULE!$Q83+MASTER.SCHEDULE!$R83)</f>
        <v/>
      </c>
      <c r="X83" s="110">
        <f t="shared" si="36"/>
        <v>46319</v>
      </c>
      <c r="Y83" s="87"/>
      <c r="Z83" s="87"/>
      <c r="AA83" s="275" t="str">
        <f t="shared" si="37"/>
        <v>Oct 19, 2026</v>
      </c>
      <c r="AB83" s="87"/>
      <c r="AC83" s="87"/>
      <c r="AD83" s="126"/>
      <c r="AE83" s="126"/>
      <c r="AF83" s="87"/>
      <c r="AG83" s="87"/>
      <c r="AH83" s="126"/>
      <c r="AI83" s="126"/>
      <c r="AJ83" s="138"/>
      <c r="AK83" s="91"/>
      <c r="AL83" s="91"/>
      <c r="AM83" s="91"/>
      <c r="AN83" s="151"/>
      <c r="AO83" s="151"/>
      <c r="AP83" s="151"/>
      <c r="AQ83" s="151"/>
      <c r="AR83" s="151"/>
      <c r="AS83" s="151"/>
      <c r="AT83" s="151"/>
      <c r="AU83" s="152"/>
      <c r="AV83" s="152"/>
      <c r="AW83" s="152"/>
      <c r="AX83" s="151"/>
      <c r="AY83" s="151"/>
      <c r="AZ83" s="152"/>
      <c r="BA83" s="152"/>
      <c r="BB83" s="152"/>
      <c r="BC83" s="152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87"/>
      <c r="BO83" s="87"/>
      <c r="BP83" s="91"/>
      <c r="BQ83" s="91"/>
      <c r="BR83" s="91"/>
      <c r="BS83" s="91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</row>
    <row r="84" spans="1:83" ht="30" customHeight="1">
      <c r="A84" s="87"/>
      <c r="B84" s="270" t="str">
        <f>IF(OR(SCHEDULES!O83=0,SCHEDULES!O83=""),"",SCHEDULES!O83)</f>
        <v>EPL</v>
      </c>
      <c r="C84" s="271">
        <f>IF(B84="","",SCHEDULES!P83)</f>
        <v>46326</v>
      </c>
      <c r="D84" s="270" t="str">
        <f>IF(B84="","",SCHEDULES!Q83)</f>
        <v>Vitality Stadium</v>
      </c>
      <c r="E84" s="272">
        <f>IF(B84="","",SCHEDULES!R83)</f>
        <v>0.625</v>
      </c>
      <c r="F84" s="262">
        <f t="shared" si="27"/>
        <v>46326.625</v>
      </c>
      <c r="G84" s="270" t="e" vm="36">
        <f>IFERROR(INDEX(LOGOS!B:B,MATCH(H84,LOGOS!A:A,0),1),"")</f>
        <v>#VALUE!</v>
      </c>
      <c r="H84" s="270" t="str">
        <f>IF(B84="","",SCHEDULES!S83)</f>
        <v>Bournemouth</v>
      </c>
      <c r="I84" s="313" t="s">
        <v>117</v>
      </c>
      <c r="J84" s="273" t="str">
        <f t="shared" si="28"/>
        <v>:</v>
      </c>
      <c r="K84" s="313" t="s">
        <v>117</v>
      </c>
      <c r="L84" s="270" t="str">
        <f>IF(B84="","",SCHEDULES!T83)</f>
        <v>Leeds</v>
      </c>
      <c r="M84" s="270" t="e" vm="35">
        <f>IFERROR(INDEX(LOGOS!B:B,MATCH(L84,LOGOS!A:A,0),1),"")</f>
        <v>#VALUE!</v>
      </c>
      <c r="N84" s="107" t="str">
        <f t="shared" si="29"/>
        <v/>
      </c>
      <c r="O84" s="108" t="str">
        <f t="shared" si="30"/>
        <v/>
      </c>
      <c r="P84" s="108" t="str">
        <f t="shared" si="31"/>
        <v/>
      </c>
      <c r="Q84" s="109" t="str">
        <f t="shared" si="32"/>
        <v/>
      </c>
      <c r="R84" s="109" t="str">
        <f t="shared" si="33"/>
        <v/>
      </c>
      <c r="S84" s="109" t="str">
        <f t="shared" si="34"/>
        <v/>
      </c>
      <c r="T84" s="109" t="str">
        <f t="shared" si="35"/>
        <v/>
      </c>
      <c r="U84" s="108" t="str">
        <f>IF(N84="","",IF(MASTER.SCHEDULE!$N84="Draw",1,IF(MASTER.SCHEDULE!$N84=H84,3,0)))</f>
        <v/>
      </c>
      <c r="V84" s="108" t="str">
        <f>IF(N84="","",IF(MASTER.SCHEDULE!$N84="Draw",1,IF(MASTER.SCHEDULE!$N84=L84,3,0)))</f>
        <v/>
      </c>
      <c r="W84" s="109" t="str">
        <f>IF(N84="","",MASTER.SCHEDULE!$Q84+MASTER.SCHEDULE!$R84)</f>
        <v/>
      </c>
      <c r="X84" s="110">
        <f t="shared" si="36"/>
        <v>46326</v>
      </c>
      <c r="Y84" s="87"/>
      <c r="Z84" s="87"/>
      <c r="AA84" s="275" t="str">
        <f t="shared" si="37"/>
        <v>Oct 26, 2026</v>
      </c>
      <c r="AB84" s="87"/>
      <c r="AC84" s="87"/>
      <c r="AD84" s="126"/>
      <c r="AE84" s="126"/>
      <c r="AF84" s="87"/>
      <c r="AG84" s="87"/>
      <c r="AH84" s="126"/>
      <c r="AI84" s="126"/>
      <c r="AJ84" s="138"/>
      <c r="AK84" s="91"/>
      <c r="AL84" s="91"/>
      <c r="AM84" s="91"/>
      <c r="AN84" s="151"/>
      <c r="AO84" s="151"/>
      <c r="AP84" s="151"/>
      <c r="AQ84" s="151"/>
      <c r="AR84" s="151"/>
      <c r="AS84" s="151"/>
      <c r="AT84" s="151"/>
      <c r="AU84" s="152"/>
      <c r="AV84" s="152"/>
      <c r="AW84" s="152"/>
      <c r="AX84" s="151"/>
      <c r="AY84" s="151"/>
      <c r="AZ84" s="152"/>
      <c r="BA84" s="152"/>
      <c r="BB84" s="152"/>
      <c r="BC84" s="152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87"/>
      <c r="BO84" s="87"/>
      <c r="BP84" s="91"/>
      <c r="BQ84" s="91"/>
      <c r="BR84" s="91"/>
      <c r="BS84" s="91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</row>
    <row r="85" spans="1:83" ht="30" customHeight="1">
      <c r="A85" s="87"/>
      <c r="B85" s="270" t="str">
        <f>IF(OR(SCHEDULES!O84=0,SCHEDULES!O84=""),"",SCHEDULES!O84)</f>
        <v>EPL</v>
      </c>
      <c r="C85" s="271">
        <f>IF(B85="","",SCHEDULES!P84)</f>
        <v>46326</v>
      </c>
      <c r="D85" s="270" t="str">
        <f>IF(B85="","",SCHEDULES!Q84)</f>
        <v>Villa Park</v>
      </c>
      <c r="E85" s="272">
        <f>IF(B85="","",SCHEDULES!R84)</f>
        <v>0.625</v>
      </c>
      <c r="F85" s="262">
        <f t="shared" si="27"/>
        <v>46326.625</v>
      </c>
      <c r="G85" s="270" t="e" vm="33">
        <f>IFERROR(INDEX(LOGOS!B:B,MATCH(H85,LOGOS!A:A,0),1),"")</f>
        <v>#VALUE!</v>
      </c>
      <c r="H85" s="270" t="str">
        <f>IF(B85="","",SCHEDULES!S84)</f>
        <v>Aston Villa</v>
      </c>
      <c r="I85" s="313" t="s">
        <v>117</v>
      </c>
      <c r="J85" s="273" t="str">
        <f t="shared" si="28"/>
        <v>:</v>
      </c>
      <c r="K85" s="313" t="s">
        <v>117</v>
      </c>
      <c r="L85" s="270" t="str">
        <f>IF(B85="","",SCHEDULES!T84)</f>
        <v>Fulham</v>
      </c>
      <c r="M85" s="270" t="e" vm="44">
        <f>IFERROR(INDEX(LOGOS!B:B,MATCH(L85,LOGOS!A:A,0),1),"")</f>
        <v>#VALUE!</v>
      </c>
      <c r="N85" s="107" t="str">
        <f t="shared" si="29"/>
        <v/>
      </c>
      <c r="O85" s="108" t="str">
        <f t="shared" si="30"/>
        <v/>
      </c>
      <c r="P85" s="108" t="str">
        <f t="shared" si="31"/>
        <v/>
      </c>
      <c r="Q85" s="109" t="str">
        <f t="shared" si="32"/>
        <v/>
      </c>
      <c r="R85" s="109" t="str">
        <f t="shared" si="33"/>
        <v/>
      </c>
      <c r="S85" s="109" t="str">
        <f t="shared" si="34"/>
        <v/>
      </c>
      <c r="T85" s="109" t="str">
        <f t="shared" si="35"/>
        <v/>
      </c>
      <c r="U85" s="108" t="str">
        <f>IF(N85="","",IF(MASTER.SCHEDULE!$N85="Draw",1,IF(MASTER.SCHEDULE!$N85=H85,3,0)))</f>
        <v/>
      </c>
      <c r="V85" s="108" t="str">
        <f>IF(N85="","",IF(MASTER.SCHEDULE!$N85="Draw",1,IF(MASTER.SCHEDULE!$N85=L85,3,0)))</f>
        <v/>
      </c>
      <c r="W85" s="109" t="str">
        <f>IF(N85="","",MASTER.SCHEDULE!$Q85+MASTER.SCHEDULE!$R85)</f>
        <v/>
      </c>
      <c r="X85" s="110">
        <f t="shared" si="36"/>
        <v>46326</v>
      </c>
      <c r="Y85" s="87"/>
      <c r="Z85" s="87"/>
      <c r="AA85" s="275" t="str">
        <f t="shared" si="37"/>
        <v>Oct 26, 2026</v>
      </c>
      <c r="AB85" s="87"/>
      <c r="AC85" s="87"/>
      <c r="AD85" s="126"/>
      <c r="AE85" s="126"/>
      <c r="AF85" s="87"/>
      <c r="AG85" s="87"/>
      <c r="AH85" s="126"/>
      <c r="AI85" s="126"/>
      <c r="AJ85" s="138"/>
      <c r="AK85" s="91"/>
      <c r="AL85" s="91"/>
      <c r="AM85" s="91"/>
      <c r="AN85" s="151"/>
      <c r="AO85" s="151"/>
      <c r="AP85" s="151"/>
      <c r="AQ85" s="151"/>
      <c r="AR85" s="151"/>
      <c r="AS85" s="151"/>
      <c r="AT85" s="151"/>
      <c r="AU85" s="152"/>
      <c r="AV85" s="152"/>
      <c r="AW85" s="152"/>
      <c r="AX85" s="151"/>
      <c r="AY85" s="151"/>
      <c r="AZ85" s="152"/>
      <c r="BA85" s="152"/>
      <c r="BB85" s="152"/>
      <c r="BC85" s="152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87"/>
      <c r="BO85" s="87"/>
      <c r="BP85" s="91"/>
      <c r="BQ85" s="91"/>
      <c r="BR85" s="91"/>
      <c r="BS85" s="91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</row>
    <row r="86" spans="1:83" ht="30" customHeight="1">
      <c r="A86" s="87"/>
      <c r="B86" s="270" t="str">
        <f>IF(OR(SCHEDULES!O85=0,SCHEDULES!O85=""),"",SCHEDULES!O85)</f>
        <v>EPL</v>
      </c>
      <c r="C86" s="271">
        <f>IF(B86="","",SCHEDULES!P85)</f>
        <v>46326</v>
      </c>
      <c r="D86" s="270" t="str">
        <f>IF(B86="","",SCHEDULES!Q85)</f>
        <v>Gtech Community Stadium</v>
      </c>
      <c r="E86" s="272">
        <f>IF(B86="","",SCHEDULES!R85)</f>
        <v>0.625</v>
      </c>
      <c r="F86" s="262">
        <f t="shared" si="27"/>
        <v>46326.625</v>
      </c>
      <c r="G86" s="270" t="e" vm="37">
        <f>IFERROR(INDEX(LOGOS!B:B,MATCH(H86,LOGOS!A:A,0),1),"")</f>
        <v>#VALUE!</v>
      </c>
      <c r="H86" s="270" t="str">
        <f>IF(B86="","",SCHEDULES!S85)</f>
        <v>Brentford</v>
      </c>
      <c r="I86" s="313" t="s">
        <v>117</v>
      </c>
      <c r="J86" s="273" t="str">
        <f t="shared" si="28"/>
        <v>:</v>
      </c>
      <c r="K86" s="313" t="s">
        <v>117</v>
      </c>
      <c r="L86" s="270" t="str">
        <f>IF(B86="","",SCHEDULES!T85)</f>
        <v>Nottingham Forest</v>
      </c>
      <c r="M86" s="270" t="e" vm="34">
        <f>IFERROR(INDEX(LOGOS!B:B,MATCH(L86,LOGOS!A:A,0),1),"")</f>
        <v>#VALUE!</v>
      </c>
      <c r="N86" s="107" t="str">
        <f t="shared" si="29"/>
        <v/>
      </c>
      <c r="O86" s="108" t="str">
        <f t="shared" si="30"/>
        <v/>
      </c>
      <c r="P86" s="108" t="str">
        <f t="shared" si="31"/>
        <v/>
      </c>
      <c r="Q86" s="109" t="str">
        <f t="shared" si="32"/>
        <v/>
      </c>
      <c r="R86" s="109" t="str">
        <f t="shared" si="33"/>
        <v/>
      </c>
      <c r="S86" s="109" t="str">
        <f t="shared" si="34"/>
        <v/>
      </c>
      <c r="T86" s="109" t="str">
        <f t="shared" si="35"/>
        <v/>
      </c>
      <c r="U86" s="108" t="str">
        <f>IF(N86="","",IF(MASTER.SCHEDULE!$N86="Draw",1,IF(MASTER.SCHEDULE!$N86=H86,3,0)))</f>
        <v/>
      </c>
      <c r="V86" s="108" t="str">
        <f>IF(N86="","",IF(MASTER.SCHEDULE!$N86="Draw",1,IF(MASTER.SCHEDULE!$N86=L86,3,0)))</f>
        <v/>
      </c>
      <c r="W86" s="109" t="str">
        <f>IF(N86="","",MASTER.SCHEDULE!$Q86+MASTER.SCHEDULE!$R86)</f>
        <v/>
      </c>
      <c r="X86" s="110">
        <f t="shared" si="36"/>
        <v>46326</v>
      </c>
      <c r="Y86" s="87"/>
      <c r="Z86" s="87"/>
      <c r="AA86" s="275" t="str">
        <f t="shared" si="37"/>
        <v>Oct 26, 2026</v>
      </c>
      <c r="AB86" s="87"/>
      <c r="AC86" s="87"/>
      <c r="AD86" s="126"/>
      <c r="AE86" s="126"/>
      <c r="AF86" s="87"/>
      <c r="AG86" s="87"/>
      <c r="AH86" s="126"/>
      <c r="AI86" s="126"/>
      <c r="AJ86" s="138"/>
      <c r="AK86" s="91"/>
      <c r="AL86" s="91"/>
      <c r="AM86" s="91"/>
      <c r="AN86" s="151"/>
      <c r="AO86" s="151"/>
      <c r="AP86" s="151"/>
      <c r="AQ86" s="151"/>
      <c r="AR86" s="151"/>
      <c r="AS86" s="151"/>
      <c r="AT86" s="151"/>
      <c r="AU86" s="152"/>
      <c r="AV86" s="152"/>
      <c r="AW86" s="152"/>
      <c r="AX86" s="151"/>
      <c r="AY86" s="151"/>
      <c r="AZ86" s="152"/>
      <c r="BA86" s="152"/>
      <c r="BB86" s="152"/>
      <c r="BC86" s="152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87"/>
      <c r="BO86" s="87"/>
      <c r="BP86" s="91"/>
      <c r="BQ86" s="91"/>
      <c r="BR86" s="91"/>
      <c r="BS86" s="91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</row>
    <row r="87" spans="1:83" ht="30" customHeight="1">
      <c r="A87" s="87"/>
      <c r="B87" s="270" t="str">
        <f>IF(OR(SCHEDULES!O86=0,SCHEDULES!O86=""),"",SCHEDULES!O86)</f>
        <v>EPL</v>
      </c>
      <c r="C87" s="271">
        <f>IF(B87="","",SCHEDULES!P86)</f>
        <v>46326</v>
      </c>
      <c r="D87" s="270" t="str">
        <f>IF(B87="","",SCHEDULES!Q86)</f>
        <v>Stamford Bridge</v>
      </c>
      <c r="E87" s="272">
        <f>IF(B87="","",SCHEDULES!R86)</f>
        <v>0.625</v>
      </c>
      <c r="F87" s="262">
        <f t="shared" si="27"/>
        <v>46326.625</v>
      </c>
      <c r="G87" s="270" t="e" vm="41">
        <f>IFERROR(INDEX(LOGOS!B:B,MATCH(H87,LOGOS!A:A,0),1),"")</f>
        <v>#VALUE!</v>
      </c>
      <c r="H87" s="270" t="str">
        <f>IF(B87="","",SCHEDULES!S86)</f>
        <v>Chelsea</v>
      </c>
      <c r="I87" s="313" t="s">
        <v>117</v>
      </c>
      <c r="J87" s="273" t="str">
        <f t="shared" si="28"/>
        <v>:</v>
      </c>
      <c r="K87" s="313" t="s">
        <v>117</v>
      </c>
      <c r="L87" s="270" t="str">
        <f>IF(B87="","",SCHEDULES!T86)</f>
        <v>Manchester United</v>
      </c>
      <c r="M87" s="270" t="e" vm="28">
        <f>IFERROR(INDEX(LOGOS!B:B,MATCH(L87,LOGOS!A:A,0),1),"")</f>
        <v>#VALUE!</v>
      </c>
      <c r="N87" s="107" t="str">
        <f t="shared" si="29"/>
        <v/>
      </c>
      <c r="O87" s="108" t="str">
        <f t="shared" si="30"/>
        <v/>
      </c>
      <c r="P87" s="108" t="str">
        <f t="shared" si="31"/>
        <v/>
      </c>
      <c r="Q87" s="109" t="str">
        <f t="shared" si="32"/>
        <v/>
      </c>
      <c r="R87" s="109" t="str">
        <f t="shared" si="33"/>
        <v/>
      </c>
      <c r="S87" s="109" t="str">
        <f t="shared" si="34"/>
        <v/>
      </c>
      <c r="T87" s="109" t="str">
        <f t="shared" si="35"/>
        <v/>
      </c>
      <c r="U87" s="108" t="str">
        <f>IF(N87="","",IF(MASTER.SCHEDULE!$N87="Draw",1,IF(MASTER.SCHEDULE!$N87=H87,3,0)))</f>
        <v/>
      </c>
      <c r="V87" s="108" t="str">
        <f>IF(N87="","",IF(MASTER.SCHEDULE!$N87="Draw",1,IF(MASTER.SCHEDULE!$N87=L87,3,0)))</f>
        <v/>
      </c>
      <c r="W87" s="109" t="str">
        <f>IF(N87="","",MASTER.SCHEDULE!$Q87+MASTER.SCHEDULE!$R87)</f>
        <v/>
      </c>
      <c r="X87" s="110">
        <f t="shared" si="36"/>
        <v>46326</v>
      </c>
      <c r="Y87" s="87"/>
      <c r="Z87" s="87"/>
      <c r="AA87" s="275" t="str">
        <f t="shared" si="37"/>
        <v>Oct 26, 2026</v>
      </c>
      <c r="AB87" s="87"/>
      <c r="AC87" s="87"/>
      <c r="AD87" s="126"/>
      <c r="AE87" s="126"/>
      <c r="AF87" s="87"/>
      <c r="AG87" s="87"/>
      <c r="AH87" s="126"/>
      <c r="AI87" s="126"/>
      <c r="AJ87" s="138"/>
      <c r="AK87" s="91"/>
      <c r="AL87" s="91"/>
      <c r="AM87" s="91"/>
      <c r="AN87" s="151"/>
      <c r="AO87" s="151"/>
      <c r="AP87" s="151"/>
      <c r="AQ87" s="151"/>
      <c r="AR87" s="151"/>
      <c r="AS87" s="151"/>
      <c r="AT87" s="151"/>
      <c r="AU87" s="152"/>
      <c r="AV87" s="152"/>
      <c r="AW87" s="152"/>
      <c r="AX87" s="151"/>
      <c r="AY87" s="151"/>
      <c r="AZ87" s="152"/>
      <c r="BA87" s="152"/>
      <c r="BB87" s="152"/>
      <c r="BC87" s="152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87"/>
      <c r="BO87" s="87"/>
      <c r="BP87" s="91"/>
      <c r="BQ87" s="91"/>
      <c r="BR87" s="91"/>
      <c r="BS87" s="91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</row>
    <row r="88" spans="1:83" ht="30" customHeight="1">
      <c r="A88" s="87"/>
      <c r="B88" s="270" t="str">
        <f>IF(OR(SCHEDULES!O87=0,SCHEDULES!O87=""),"",SCHEDULES!O87)</f>
        <v>EPL</v>
      </c>
      <c r="C88" s="271">
        <f>IF(B88="","",SCHEDULES!P87)</f>
        <v>46326</v>
      </c>
      <c r="D88" s="270" t="str">
        <f>IF(B88="","",SCHEDULES!Q87)</f>
        <v>Coventry Building Society Arena</v>
      </c>
      <c r="E88" s="272">
        <f>IF(B88="","",SCHEDULES!R87)</f>
        <v>0.625</v>
      </c>
      <c r="F88" s="262">
        <f t="shared" si="27"/>
        <v>46326.625</v>
      </c>
      <c r="G88" s="270" t="e" vm="26">
        <f>IFERROR(INDEX(LOGOS!B:B,MATCH(H88,LOGOS!A:A,0),1),"")</f>
        <v>#VALUE!</v>
      </c>
      <c r="H88" s="270" t="str">
        <f>IF(B88="","",SCHEDULES!S87)</f>
        <v>Coventry</v>
      </c>
      <c r="I88" s="313" t="s">
        <v>117</v>
      </c>
      <c r="J88" s="273" t="str">
        <f t="shared" si="28"/>
        <v>:</v>
      </c>
      <c r="K88" s="313" t="s">
        <v>117</v>
      </c>
      <c r="L88" s="270" t="str">
        <f>IF(B88="","",SCHEDULES!T87)</f>
        <v>Sunderland</v>
      </c>
      <c r="M88" s="270" t="e" vm="32">
        <f>IFERROR(INDEX(LOGOS!B:B,MATCH(L88,LOGOS!A:A,0),1),"")</f>
        <v>#VALUE!</v>
      </c>
      <c r="N88" s="107" t="str">
        <f t="shared" si="29"/>
        <v/>
      </c>
      <c r="O88" s="108" t="str">
        <f t="shared" si="30"/>
        <v/>
      </c>
      <c r="P88" s="108" t="str">
        <f t="shared" si="31"/>
        <v/>
      </c>
      <c r="Q88" s="109" t="str">
        <f t="shared" si="32"/>
        <v/>
      </c>
      <c r="R88" s="109" t="str">
        <f t="shared" si="33"/>
        <v/>
      </c>
      <c r="S88" s="109" t="str">
        <f t="shared" si="34"/>
        <v/>
      </c>
      <c r="T88" s="109" t="str">
        <f t="shared" si="35"/>
        <v/>
      </c>
      <c r="U88" s="108" t="str">
        <f>IF(N88="","",IF(MASTER.SCHEDULE!$N88="Draw",1,IF(MASTER.SCHEDULE!$N88=H88,3,0)))</f>
        <v/>
      </c>
      <c r="V88" s="108" t="str">
        <f>IF(N88="","",IF(MASTER.SCHEDULE!$N88="Draw",1,IF(MASTER.SCHEDULE!$N88=L88,3,0)))</f>
        <v/>
      </c>
      <c r="W88" s="109" t="str">
        <f>IF(N88="","",MASTER.SCHEDULE!$Q88+MASTER.SCHEDULE!$R88)</f>
        <v/>
      </c>
      <c r="X88" s="110">
        <f t="shared" si="36"/>
        <v>46326</v>
      </c>
      <c r="Y88" s="87"/>
      <c r="Z88" s="87"/>
      <c r="AA88" s="275" t="str">
        <f t="shared" si="37"/>
        <v>Oct 26, 2026</v>
      </c>
      <c r="AB88" s="87"/>
      <c r="AC88" s="87"/>
      <c r="AD88" s="126"/>
      <c r="AE88" s="126"/>
      <c r="AF88" s="87"/>
      <c r="AG88" s="87"/>
      <c r="AH88" s="126"/>
      <c r="AI88" s="126"/>
      <c r="AJ88" s="138"/>
      <c r="AK88" s="91"/>
      <c r="AL88" s="91"/>
      <c r="AM88" s="91"/>
      <c r="AN88" s="151"/>
      <c r="AO88" s="151"/>
      <c r="AP88" s="151"/>
      <c r="AQ88" s="151"/>
      <c r="AR88" s="151"/>
      <c r="AS88" s="151"/>
      <c r="AT88" s="151"/>
      <c r="AU88" s="152"/>
      <c r="AV88" s="152"/>
      <c r="AW88" s="152"/>
      <c r="AX88" s="151"/>
      <c r="AY88" s="151"/>
      <c r="AZ88" s="152"/>
      <c r="BA88" s="152"/>
      <c r="BB88" s="152"/>
      <c r="BC88" s="152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87"/>
      <c r="BO88" s="87"/>
      <c r="BP88" s="91"/>
      <c r="BQ88" s="91"/>
      <c r="BR88" s="91"/>
      <c r="BS88" s="91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</row>
    <row r="89" spans="1:83" ht="30" customHeight="1">
      <c r="A89" s="87"/>
      <c r="B89" s="270" t="str">
        <f>IF(OR(SCHEDULES!O88=0,SCHEDULES!O88=""),"",SCHEDULES!O88)</f>
        <v>EPL</v>
      </c>
      <c r="C89" s="271">
        <f>IF(B89="","",SCHEDULES!P88)</f>
        <v>46326</v>
      </c>
      <c r="D89" s="270" t="str">
        <f>IF(B89="","",SCHEDULES!Q88)</f>
        <v>MKM Stadium</v>
      </c>
      <c r="E89" s="272">
        <f>IF(B89="","",SCHEDULES!R88)</f>
        <v>0.625</v>
      </c>
      <c r="F89" s="262">
        <f t="shared" si="27"/>
        <v>46326.625</v>
      </c>
      <c r="G89" s="270" t="e" vm="27">
        <f>IFERROR(INDEX(LOGOS!B:B,MATCH(H89,LOGOS!A:A,0),1),"")</f>
        <v>#VALUE!</v>
      </c>
      <c r="H89" s="270" t="str">
        <f>IF(B89="","",SCHEDULES!S88)</f>
        <v>Hull</v>
      </c>
      <c r="I89" s="313" t="s">
        <v>117</v>
      </c>
      <c r="J89" s="273" t="str">
        <f t="shared" si="28"/>
        <v>:</v>
      </c>
      <c r="K89" s="313" t="s">
        <v>117</v>
      </c>
      <c r="L89" s="270" t="str">
        <f>IF(B89="","",SCHEDULES!T88)</f>
        <v>Ipswich</v>
      </c>
      <c r="M89" s="270" t="e" vm="31">
        <f>IFERROR(INDEX(LOGOS!B:B,MATCH(L89,LOGOS!A:A,0),1),"")</f>
        <v>#VALUE!</v>
      </c>
      <c r="N89" s="107" t="str">
        <f t="shared" si="29"/>
        <v/>
      </c>
      <c r="O89" s="108" t="str">
        <f t="shared" si="30"/>
        <v/>
      </c>
      <c r="P89" s="108" t="str">
        <f t="shared" si="31"/>
        <v/>
      </c>
      <c r="Q89" s="109" t="str">
        <f t="shared" si="32"/>
        <v/>
      </c>
      <c r="R89" s="109" t="str">
        <f t="shared" si="33"/>
        <v/>
      </c>
      <c r="S89" s="109" t="str">
        <f t="shared" si="34"/>
        <v/>
      </c>
      <c r="T89" s="109" t="str">
        <f t="shared" si="35"/>
        <v/>
      </c>
      <c r="U89" s="108" t="str">
        <f>IF(N89="","",IF(MASTER.SCHEDULE!$N89="Draw",1,IF(MASTER.SCHEDULE!$N89=H89,3,0)))</f>
        <v/>
      </c>
      <c r="V89" s="108" t="str">
        <f>IF(N89="","",IF(MASTER.SCHEDULE!$N89="Draw",1,IF(MASTER.SCHEDULE!$N89=L89,3,0)))</f>
        <v/>
      </c>
      <c r="W89" s="109" t="str">
        <f>IF(N89="","",MASTER.SCHEDULE!$Q89+MASTER.SCHEDULE!$R89)</f>
        <v/>
      </c>
      <c r="X89" s="110">
        <f t="shared" si="36"/>
        <v>46326</v>
      </c>
      <c r="Y89" s="87"/>
      <c r="Z89" s="87"/>
      <c r="AA89" s="275" t="str">
        <f t="shared" si="37"/>
        <v>Oct 26, 2026</v>
      </c>
      <c r="AB89" s="87"/>
      <c r="AC89" s="87"/>
      <c r="AD89" s="126"/>
      <c r="AE89" s="126"/>
      <c r="AF89" s="87"/>
      <c r="AG89" s="87"/>
      <c r="AH89" s="126"/>
      <c r="AI89" s="126"/>
      <c r="AJ89" s="138"/>
      <c r="AK89" s="91"/>
      <c r="AL89" s="91"/>
      <c r="AM89" s="91"/>
      <c r="AN89" s="151"/>
      <c r="AO89" s="151"/>
      <c r="AP89" s="151"/>
      <c r="AQ89" s="151"/>
      <c r="AR89" s="151"/>
      <c r="AS89" s="151"/>
      <c r="AT89" s="151"/>
      <c r="AU89" s="152"/>
      <c r="AV89" s="152"/>
      <c r="AW89" s="152"/>
      <c r="AX89" s="151"/>
      <c r="AY89" s="151"/>
      <c r="AZ89" s="152"/>
      <c r="BA89" s="152"/>
      <c r="BB89" s="152"/>
      <c r="BC89" s="152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87"/>
      <c r="BO89" s="87"/>
      <c r="BP89" s="91"/>
      <c r="BQ89" s="91"/>
      <c r="BR89" s="91"/>
      <c r="BS89" s="91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</row>
    <row r="90" spans="1:83" ht="30" customHeight="1">
      <c r="A90" s="87"/>
      <c r="B90" s="270" t="str">
        <f>IF(OR(SCHEDULES!O89=0,SCHEDULES!O89=""),"",SCHEDULES!O89)</f>
        <v>EPL</v>
      </c>
      <c r="C90" s="271">
        <f>IF(B90="","",SCHEDULES!P89)</f>
        <v>46326</v>
      </c>
      <c r="D90" s="270" t="str">
        <f>IF(B90="","",SCHEDULES!Q89)</f>
        <v>Anfield</v>
      </c>
      <c r="E90" s="272">
        <f>IF(B90="","",SCHEDULES!R89)</f>
        <v>0.625</v>
      </c>
      <c r="F90" s="262">
        <f t="shared" si="27"/>
        <v>46326.625</v>
      </c>
      <c r="G90" s="270" t="e" vm="43">
        <f>IFERROR(INDEX(LOGOS!B:B,MATCH(H90,LOGOS!A:A,0),1),"")</f>
        <v>#VALUE!</v>
      </c>
      <c r="H90" s="270" t="str">
        <f>IF(B90="","",SCHEDULES!S89)</f>
        <v>Liverpool</v>
      </c>
      <c r="I90" s="313" t="s">
        <v>117</v>
      </c>
      <c r="J90" s="273" t="str">
        <f t="shared" si="28"/>
        <v>:</v>
      </c>
      <c r="K90" s="313" t="s">
        <v>117</v>
      </c>
      <c r="L90" s="270" t="str">
        <f>IF(B90="","",SCHEDULES!T89)</f>
        <v>Arsenal</v>
      </c>
      <c r="M90" s="270" t="e" vm="25">
        <f>IFERROR(INDEX(LOGOS!B:B,MATCH(L90,LOGOS!A:A,0),1),"")</f>
        <v>#VALUE!</v>
      </c>
      <c r="N90" s="107" t="str">
        <f t="shared" si="29"/>
        <v/>
      </c>
      <c r="O90" s="108" t="str">
        <f t="shared" si="30"/>
        <v/>
      </c>
      <c r="P90" s="108" t="str">
        <f t="shared" si="31"/>
        <v/>
      </c>
      <c r="Q90" s="109" t="str">
        <f t="shared" si="32"/>
        <v/>
      </c>
      <c r="R90" s="109" t="str">
        <f t="shared" si="33"/>
        <v/>
      </c>
      <c r="S90" s="109" t="str">
        <f t="shared" si="34"/>
        <v/>
      </c>
      <c r="T90" s="109" t="str">
        <f t="shared" si="35"/>
        <v/>
      </c>
      <c r="U90" s="108" t="str">
        <f>IF(N90="","",IF(MASTER.SCHEDULE!$N90="Draw",1,IF(MASTER.SCHEDULE!$N90=H90,3,0)))</f>
        <v/>
      </c>
      <c r="V90" s="108" t="str">
        <f>IF(N90="","",IF(MASTER.SCHEDULE!$N90="Draw",1,IF(MASTER.SCHEDULE!$N90=L90,3,0)))</f>
        <v/>
      </c>
      <c r="W90" s="109" t="str">
        <f>IF(N90="","",MASTER.SCHEDULE!$Q90+MASTER.SCHEDULE!$R90)</f>
        <v/>
      </c>
      <c r="X90" s="110">
        <f t="shared" si="36"/>
        <v>46326</v>
      </c>
      <c r="Y90" s="87"/>
      <c r="Z90" s="87"/>
      <c r="AA90" s="275" t="str">
        <f t="shared" si="37"/>
        <v>Oct 26, 2026</v>
      </c>
      <c r="AB90" s="87"/>
      <c r="AC90" s="87"/>
      <c r="AD90" s="126"/>
      <c r="AE90" s="126"/>
      <c r="AF90" s="87"/>
      <c r="AG90" s="87"/>
      <c r="AH90" s="126"/>
      <c r="AI90" s="126"/>
      <c r="AJ90" s="138"/>
      <c r="AK90" s="91"/>
      <c r="AL90" s="91"/>
      <c r="AM90" s="91"/>
      <c r="AN90" s="151"/>
      <c r="AO90" s="151"/>
      <c r="AP90" s="151"/>
      <c r="AQ90" s="151"/>
      <c r="AR90" s="151"/>
      <c r="AS90" s="151"/>
      <c r="AT90" s="151"/>
      <c r="AU90" s="152"/>
      <c r="AV90" s="152"/>
      <c r="AW90" s="152"/>
      <c r="AX90" s="151"/>
      <c r="AY90" s="151"/>
      <c r="AZ90" s="152"/>
      <c r="BA90" s="152"/>
      <c r="BB90" s="152"/>
      <c r="BC90" s="152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87"/>
      <c r="BO90" s="87"/>
      <c r="BP90" s="91"/>
      <c r="BQ90" s="91"/>
      <c r="BR90" s="91"/>
      <c r="BS90" s="91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</row>
    <row r="91" spans="1:83" ht="30" customHeight="1">
      <c r="A91" s="87"/>
      <c r="B91" s="270" t="str">
        <f>IF(OR(SCHEDULES!O90=0,SCHEDULES!O90=""),"",SCHEDULES!O90)</f>
        <v>EPL</v>
      </c>
      <c r="C91" s="271">
        <f>IF(B91="","",SCHEDULES!P90)</f>
        <v>46326</v>
      </c>
      <c r="D91" s="270" t="str">
        <f>IF(B91="","",SCHEDULES!Q90)</f>
        <v>Etihad Stadium</v>
      </c>
      <c r="E91" s="272">
        <f>IF(B91="","",SCHEDULES!R90)</f>
        <v>0.625</v>
      </c>
      <c r="F91" s="262">
        <f t="shared" si="27"/>
        <v>46326.625</v>
      </c>
      <c r="G91" s="270" t="e" vm="40">
        <f>IFERROR(INDEX(LOGOS!B:B,MATCH(H91,LOGOS!A:A,0),1),"")</f>
        <v>#VALUE!</v>
      </c>
      <c r="H91" s="270" t="str">
        <f>IF(B91="","",SCHEDULES!S90)</f>
        <v>Manchester City</v>
      </c>
      <c r="I91" s="313" t="s">
        <v>117</v>
      </c>
      <c r="J91" s="273" t="str">
        <f t="shared" si="28"/>
        <v>:</v>
      </c>
      <c r="K91" s="313" t="s">
        <v>117</v>
      </c>
      <c r="L91" s="270" t="str">
        <f>IF(B91="","",SCHEDULES!T90)</f>
        <v>Brighton</v>
      </c>
      <c r="M91" s="270" t="e" vm="39">
        <f>IFERROR(INDEX(LOGOS!B:B,MATCH(L91,LOGOS!A:A,0),1),"")</f>
        <v>#VALUE!</v>
      </c>
      <c r="N91" s="107" t="str">
        <f t="shared" si="29"/>
        <v/>
      </c>
      <c r="O91" s="108" t="str">
        <f t="shared" si="30"/>
        <v/>
      </c>
      <c r="P91" s="108" t="str">
        <f t="shared" si="31"/>
        <v/>
      </c>
      <c r="Q91" s="109" t="str">
        <f t="shared" si="32"/>
        <v/>
      </c>
      <c r="R91" s="109" t="str">
        <f t="shared" si="33"/>
        <v/>
      </c>
      <c r="S91" s="109" t="str">
        <f t="shared" si="34"/>
        <v/>
      </c>
      <c r="T91" s="109" t="str">
        <f t="shared" si="35"/>
        <v/>
      </c>
      <c r="U91" s="108" t="str">
        <f>IF(N91="","",IF(MASTER.SCHEDULE!$N91="Draw",1,IF(MASTER.SCHEDULE!$N91=H91,3,0)))</f>
        <v/>
      </c>
      <c r="V91" s="108" t="str">
        <f>IF(N91="","",IF(MASTER.SCHEDULE!$N91="Draw",1,IF(MASTER.SCHEDULE!$N91=L91,3,0)))</f>
        <v/>
      </c>
      <c r="W91" s="109" t="str">
        <f>IF(N91="","",MASTER.SCHEDULE!$Q91+MASTER.SCHEDULE!$R91)</f>
        <v/>
      </c>
      <c r="X91" s="110">
        <f t="shared" si="36"/>
        <v>46326</v>
      </c>
      <c r="Y91" s="87"/>
      <c r="Z91" s="87"/>
      <c r="AA91" s="275" t="str">
        <f t="shared" si="37"/>
        <v>Oct 26, 2026</v>
      </c>
      <c r="AB91" s="87"/>
      <c r="AC91" s="87"/>
      <c r="AD91" s="126"/>
      <c r="AE91" s="126"/>
      <c r="AF91" s="87"/>
      <c r="AG91" s="87"/>
      <c r="AH91" s="126"/>
      <c r="AI91" s="126"/>
      <c r="AJ91" s="138"/>
      <c r="AK91" s="91"/>
      <c r="AL91" s="91"/>
      <c r="AM91" s="91"/>
      <c r="AN91" s="151"/>
      <c r="AO91" s="151"/>
      <c r="AP91" s="151"/>
      <c r="AQ91" s="151"/>
      <c r="AR91" s="151"/>
      <c r="AS91" s="151"/>
      <c r="AT91" s="151"/>
      <c r="AU91" s="152"/>
      <c r="AV91" s="152"/>
      <c r="AW91" s="152"/>
      <c r="AX91" s="151"/>
      <c r="AY91" s="151"/>
      <c r="AZ91" s="152"/>
      <c r="BA91" s="152"/>
      <c r="BB91" s="152"/>
      <c r="BC91" s="152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87"/>
      <c r="BO91" s="87"/>
      <c r="BP91" s="91"/>
      <c r="BQ91" s="91"/>
      <c r="BR91" s="91"/>
      <c r="BS91" s="91"/>
      <c r="BT91" s="87"/>
      <c r="BU91" s="87"/>
      <c r="BV91" s="87"/>
      <c r="BW91" s="87"/>
      <c r="BX91" s="87"/>
      <c r="BY91" s="87"/>
      <c r="BZ91" s="87"/>
      <c r="CA91" s="87"/>
      <c r="CB91" s="87"/>
      <c r="CC91" s="87"/>
      <c r="CD91" s="87"/>
      <c r="CE91" s="87"/>
    </row>
    <row r="92" spans="1:83" ht="30" customHeight="1">
      <c r="A92" s="87"/>
      <c r="B92" s="270" t="str">
        <f>IF(OR(SCHEDULES!O91=0,SCHEDULES!O91=""),"",SCHEDULES!O91)</f>
        <v>EPL</v>
      </c>
      <c r="C92" s="271">
        <f>IF(B92="","",SCHEDULES!P91)</f>
        <v>46326</v>
      </c>
      <c r="D92" s="270" t="str">
        <f>IF(B92="","",SCHEDULES!Q91)</f>
        <v>St. James' Park</v>
      </c>
      <c r="E92" s="272">
        <f>IF(B92="","",SCHEDULES!R91)</f>
        <v>0.625</v>
      </c>
      <c r="F92" s="262">
        <f t="shared" si="27"/>
        <v>46326.625</v>
      </c>
      <c r="G92" s="270" t="e" vm="42">
        <f>IFERROR(INDEX(LOGOS!B:B,MATCH(H92,LOGOS!A:A,0),1),"")</f>
        <v>#VALUE!</v>
      </c>
      <c r="H92" s="270" t="str">
        <f>IF(B92="","",SCHEDULES!S91)</f>
        <v>Newcastle United</v>
      </c>
      <c r="I92" s="313" t="s">
        <v>117</v>
      </c>
      <c r="J92" s="273" t="str">
        <f t="shared" si="28"/>
        <v>:</v>
      </c>
      <c r="K92" s="313" t="s">
        <v>117</v>
      </c>
      <c r="L92" s="270" t="str">
        <f>IF(B92="","",SCHEDULES!T91)</f>
        <v>Everton</v>
      </c>
      <c r="M92" s="270" t="e" vm="29">
        <f>IFERROR(INDEX(LOGOS!B:B,MATCH(L92,LOGOS!A:A,0),1),"")</f>
        <v>#VALUE!</v>
      </c>
      <c r="N92" s="107" t="str">
        <f t="shared" si="29"/>
        <v/>
      </c>
      <c r="O92" s="108" t="str">
        <f t="shared" si="30"/>
        <v/>
      </c>
      <c r="P92" s="108" t="str">
        <f t="shared" si="31"/>
        <v/>
      </c>
      <c r="Q92" s="109" t="str">
        <f t="shared" si="32"/>
        <v/>
      </c>
      <c r="R92" s="109" t="str">
        <f t="shared" si="33"/>
        <v/>
      </c>
      <c r="S92" s="109" t="str">
        <f t="shared" si="34"/>
        <v/>
      </c>
      <c r="T92" s="109" t="str">
        <f t="shared" si="35"/>
        <v/>
      </c>
      <c r="U92" s="108" t="str">
        <f>IF(N92="","",IF(MASTER.SCHEDULE!$N92="Draw",1,IF(MASTER.SCHEDULE!$N92=H92,3,0)))</f>
        <v/>
      </c>
      <c r="V92" s="108" t="str">
        <f>IF(N92="","",IF(MASTER.SCHEDULE!$N92="Draw",1,IF(MASTER.SCHEDULE!$N92=L92,3,0)))</f>
        <v/>
      </c>
      <c r="W92" s="109" t="str">
        <f>IF(N92="","",MASTER.SCHEDULE!$Q92+MASTER.SCHEDULE!$R92)</f>
        <v/>
      </c>
      <c r="X92" s="110">
        <f t="shared" si="36"/>
        <v>46326</v>
      </c>
      <c r="Y92" s="87"/>
      <c r="Z92" s="87"/>
      <c r="AA92" s="275" t="str">
        <f t="shared" si="37"/>
        <v>Oct 26, 2026</v>
      </c>
      <c r="AB92" s="87"/>
      <c r="AC92" s="87"/>
      <c r="AD92" s="126"/>
      <c r="AE92" s="126"/>
      <c r="AF92" s="87"/>
      <c r="AG92" s="87"/>
      <c r="AH92" s="126"/>
      <c r="AI92" s="126"/>
      <c r="AJ92" s="138"/>
      <c r="AK92" s="91"/>
      <c r="AL92" s="91"/>
      <c r="AM92" s="91"/>
      <c r="AN92" s="151"/>
      <c r="AO92" s="151"/>
      <c r="AP92" s="151"/>
      <c r="AQ92" s="151"/>
      <c r="AR92" s="151"/>
      <c r="AS92" s="151"/>
      <c r="AT92" s="151"/>
      <c r="AU92" s="152"/>
      <c r="AV92" s="152"/>
      <c r="AW92" s="152"/>
      <c r="AX92" s="151"/>
      <c r="AY92" s="151"/>
      <c r="AZ92" s="152"/>
      <c r="BA92" s="152"/>
      <c r="BB92" s="152"/>
      <c r="BC92" s="152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87"/>
      <c r="BO92" s="87"/>
      <c r="BP92" s="91"/>
      <c r="BQ92" s="91"/>
      <c r="BR92" s="91"/>
      <c r="BS92" s="91"/>
      <c r="BT92" s="87"/>
      <c r="BU92" s="87"/>
      <c r="BV92" s="87"/>
      <c r="BW92" s="87"/>
      <c r="BX92" s="87"/>
      <c r="BY92" s="87"/>
      <c r="BZ92" s="87"/>
      <c r="CA92" s="87"/>
      <c r="CB92" s="87"/>
      <c r="CC92" s="87"/>
      <c r="CD92" s="87"/>
      <c r="CE92" s="87"/>
    </row>
    <row r="93" spans="1:83" ht="30" customHeight="1">
      <c r="A93" s="87"/>
      <c r="B93" s="270" t="str">
        <f>IF(OR(SCHEDULES!O92=0,SCHEDULES!O92=""),"",SCHEDULES!O92)</f>
        <v>EPL</v>
      </c>
      <c r="C93" s="271">
        <f>IF(B93="","",SCHEDULES!P92)</f>
        <v>46326</v>
      </c>
      <c r="D93" s="270" t="str">
        <f>IF(B93="","",SCHEDULES!Q92)</f>
        <v>Tottenham Hotspur Stadium</v>
      </c>
      <c r="E93" s="272">
        <f>IF(B93="","",SCHEDULES!R92)</f>
        <v>0.625</v>
      </c>
      <c r="F93" s="262">
        <f t="shared" si="27"/>
        <v>46326.625</v>
      </c>
      <c r="G93" s="270" t="e" vm="38">
        <f>IFERROR(INDEX(LOGOS!B:B,MATCH(H93,LOGOS!A:A,0),1),"")</f>
        <v>#VALUE!</v>
      </c>
      <c r="H93" s="270" t="str">
        <f>IF(B93="","",SCHEDULES!S92)</f>
        <v>Tottenham</v>
      </c>
      <c r="I93" s="313" t="s">
        <v>117</v>
      </c>
      <c r="J93" s="273" t="str">
        <f t="shared" si="28"/>
        <v>:</v>
      </c>
      <c r="K93" s="313" t="s">
        <v>117</v>
      </c>
      <c r="L93" s="270" t="str">
        <f>IF(B93="","",SCHEDULES!T92)</f>
        <v>Crystal Palace</v>
      </c>
      <c r="M93" s="270" t="e" vm="30">
        <f>IFERROR(INDEX(LOGOS!B:B,MATCH(L93,LOGOS!A:A,0),1),"")</f>
        <v>#VALUE!</v>
      </c>
      <c r="N93" s="107" t="str">
        <f t="shared" si="29"/>
        <v/>
      </c>
      <c r="O93" s="108" t="str">
        <f t="shared" si="30"/>
        <v/>
      </c>
      <c r="P93" s="108" t="str">
        <f t="shared" si="31"/>
        <v/>
      </c>
      <c r="Q93" s="109" t="str">
        <f t="shared" si="32"/>
        <v/>
      </c>
      <c r="R93" s="109" t="str">
        <f t="shared" si="33"/>
        <v/>
      </c>
      <c r="S93" s="109" t="str">
        <f t="shared" si="34"/>
        <v/>
      </c>
      <c r="T93" s="109" t="str">
        <f t="shared" si="35"/>
        <v/>
      </c>
      <c r="U93" s="108" t="str">
        <f>IF(N93="","",IF(MASTER.SCHEDULE!$N93="Draw",1,IF(MASTER.SCHEDULE!$N93=H93,3,0)))</f>
        <v/>
      </c>
      <c r="V93" s="108" t="str">
        <f>IF(N93="","",IF(MASTER.SCHEDULE!$N93="Draw",1,IF(MASTER.SCHEDULE!$N93=L93,3,0)))</f>
        <v/>
      </c>
      <c r="W93" s="109" t="str">
        <f>IF(N93="","",MASTER.SCHEDULE!$Q93+MASTER.SCHEDULE!$R93)</f>
        <v/>
      </c>
      <c r="X93" s="110">
        <f t="shared" si="36"/>
        <v>46326</v>
      </c>
      <c r="Y93" s="87"/>
      <c r="Z93" s="87"/>
      <c r="AA93" s="275" t="str">
        <f t="shared" si="37"/>
        <v>Oct 26, 2026</v>
      </c>
      <c r="AB93" s="87"/>
      <c r="AC93" s="87"/>
      <c r="AD93" s="126"/>
      <c r="AE93" s="126"/>
      <c r="AF93" s="87"/>
      <c r="AG93" s="87"/>
      <c r="AH93" s="126"/>
      <c r="AI93" s="126"/>
      <c r="AJ93" s="138"/>
      <c r="AK93" s="91"/>
      <c r="AL93" s="91"/>
      <c r="AM93" s="91"/>
      <c r="AN93" s="151"/>
      <c r="AO93" s="151"/>
      <c r="AP93" s="151"/>
      <c r="AQ93" s="151"/>
      <c r="AR93" s="151"/>
      <c r="AS93" s="151"/>
      <c r="AT93" s="151"/>
      <c r="AU93" s="152"/>
      <c r="AV93" s="152"/>
      <c r="AW93" s="152"/>
      <c r="AX93" s="151"/>
      <c r="AY93" s="151"/>
      <c r="AZ93" s="152"/>
      <c r="BA93" s="152"/>
      <c r="BB93" s="152"/>
      <c r="BC93" s="152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87"/>
      <c r="BO93" s="87"/>
      <c r="BP93" s="91"/>
      <c r="BQ93" s="91"/>
      <c r="BR93" s="91"/>
      <c r="BS93" s="91"/>
      <c r="BT93" s="87"/>
      <c r="BU93" s="87"/>
      <c r="BV93" s="87"/>
      <c r="BW93" s="87"/>
      <c r="BX93" s="87"/>
      <c r="BY93" s="87"/>
      <c r="BZ93" s="87"/>
      <c r="CA93" s="87"/>
      <c r="CB93" s="87"/>
      <c r="CC93" s="87"/>
      <c r="CD93" s="87"/>
      <c r="CE93" s="87"/>
    </row>
    <row r="94" spans="1:83" ht="30" customHeight="1">
      <c r="A94" s="87"/>
      <c r="B94" s="270" t="str">
        <f>IF(OR(SCHEDULES!O93=0,SCHEDULES!O93=""),"",SCHEDULES!O93)</f>
        <v>EPL</v>
      </c>
      <c r="C94" s="271">
        <f>IF(B94="","",SCHEDULES!P93)</f>
        <v>46333</v>
      </c>
      <c r="D94" s="270" t="str">
        <f>IF(B94="","",SCHEDULES!Q93)</f>
        <v>Emirates Stadium</v>
      </c>
      <c r="E94" s="272">
        <f>IF(B94="","",SCHEDULES!R93)</f>
        <v>0.625</v>
      </c>
      <c r="F94" s="262">
        <f t="shared" si="27"/>
        <v>46333.625</v>
      </c>
      <c r="G94" s="270" t="e" vm="25">
        <f>IFERROR(INDEX(LOGOS!B:B,MATCH(H94,LOGOS!A:A,0),1),"")</f>
        <v>#VALUE!</v>
      </c>
      <c r="H94" s="270" t="str">
        <f>IF(B94="","",SCHEDULES!S93)</f>
        <v>Arsenal</v>
      </c>
      <c r="I94" s="313" t="s">
        <v>117</v>
      </c>
      <c r="J94" s="273" t="str">
        <f t="shared" si="28"/>
        <v>:</v>
      </c>
      <c r="K94" s="313" t="s">
        <v>117</v>
      </c>
      <c r="L94" s="270" t="str">
        <f>IF(B94="","",SCHEDULES!T93)</f>
        <v>Hull</v>
      </c>
      <c r="M94" s="270" t="e" vm="27">
        <f>IFERROR(INDEX(LOGOS!B:B,MATCH(L94,LOGOS!A:A,0),1),"")</f>
        <v>#VALUE!</v>
      </c>
      <c r="N94" s="107" t="str">
        <f t="shared" si="29"/>
        <v/>
      </c>
      <c r="O94" s="108" t="str">
        <f t="shared" si="30"/>
        <v/>
      </c>
      <c r="P94" s="108" t="str">
        <f t="shared" si="31"/>
        <v/>
      </c>
      <c r="Q94" s="109" t="str">
        <f t="shared" si="32"/>
        <v/>
      </c>
      <c r="R94" s="109" t="str">
        <f t="shared" si="33"/>
        <v/>
      </c>
      <c r="S94" s="109" t="str">
        <f t="shared" si="34"/>
        <v/>
      </c>
      <c r="T94" s="109" t="str">
        <f t="shared" si="35"/>
        <v/>
      </c>
      <c r="U94" s="108" t="str">
        <f>IF(N94="","",IF(MASTER.SCHEDULE!$N94="Draw",1,IF(MASTER.SCHEDULE!$N94=H94,3,0)))</f>
        <v/>
      </c>
      <c r="V94" s="108" t="str">
        <f>IF(N94="","",IF(MASTER.SCHEDULE!$N94="Draw",1,IF(MASTER.SCHEDULE!$N94=L94,3,0)))</f>
        <v/>
      </c>
      <c r="W94" s="109" t="str">
        <f>IF(N94="","",MASTER.SCHEDULE!$Q94+MASTER.SCHEDULE!$R94)</f>
        <v/>
      </c>
      <c r="X94" s="110">
        <f t="shared" si="36"/>
        <v>46333</v>
      </c>
      <c r="Y94" s="87"/>
      <c r="Z94" s="87"/>
      <c r="AA94" s="275" t="str">
        <f t="shared" si="37"/>
        <v>Nov 2, 2026</v>
      </c>
      <c r="AB94" s="87"/>
      <c r="AC94" s="87"/>
      <c r="AD94" s="126"/>
      <c r="AE94" s="126"/>
      <c r="AF94" s="87"/>
      <c r="AG94" s="87"/>
      <c r="AH94" s="126"/>
      <c r="AI94" s="126"/>
      <c r="AJ94" s="138"/>
      <c r="AK94" s="91"/>
      <c r="AL94" s="91"/>
      <c r="AM94" s="91"/>
      <c r="AN94" s="151"/>
      <c r="AO94" s="151"/>
      <c r="AP94" s="151"/>
      <c r="AQ94" s="151"/>
      <c r="AR94" s="151"/>
      <c r="AS94" s="151"/>
      <c r="AT94" s="151"/>
      <c r="AU94" s="152"/>
      <c r="AV94" s="152"/>
      <c r="AW94" s="152"/>
      <c r="AX94" s="151"/>
      <c r="AY94" s="151"/>
      <c r="AZ94" s="152"/>
      <c r="BA94" s="152"/>
      <c r="BB94" s="152"/>
      <c r="BC94" s="152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87"/>
      <c r="BO94" s="87"/>
      <c r="BP94" s="91"/>
      <c r="BQ94" s="91"/>
      <c r="BR94" s="91"/>
      <c r="BS94" s="91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</row>
    <row r="95" spans="1:83" ht="30" customHeight="1">
      <c r="A95" s="87"/>
      <c r="B95" s="270" t="str">
        <f>IF(OR(SCHEDULES!O94=0,SCHEDULES!O94=""),"",SCHEDULES!O94)</f>
        <v>EPL</v>
      </c>
      <c r="C95" s="271">
        <f>IF(B95="","",SCHEDULES!P94)</f>
        <v>46333</v>
      </c>
      <c r="D95" s="270" t="str">
        <f>IF(B95="","",SCHEDULES!Q94)</f>
        <v>American Express Stadium</v>
      </c>
      <c r="E95" s="272">
        <f>IF(B95="","",SCHEDULES!R94)</f>
        <v>0.625</v>
      </c>
      <c r="F95" s="262">
        <f t="shared" si="27"/>
        <v>46333.625</v>
      </c>
      <c r="G95" s="270" t="e" vm="39">
        <f>IFERROR(INDEX(LOGOS!B:B,MATCH(H95,LOGOS!A:A,0),1),"")</f>
        <v>#VALUE!</v>
      </c>
      <c r="H95" s="270" t="str">
        <f>IF(B95="","",SCHEDULES!S94)</f>
        <v>Brighton</v>
      </c>
      <c r="I95" s="313" t="s">
        <v>117</v>
      </c>
      <c r="J95" s="273" t="str">
        <f t="shared" si="28"/>
        <v>:</v>
      </c>
      <c r="K95" s="313" t="s">
        <v>117</v>
      </c>
      <c r="L95" s="270" t="str">
        <f>IF(B95="","",SCHEDULES!T94)</f>
        <v>Brentford</v>
      </c>
      <c r="M95" s="270" t="e" vm="37">
        <f>IFERROR(INDEX(LOGOS!B:B,MATCH(L95,LOGOS!A:A,0),1),"")</f>
        <v>#VALUE!</v>
      </c>
      <c r="N95" s="107" t="str">
        <f t="shared" si="29"/>
        <v/>
      </c>
      <c r="O95" s="108" t="str">
        <f t="shared" si="30"/>
        <v/>
      </c>
      <c r="P95" s="108" t="str">
        <f t="shared" si="31"/>
        <v/>
      </c>
      <c r="Q95" s="109" t="str">
        <f t="shared" si="32"/>
        <v/>
      </c>
      <c r="R95" s="109" t="str">
        <f t="shared" si="33"/>
        <v/>
      </c>
      <c r="S95" s="109" t="str">
        <f t="shared" si="34"/>
        <v/>
      </c>
      <c r="T95" s="109" t="str">
        <f t="shared" si="35"/>
        <v/>
      </c>
      <c r="U95" s="108" t="str">
        <f>IF(N95="","",IF(MASTER.SCHEDULE!$N95="Draw",1,IF(MASTER.SCHEDULE!$N95=H95,3,0)))</f>
        <v/>
      </c>
      <c r="V95" s="108" t="str">
        <f>IF(N95="","",IF(MASTER.SCHEDULE!$N95="Draw",1,IF(MASTER.SCHEDULE!$N95=L95,3,0)))</f>
        <v/>
      </c>
      <c r="W95" s="109" t="str">
        <f>IF(N95="","",MASTER.SCHEDULE!$Q95+MASTER.SCHEDULE!$R95)</f>
        <v/>
      </c>
      <c r="X95" s="110">
        <f t="shared" si="36"/>
        <v>46333</v>
      </c>
      <c r="Y95" s="87"/>
      <c r="Z95" s="87"/>
      <c r="AA95" s="275" t="str">
        <f t="shared" si="37"/>
        <v>Nov 2, 2026</v>
      </c>
      <c r="AB95" s="87"/>
      <c r="AC95" s="87"/>
      <c r="AD95" s="126"/>
      <c r="AE95" s="126"/>
      <c r="AF95" s="87"/>
      <c r="AG95" s="87"/>
      <c r="AH95" s="126"/>
      <c r="AI95" s="126"/>
      <c r="AJ95" s="138"/>
      <c r="AK95" s="91"/>
      <c r="AL95" s="91"/>
      <c r="AM95" s="91"/>
      <c r="AN95" s="151"/>
      <c r="AO95" s="151"/>
      <c r="AP95" s="151"/>
      <c r="AQ95" s="151"/>
      <c r="AR95" s="151"/>
      <c r="AS95" s="151"/>
      <c r="AT95" s="151"/>
      <c r="AU95" s="152"/>
      <c r="AV95" s="152"/>
      <c r="AW95" s="152"/>
      <c r="AX95" s="151"/>
      <c r="AY95" s="151"/>
      <c r="AZ95" s="152"/>
      <c r="BA95" s="152"/>
      <c r="BB95" s="152"/>
      <c r="BC95" s="152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87"/>
      <c r="BO95" s="87"/>
      <c r="BP95" s="91"/>
      <c r="BQ95" s="91"/>
      <c r="BR95" s="91"/>
      <c r="BS95" s="91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</row>
    <row r="96" spans="1:83" ht="30" customHeight="1">
      <c r="A96" s="87"/>
      <c r="B96" s="270" t="str">
        <f>IF(OR(SCHEDULES!O95=0,SCHEDULES!O95=""),"",SCHEDULES!O95)</f>
        <v>EPL</v>
      </c>
      <c r="C96" s="271">
        <f>IF(B96="","",SCHEDULES!P95)</f>
        <v>46333</v>
      </c>
      <c r="D96" s="270" t="str">
        <f>IF(B96="","",SCHEDULES!Q95)</f>
        <v>Selhurst Park</v>
      </c>
      <c r="E96" s="272">
        <f>IF(B96="","",SCHEDULES!R95)</f>
        <v>0.625</v>
      </c>
      <c r="F96" s="262">
        <f t="shared" si="27"/>
        <v>46333.625</v>
      </c>
      <c r="G96" s="270" t="e" vm="30">
        <f>IFERROR(INDEX(LOGOS!B:B,MATCH(H96,LOGOS!A:A,0),1),"")</f>
        <v>#VALUE!</v>
      </c>
      <c r="H96" s="270" t="str">
        <f>IF(B96="","",SCHEDULES!S95)</f>
        <v>Crystal Palace</v>
      </c>
      <c r="I96" s="313" t="s">
        <v>117</v>
      </c>
      <c r="J96" s="273" t="str">
        <f t="shared" si="28"/>
        <v>:</v>
      </c>
      <c r="K96" s="313" t="s">
        <v>117</v>
      </c>
      <c r="L96" s="270" t="str">
        <f>IF(B96="","",SCHEDULES!T95)</f>
        <v>Liverpool</v>
      </c>
      <c r="M96" s="270" t="e" vm="43">
        <f>IFERROR(INDEX(LOGOS!B:B,MATCH(L96,LOGOS!A:A,0),1),"")</f>
        <v>#VALUE!</v>
      </c>
      <c r="N96" s="107" t="str">
        <f t="shared" si="29"/>
        <v/>
      </c>
      <c r="O96" s="108" t="str">
        <f t="shared" si="30"/>
        <v/>
      </c>
      <c r="P96" s="108" t="str">
        <f t="shared" si="31"/>
        <v/>
      </c>
      <c r="Q96" s="109" t="str">
        <f t="shared" si="32"/>
        <v/>
      </c>
      <c r="R96" s="109" t="str">
        <f t="shared" si="33"/>
        <v/>
      </c>
      <c r="S96" s="109" t="str">
        <f t="shared" si="34"/>
        <v/>
      </c>
      <c r="T96" s="109" t="str">
        <f t="shared" si="35"/>
        <v/>
      </c>
      <c r="U96" s="108" t="str">
        <f>IF(N96="","",IF(MASTER.SCHEDULE!$N96="Draw",1,IF(MASTER.SCHEDULE!$N96=H96,3,0)))</f>
        <v/>
      </c>
      <c r="V96" s="108" t="str">
        <f>IF(N96="","",IF(MASTER.SCHEDULE!$N96="Draw",1,IF(MASTER.SCHEDULE!$N96=L96,3,0)))</f>
        <v/>
      </c>
      <c r="W96" s="109" t="str">
        <f>IF(N96="","",MASTER.SCHEDULE!$Q96+MASTER.SCHEDULE!$R96)</f>
        <v/>
      </c>
      <c r="X96" s="110">
        <f t="shared" si="36"/>
        <v>46333</v>
      </c>
      <c r="Y96" s="87"/>
      <c r="Z96" s="87"/>
      <c r="AA96" s="275" t="str">
        <f t="shared" si="37"/>
        <v>Nov 2, 2026</v>
      </c>
      <c r="AB96" s="87"/>
      <c r="AC96" s="87"/>
      <c r="AD96" s="126"/>
      <c r="AE96" s="126"/>
      <c r="AF96" s="87"/>
      <c r="AG96" s="87"/>
      <c r="AH96" s="126"/>
      <c r="AI96" s="126"/>
      <c r="AJ96" s="138"/>
      <c r="AK96" s="91"/>
      <c r="AL96" s="91"/>
      <c r="AM96" s="91"/>
      <c r="AN96" s="151"/>
      <c r="AO96" s="151"/>
      <c r="AP96" s="151"/>
      <c r="AQ96" s="151"/>
      <c r="AR96" s="151"/>
      <c r="AS96" s="151"/>
      <c r="AT96" s="151"/>
      <c r="AU96" s="152"/>
      <c r="AV96" s="152"/>
      <c r="AW96" s="152"/>
      <c r="AX96" s="151"/>
      <c r="AY96" s="151"/>
      <c r="AZ96" s="152"/>
      <c r="BA96" s="152"/>
      <c r="BB96" s="152"/>
      <c r="BC96" s="152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87"/>
      <c r="BO96" s="87"/>
      <c r="BP96" s="91"/>
      <c r="BQ96" s="91"/>
      <c r="BR96" s="91"/>
      <c r="BS96" s="91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</row>
    <row r="97" spans="1:83" ht="30" customHeight="1">
      <c r="A97" s="87"/>
      <c r="B97" s="270" t="str">
        <f>IF(OR(SCHEDULES!O96=0,SCHEDULES!O96=""),"",SCHEDULES!O96)</f>
        <v>EPL</v>
      </c>
      <c r="C97" s="271">
        <f>IF(B97="","",SCHEDULES!P96)</f>
        <v>46333</v>
      </c>
      <c r="D97" s="270" t="str">
        <f>IF(B97="","",SCHEDULES!Q96)</f>
        <v>Hill Dickinson Stadium</v>
      </c>
      <c r="E97" s="272">
        <f>IF(B97="","",SCHEDULES!R96)</f>
        <v>0.625</v>
      </c>
      <c r="F97" s="262">
        <f t="shared" si="27"/>
        <v>46333.625</v>
      </c>
      <c r="G97" s="270" t="e" vm="29">
        <f>IFERROR(INDEX(LOGOS!B:B,MATCH(H97,LOGOS!A:A,0),1),"")</f>
        <v>#VALUE!</v>
      </c>
      <c r="H97" s="270" t="str">
        <f>IF(B97="","",SCHEDULES!S96)</f>
        <v>Everton</v>
      </c>
      <c r="I97" s="313" t="s">
        <v>117</v>
      </c>
      <c r="J97" s="273" t="str">
        <f t="shared" si="28"/>
        <v>:</v>
      </c>
      <c r="K97" s="313" t="s">
        <v>117</v>
      </c>
      <c r="L97" s="270" t="str">
        <f>IF(B97="","",SCHEDULES!T96)</f>
        <v>Coventry</v>
      </c>
      <c r="M97" s="270" t="e" vm="26">
        <f>IFERROR(INDEX(LOGOS!B:B,MATCH(L97,LOGOS!A:A,0),1),"")</f>
        <v>#VALUE!</v>
      </c>
      <c r="N97" s="107" t="str">
        <f t="shared" si="29"/>
        <v/>
      </c>
      <c r="O97" s="108" t="str">
        <f t="shared" si="30"/>
        <v/>
      </c>
      <c r="P97" s="108" t="str">
        <f t="shared" si="31"/>
        <v/>
      </c>
      <c r="Q97" s="109" t="str">
        <f t="shared" si="32"/>
        <v/>
      </c>
      <c r="R97" s="109" t="str">
        <f t="shared" si="33"/>
        <v/>
      </c>
      <c r="S97" s="109" t="str">
        <f t="shared" si="34"/>
        <v/>
      </c>
      <c r="T97" s="109" t="str">
        <f t="shared" si="35"/>
        <v/>
      </c>
      <c r="U97" s="108" t="str">
        <f>IF(N97="","",IF(MASTER.SCHEDULE!$N97="Draw",1,IF(MASTER.SCHEDULE!$N97=H97,3,0)))</f>
        <v/>
      </c>
      <c r="V97" s="108" t="str">
        <f>IF(N97="","",IF(MASTER.SCHEDULE!$N97="Draw",1,IF(MASTER.SCHEDULE!$N97=L97,3,0)))</f>
        <v/>
      </c>
      <c r="W97" s="109" t="str">
        <f>IF(N97="","",MASTER.SCHEDULE!$Q97+MASTER.SCHEDULE!$R97)</f>
        <v/>
      </c>
      <c r="X97" s="110">
        <f t="shared" si="36"/>
        <v>46333</v>
      </c>
      <c r="Y97" s="87"/>
      <c r="Z97" s="87"/>
      <c r="AA97" s="275" t="str">
        <f t="shared" si="37"/>
        <v>Nov 2, 2026</v>
      </c>
      <c r="AB97" s="87"/>
      <c r="AC97" s="87"/>
      <c r="AD97" s="126"/>
      <c r="AE97" s="126"/>
      <c r="AF97" s="87"/>
      <c r="AG97" s="87"/>
      <c r="AH97" s="126"/>
      <c r="AI97" s="126"/>
      <c r="AJ97" s="138"/>
      <c r="AK97" s="91"/>
      <c r="AL97" s="91"/>
      <c r="AM97" s="91"/>
      <c r="AN97" s="151"/>
      <c r="AO97" s="151"/>
      <c r="AP97" s="151"/>
      <c r="AQ97" s="151"/>
      <c r="AR97" s="151"/>
      <c r="AS97" s="151"/>
      <c r="AT97" s="151"/>
      <c r="AU97" s="152"/>
      <c r="AV97" s="152"/>
      <c r="AW97" s="152"/>
      <c r="AX97" s="151"/>
      <c r="AY97" s="151"/>
      <c r="AZ97" s="152"/>
      <c r="BA97" s="152"/>
      <c r="BB97" s="152"/>
      <c r="BC97" s="152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87"/>
      <c r="BO97" s="87"/>
      <c r="BP97" s="91"/>
      <c r="BQ97" s="91"/>
      <c r="BR97" s="91"/>
      <c r="BS97" s="91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</row>
    <row r="98" spans="1:83" ht="30" customHeight="1">
      <c r="A98" s="87"/>
      <c r="B98" s="270" t="str">
        <f>IF(OR(SCHEDULES!O97=0,SCHEDULES!O97=""),"",SCHEDULES!O97)</f>
        <v>EPL</v>
      </c>
      <c r="C98" s="271">
        <f>IF(B98="","",SCHEDULES!P97)</f>
        <v>46333</v>
      </c>
      <c r="D98" s="270" t="str">
        <f>IF(B98="","",SCHEDULES!Q97)</f>
        <v>Craven Cottage</v>
      </c>
      <c r="E98" s="272">
        <f>IF(B98="","",SCHEDULES!R97)</f>
        <v>0.625</v>
      </c>
      <c r="F98" s="262">
        <f t="shared" si="27"/>
        <v>46333.625</v>
      </c>
      <c r="G98" s="270" t="e" vm="44">
        <f>IFERROR(INDEX(LOGOS!B:B,MATCH(H98,LOGOS!A:A,0),1),"")</f>
        <v>#VALUE!</v>
      </c>
      <c r="H98" s="270" t="str">
        <f>IF(B98="","",SCHEDULES!S97)</f>
        <v>Fulham</v>
      </c>
      <c r="I98" s="313" t="s">
        <v>117</v>
      </c>
      <c r="J98" s="273" t="str">
        <f t="shared" si="28"/>
        <v>:</v>
      </c>
      <c r="K98" s="313" t="s">
        <v>117</v>
      </c>
      <c r="L98" s="270" t="str">
        <f>IF(B98="","",SCHEDULES!T97)</f>
        <v>Newcastle United</v>
      </c>
      <c r="M98" s="270" t="e" vm="42">
        <f>IFERROR(INDEX(LOGOS!B:B,MATCH(L98,LOGOS!A:A,0),1),"")</f>
        <v>#VALUE!</v>
      </c>
      <c r="N98" s="107" t="str">
        <f t="shared" si="29"/>
        <v/>
      </c>
      <c r="O98" s="108" t="str">
        <f t="shared" si="30"/>
        <v/>
      </c>
      <c r="P98" s="108" t="str">
        <f t="shared" si="31"/>
        <v/>
      </c>
      <c r="Q98" s="109" t="str">
        <f t="shared" si="32"/>
        <v/>
      </c>
      <c r="R98" s="109" t="str">
        <f t="shared" si="33"/>
        <v/>
      </c>
      <c r="S98" s="109" t="str">
        <f t="shared" si="34"/>
        <v/>
      </c>
      <c r="T98" s="109" t="str">
        <f t="shared" si="35"/>
        <v/>
      </c>
      <c r="U98" s="108" t="str">
        <f>IF(N98="","",IF(MASTER.SCHEDULE!$N98="Draw",1,IF(MASTER.SCHEDULE!$N98=H98,3,0)))</f>
        <v/>
      </c>
      <c r="V98" s="108" t="str">
        <f>IF(N98="","",IF(MASTER.SCHEDULE!$N98="Draw",1,IF(MASTER.SCHEDULE!$N98=L98,3,0)))</f>
        <v/>
      </c>
      <c r="W98" s="109" t="str">
        <f>IF(N98="","",MASTER.SCHEDULE!$Q98+MASTER.SCHEDULE!$R98)</f>
        <v/>
      </c>
      <c r="X98" s="110">
        <f t="shared" si="36"/>
        <v>46333</v>
      </c>
      <c r="Y98" s="87"/>
      <c r="Z98" s="87"/>
      <c r="AA98" s="275" t="str">
        <f t="shared" si="37"/>
        <v>Nov 2, 2026</v>
      </c>
      <c r="AB98" s="87"/>
      <c r="AC98" s="87"/>
      <c r="AD98" s="126"/>
      <c r="AE98" s="126"/>
      <c r="AF98" s="87"/>
      <c r="AG98" s="87"/>
      <c r="AH98" s="126"/>
      <c r="AI98" s="126"/>
      <c r="AJ98" s="138"/>
      <c r="AK98" s="91"/>
      <c r="AL98" s="91"/>
      <c r="AM98" s="91"/>
      <c r="AN98" s="151"/>
      <c r="AO98" s="151"/>
      <c r="AP98" s="151"/>
      <c r="AQ98" s="151"/>
      <c r="AR98" s="151"/>
      <c r="AS98" s="151"/>
      <c r="AT98" s="151"/>
      <c r="AU98" s="152"/>
      <c r="AV98" s="152"/>
      <c r="AW98" s="152"/>
      <c r="AX98" s="151"/>
      <c r="AY98" s="151"/>
      <c r="AZ98" s="152"/>
      <c r="BA98" s="152"/>
      <c r="BB98" s="152"/>
      <c r="BC98" s="152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87"/>
      <c r="BO98" s="87"/>
      <c r="BP98" s="91"/>
      <c r="BQ98" s="91"/>
      <c r="BR98" s="91"/>
      <c r="BS98" s="91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</row>
    <row r="99" spans="1:83" ht="30" customHeight="1">
      <c r="A99" s="87"/>
      <c r="B99" s="270" t="str">
        <f>IF(OR(SCHEDULES!O98=0,SCHEDULES!O98=""),"",SCHEDULES!O98)</f>
        <v>EPL</v>
      </c>
      <c r="C99" s="271">
        <f>IF(B99="","",SCHEDULES!P98)</f>
        <v>46333</v>
      </c>
      <c r="D99" s="270" t="str">
        <f>IF(B99="","",SCHEDULES!Q98)</f>
        <v>Portman Road</v>
      </c>
      <c r="E99" s="272">
        <f>IF(B99="","",SCHEDULES!R98)</f>
        <v>0.625</v>
      </c>
      <c r="F99" s="262">
        <f t="shared" si="27"/>
        <v>46333.625</v>
      </c>
      <c r="G99" s="270" t="e" vm="31">
        <f>IFERROR(INDEX(LOGOS!B:B,MATCH(H99,LOGOS!A:A,0),1),"")</f>
        <v>#VALUE!</v>
      </c>
      <c r="H99" s="270" t="str">
        <f>IF(B99="","",SCHEDULES!S98)</f>
        <v>Ipswich</v>
      </c>
      <c r="I99" s="313" t="s">
        <v>117</v>
      </c>
      <c r="J99" s="273" t="str">
        <f t="shared" si="28"/>
        <v>:</v>
      </c>
      <c r="K99" s="313" t="s">
        <v>117</v>
      </c>
      <c r="L99" s="270" t="str">
        <f>IF(B99="","",SCHEDULES!T98)</f>
        <v>Bournemouth</v>
      </c>
      <c r="M99" s="270" t="e" vm="36">
        <f>IFERROR(INDEX(LOGOS!B:B,MATCH(L99,LOGOS!A:A,0),1),"")</f>
        <v>#VALUE!</v>
      </c>
      <c r="N99" s="107" t="str">
        <f t="shared" si="29"/>
        <v/>
      </c>
      <c r="O99" s="108" t="str">
        <f t="shared" si="30"/>
        <v/>
      </c>
      <c r="P99" s="108" t="str">
        <f t="shared" si="31"/>
        <v/>
      </c>
      <c r="Q99" s="109" t="str">
        <f t="shared" si="32"/>
        <v/>
      </c>
      <c r="R99" s="109" t="str">
        <f t="shared" si="33"/>
        <v/>
      </c>
      <c r="S99" s="109" t="str">
        <f t="shared" si="34"/>
        <v/>
      </c>
      <c r="T99" s="109" t="str">
        <f t="shared" si="35"/>
        <v/>
      </c>
      <c r="U99" s="108" t="str">
        <f>IF(N99="","",IF(MASTER.SCHEDULE!$N99="Draw",1,IF(MASTER.SCHEDULE!$N99=H99,3,0)))</f>
        <v/>
      </c>
      <c r="V99" s="108" t="str">
        <f>IF(N99="","",IF(MASTER.SCHEDULE!$N99="Draw",1,IF(MASTER.SCHEDULE!$N99=L99,3,0)))</f>
        <v/>
      </c>
      <c r="W99" s="109" t="str">
        <f>IF(N99="","",MASTER.SCHEDULE!$Q99+MASTER.SCHEDULE!$R99)</f>
        <v/>
      </c>
      <c r="X99" s="110">
        <f t="shared" si="36"/>
        <v>46333</v>
      </c>
      <c r="Y99" s="87"/>
      <c r="Z99" s="87"/>
      <c r="AA99" s="275" t="str">
        <f t="shared" si="37"/>
        <v>Nov 2, 2026</v>
      </c>
      <c r="AB99" s="87"/>
      <c r="AC99" s="87"/>
      <c r="AD99" s="126"/>
      <c r="AE99" s="126"/>
      <c r="AF99" s="87"/>
      <c r="AG99" s="87"/>
      <c r="AH99" s="126"/>
      <c r="AI99" s="126"/>
      <c r="AJ99" s="138"/>
      <c r="AK99" s="91"/>
      <c r="AL99" s="91"/>
      <c r="AM99" s="91"/>
      <c r="AN99" s="151"/>
      <c r="AO99" s="151"/>
      <c r="AP99" s="151"/>
      <c r="AQ99" s="151"/>
      <c r="AR99" s="151"/>
      <c r="AS99" s="151"/>
      <c r="AT99" s="151"/>
      <c r="AU99" s="152"/>
      <c r="AV99" s="152"/>
      <c r="AW99" s="152"/>
      <c r="AX99" s="151"/>
      <c r="AY99" s="151"/>
      <c r="AZ99" s="152"/>
      <c r="BA99" s="152"/>
      <c r="BB99" s="152"/>
      <c r="BC99" s="152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87"/>
      <c r="BO99" s="87"/>
      <c r="BP99" s="91"/>
      <c r="BQ99" s="91"/>
      <c r="BR99" s="91"/>
      <c r="BS99" s="91"/>
      <c r="BT99" s="87"/>
      <c r="BU99" s="87"/>
      <c r="BV99" s="87"/>
      <c r="BW99" s="87"/>
      <c r="BX99" s="87"/>
      <c r="BY99" s="87"/>
      <c r="BZ99" s="87"/>
      <c r="CA99" s="87"/>
      <c r="CB99" s="87"/>
      <c r="CC99" s="87"/>
      <c r="CD99" s="87"/>
      <c r="CE99" s="87"/>
    </row>
    <row r="100" spans="1:83" ht="30" customHeight="1">
      <c r="A100" s="87"/>
      <c r="B100" s="270" t="str">
        <f>IF(OR(SCHEDULES!O99=0,SCHEDULES!O99=""),"",SCHEDULES!O99)</f>
        <v>EPL</v>
      </c>
      <c r="C100" s="271">
        <f>IF(B100="","",SCHEDULES!P99)</f>
        <v>46333</v>
      </c>
      <c r="D100" s="270" t="str">
        <f>IF(B100="","",SCHEDULES!Q99)</f>
        <v>Elland Road</v>
      </c>
      <c r="E100" s="272">
        <f>IF(B100="","",SCHEDULES!R99)</f>
        <v>0.625</v>
      </c>
      <c r="F100" s="262">
        <f t="shared" si="27"/>
        <v>46333.625</v>
      </c>
      <c r="G100" s="270" t="e" vm="35">
        <f>IFERROR(INDEX(LOGOS!B:B,MATCH(H100,LOGOS!A:A,0),1),"")</f>
        <v>#VALUE!</v>
      </c>
      <c r="H100" s="270" t="str">
        <f>IF(B100="","",SCHEDULES!S99)</f>
        <v>Leeds</v>
      </c>
      <c r="I100" s="313" t="s">
        <v>117</v>
      </c>
      <c r="J100" s="273" t="str">
        <f t="shared" si="28"/>
        <v>:</v>
      </c>
      <c r="K100" s="313" t="s">
        <v>117</v>
      </c>
      <c r="L100" s="270" t="str">
        <f>IF(B100="","",SCHEDULES!T99)</f>
        <v>Tottenham</v>
      </c>
      <c r="M100" s="270" t="e" vm="38">
        <f>IFERROR(INDEX(LOGOS!B:B,MATCH(L100,LOGOS!A:A,0),1),"")</f>
        <v>#VALUE!</v>
      </c>
      <c r="N100" s="107" t="str">
        <f t="shared" si="29"/>
        <v/>
      </c>
      <c r="O100" s="108" t="str">
        <f t="shared" si="30"/>
        <v/>
      </c>
      <c r="P100" s="108" t="str">
        <f t="shared" si="31"/>
        <v/>
      </c>
      <c r="Q100" s="109" t="str">
        <f t="shared" si="32"/>
        <v/>
      </c>
      <c r="R100" s="109" t="str">
        <f t="shared" si="33"/>
        <v/>
      </c>
      <c r="S100" s="109" t="str">
        <f t="shared" si="34"/>
        <v/>
      </c>
      <c r="T100" s="109" t="str">
        <f t="shared" si="35"/>
        <v/>
      </c>
      <c r="U100" s="108" t="str">
        <f>IF(N100="","",IF(MASTER.SCHEDULE!$N100="Draw",1,IF(MASTER.SCHEDULE!$N100=H100,3,0)))</f>
        <v/>
      </c>
      <c r="V100" s="108" t="str">
        <f>IF(N100="","",IF(MASTER.SCHEDULE!$N100="Draw",1,IF(MASTER.SCHEDULE!$N100=L100,3,0)))</f>
        <v/>
      </c>
      <c r="W100" s="109" t="str">
        <f>IF(N100="","",MASTER.SCHEDULE!$Q100+MASTER.SCHEDULE!$R100)</f>
        <v/>
      </c>
      <c r="X100" s="110">
        <f t="shared" si="36"/>
        <v>46333</v>
      </c>
      <c r="Y100" s="87"/>
      <c r="Z100" s="87"/>
      <c r="AA100" s="275" t="str">
        <f t="shared" si="37"/>
        <v>Nov 2, 2026</v>
      </c>
      <c r="AB100" s="87"/>
      <c r="AC100" s="87"/>
      <c r="AD100" s="126"/>
      <c r="AE100" s="126"/>
      <c r="AF100" s="87"/>
      <c r="AG100" s="87"/>
      <c r="AH100" s="126"/>
      <c r="AI100" s="126"/>
      <c r="AJ100" s="138"/>
      <c r="AK100" s="91"/>
      <c r="AL100" s="91"/>
      <c r="AM100" s="91"/>
      <c r="AN100" s="151"/>
      <c r="AO100" s="151"/>
      <c r="AP100" s="151"/>
      <c r="AQ100" s="151"/>
      <c r="AR100" s="151"/>
      <c r="AS100" s="151"/>
      <c r="AT100" s="151"/>
      <c r="AU100" s="152"/>
      <c r="AV100" s="152"/>
      <c r="AW100" s="152"/>
      <c r="AX100" s="151"/>
      <c r="AY100" s="151"/>
      <c r="AZ100" s="152"/>
      <c r="BA100" s="152"/>
      <c r="BB100" s="152"/>
      <c r="BC100" s="152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87"/>
      <c r="BO100" s="87"/>
      <c r="BP100" s="91"/>
      <c r="BQ100" s="91"/>
      <c r="BR100" s="91"/>
      <c r="BS100" s="91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</row>
    <row r="101" spans="1:83" ht="30" customHeight="1">
      <c r="A101" s="87"/>
      <c r="B101" s="270" t="str">
        <f>IF(OR(SCHEDULES!O100=0,SCHEDULES!O100=""),"",SCHEDULES!O100)</f>
        <v>EPL</v>
      </c>
      <c r="C101" s="271">
        <f>IF(B101="","",SCHEDULES!P100)</f>
        <v>46333</v>
      </c>
      <c r="D101" s="270" t="str">
        <f>IF(B101="","",SCHEDULES!Q100)</f>
        <v>Old Trafford</v>
      </c>
      <c r="E101" s="272">
        <f>IF(B101="","",SCHEDULES!R100)</f>
        <v>0.625</v>
      </c>
      <c r="F101" s="262">
        <f t="shared" si="27"/>
        <v>46333.625</v>
      </c>
      <c r="G101" s="270" t="e" vm="28">
        <f>IFERROR(INDEX(LOGOS!B:B,MATCH(H101,LOGOS!A:A,0),1),"")</f>
        <v>#VALUE!</v>
      </c>
      <c r="H101" s="270" t="str">
        <f>IF(B101="","",SCHEDULES!S100)</f>
        <v>Manchester United</v>
      </c>
      <c r="I101" s="313" t="s">
        <v>117</v>
      </c>
      <c r="J101" s="273" t="str">
        <f t="shared" si="28"/>
        <v>:</v>
      </c>
      <c r="K101" s="313" t="s">
        <v>117</v>
      </c>
      <c r="L101" s="270" t="str">
        <f>IF(B101="","",SCHEDULES!T100)</f>
        <v>Aston Villa</v>
      </c>
      <c r="M101" s="270" t="e" vm="33">
        <f>IFERROR(INDEX(LOGOS!B:B,MATCH(L101,LOGOS!A:A,0),1),"")</f>
        <v>#VALUE!</v>
      </c>
      <c r="N101" s="107" t="str">
        <f t="shared" si="29"/>
        <v/>
      </c>
      <c r="O101" s="108" t="str">
        <f t="shared" si="30"/>
        <v/>
      </c>
      <c r="P101" s="108" t="str">
        <f t="shared" si="31"/>
        <v/>
      </c>
      <c r="Q101" s="109" t="str">
        <f t="shared" si="32"/>
        <v/>
      </c>
      <c r="R101" s="109" t="str">
        <f t="shared" si="33"/>
        <v/>
      </c>
      <c r="S101" s="109" t="str">
        <f t="shared" si="34"/>
        <v/>
      </c>
      <c r="T101" s="109" t="str">
        <f t="shared" si="35"/>
        <v/>
      </c>
      <c r="U101" s="108" t="str">
        <f>IF(N101="","",IF(MASTER.SCHEDULE!$N101="Draw",1,IF(MASTER.SCHEDULE!$N101=H101,3,0)))</f>
        <v/>
      </c>
      <c r="V101" s="108" t="str">
        <f>IF(N101="","",IF(MASTER.SCHEDULE!$N101="Draw",1,IF(MASTER.SCHEDULE!$N101=L101,3,0)))</f>
        <v/>
      </c>
      <c r="W101" s="109" t="str">
        <f>IF(N101="","",MASTER.SCHEDULE!$Q101+MASTER.SCHEDULE!$R101)</f>
        <v/>
      </c>
      <c r="X101" s="110">
        <f t="shared" si="36"/>
        <v>46333</v>
      </c>
      <c r="Y101" s="87"/>
      <c r="Z101" s="87"/>
      <c r="AA101" s="275" t="str">
        <f t="shared" si="37"/>
        <v>Nov 2, 2026</v>
      </c>
      <c r="AB101" s="87"/>
      <c r="AC101" s="87"/>
      <c r="AD101" s="126"/>
      <c r="AE101" s="126"/>
      <c r="AF101" s="87"/>
      <c r="AG101" s="87"/>
      <c r="AH101" s="126"/>
      <c r="AI101" s="126"/>
      <c r="AJ101" s="138"/>
      <c r="AK101" s="91"/>
      <c r="AL101" s="91"/>
      <c r="AM101" s="91"/>
      <c r="AN101" s="151"/>
      <c r="AO101" s="151"/>
      <c r="AP101" s="151"/>
      <c r="AQ101" s="151"/>
      <c r="AR101" s="151"/>
      <c r="AS101" s="151"/>
      <c r="AT101" s="151"/>
      <c r="AU101" s="152"/>
      <c r="AV101" s="152"/>
      <c r="AW101" s="152"/>
      <c r="AX101" s="151"/>
      <c r="AY101" s="151"/>
      <c r="AZ101" s="152"/>
      <c r="BA101" s="152"/>
      <c r="BB101" s="152"/>
      <c r="BC101" s="152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87"/>
      <c r="BO101" s="87"/>
      <c r="BP101" s="91"/>
      <c r="BQ101" s="91"/>
      <c r="BR101" s="91"/>
      <c r="BS101" s="91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</row>
    <row r="102" spans="1:83" ht="30" customHeight="1">
      <c r="A102" s="87"/>
      <c r="B102" s="270" t="str">
        <f>IF(OR(SCHEDULES!O101=0,SCHEDULES!O101=""),"",SCHEDULES!O101)</f>
        <v>EPL</v>
      </c>
      <c r="C102" s="271">
        <f>IF(B102="","",SCHEDULES!P101)</f>
        <v>46333</v>
      </c>
      <c r="D102" s="270" t="str">
        <f>IF(B102="","",SCHEDULES!Q101)</f>
        <v>The City Ground</v>
      </c>
      <c r="E102" s="272">
        <f>IF(B102="","",SCHEDULES!R101)</f>
        <v>0.625</v>
      </c>
      <c r="F102" s="262">
        <f t="shared" si="27"/>
        <v>46333.625</v>
      </c>
      <c r="G102" s="270" t="e" vm="34">
        <f>IFERROR(INDEX(LOGOS!B:B,MATCH(H102,LOGOS!A:A,0),1),"")</f>
        <v>#VALUE!</v>
      </c>
      <c r="H102" s="270" t="str">
        <f>IF(B102="","",SCHEDULES!S101)</f>
        <v>Nottingham Forest</v>
      </c>
      <c r="I102" s="313" t="s">
        <v>117</v>
      </c>
      <c r="J102" s="273" t="str">
        <f t="shared" si="28"/>
        <v>:</v>
      </c>
      <c r="K102" s="313" t="s">
        <v>117</v>
      </c>
      <c r="L102" s="270" t="str">
        <f>IF(B102="","",SCHEDULES!T101)</f>
        <v>Manchester City</v>
      </c>
      <c r="M102" s="270" t="e" vm="40">
        <f>IFERROR(INDEX(LOGOS!B:B,MATCH(L102,LOGOS!A:A,0),1),"")</f>
        <v>#VALUE!</v>
      </c>
      <c r="N102" s="107" t="str">
        <f t="shared" si="29"/>
        <v/>
      </c>
      <c r="O102" s="108" t="str">
        <f t="shared" si="30"/>
        <v/>
      </c>
      <c r="P102" s="108" t="str">
        <f t="shared" si="31"/>
        <v/>
      </c>
      <c r="Q102" s="109" t="str">
        <f t="shared" si="32"/>
        <v/>
      </c>
      <c r="R102" s="109" t="str">
        <f t="shared" si="33"/>
        <v/>
      </c>
      <c r="S102" s="109" t="str">
        <f t="shared" si="34"/>
        <v/>
      </c>
      <c r="T102" s="109" t="str">
        <f t="shared" si="35"/>
        <v/>
      </c>
      <c r="U102" s="108" t="str">
        <f>IF(N102="","",IF(MASTER.SCHEDULE!$N102="Draw",1,IF(MASTER.SCHEDULE!$N102=H102,3,0)))</f>
        <v/>
      </c>
      <c r="V102" s="108" t="str">
        <f>IF(N102="","",IF(MASTER.SCHEDULE!$N102="Draw",1,IF(MASTER.SCHEDULE!$N102=L102,3,0)))</f>
        <v/>
      </c>
      <c r="W102" s="109" t="str">
        <f>IF(N102="","",MASTER.SCHEDULE!$Q102+MASTER.SCHEDULE!$R102)</f>
        <v/>
      </c>
      <c r="X102" s="110">
        <f t="shared" si="36"/>
        <v>46333</v>
      </c>
      <c r="Y102" s="87"/>
      <c r="Z102" s="87"/>
      <c r="AA102" s="275" t="str">
        <f t="shared" si="37"/>
        <v>Nov 2, 2026</v>
      </c>
      <c r="AB102" s="87"/>
      <c r="AC102" s="87"/>
      <c r="AD102" s="126"/>
      <c r="AE102" s="126"/>
      <c r="AF102" s="87"/>
      <c r="AG102" s="87"/>
      <c r="AH102" s="126"/>
      <c r="AI102" s="126"/>
      <c r="AJ102" s="138"/>
      <c r="AK102" s="91"/>
      <c r="AL102" s="91"/>
      <c r="AM102" s="91"/>
      <c r="AN102" s="151"/>
      <c r="AO102" s="151"/>
      <c r="AP102" s="151"/>
      <c r="AQ102" s="151"/>
      <c r="AR102" s="151"/>
      <c r="AS102" s="151"/>
      <c r="AT102" s="151"/>
      <c r="AU102" s="152"/>
      <c r="AV102" s="152"/>
      <c r="AW102" s="152"/>
      <c r="AX102" s="151"/>
      <c r="AY102" s="151"/>
      <c r="AZ102" s="152"/>
      <c r="BA102" s="152"/>
      <c r="BB102" s="152"/>
      <c r="BC102" s="152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87"/>
      <c r="BO102" s="87"/>
      <c r="BP102" s="91"/>
      <c r="BQ102" s="91"/>
      <c r="BR102" s="91"/>
      <c r="BS102" s="91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</row>
    <row r="103" spans="1:83" ht="30" customHeight="1">
      <c r="A103" s="87"/>
      <c r="B103" s="270" t="str">
        <f>IF(OR(SCHEDULES!O102=0,SCHEDULES!O102=""),"",SCHEDULES!O102)</f>
        <v>EPL</v>
      </c>
      <c r="C103" s="271">
        <f>IF(B103="","",SCHEDULES!P102)</f>
        <v>46333</v>
      </c>
      <c r="D103" s="270" t="str">
        <f>IF(B103="","",SCHEDULES!Q102)</f>
        <v>Stadium of Light</v>
      </c>
      <c r="E103" s="272">
        <f>IF(B103="","",SCHEDULES!R102)</f>
        <v>0.625</v>
      </c>
      <c r="F103" s="262">
        <f t="shared" si="27"/>
        <v>46333.625</v>
      </c>
      <c r="G103" s="270" t="e" vm="32">
        <f>IFERROR(INDEX(LOGOS!B:B,MATCH(H103,LOGOS!A:A,0),1),"")</f>
        <v>#VALUE!</v>
      </c>
      <c r="H103" s="270" t="str">
        <f>IF(B103="","",SCHEDULES!S102)</f>
        <v>Sunderland</v>
      </c>
      <c r="I103" s="313" t="s">
        <v>117</v>
      </c>
      <c r="J103" s="273" t="str">
        <f t="shared" si="28"/>
        <v>:</v>
      </c>
      <c r="K103" s="313" t="s">
        <v>117</v>
      </c>
      <c r="L103" s="270" t="str">
        <f>IF(B103="","",SCHEDULES!T102)</f>
        <v>Chelsea</v>
      </c>
      <c r="M103" s="270" t="e" vm="41">
        <f>IFERROR(INDEX(LOGOS!B:B,MATCH(L103,LOGOS!A:A,0),1),"")</f>
        <v>#VALUE!</v>
      </c>
      <c r="N103" s="107" t="str">
        <f t="shared" si="29"/>
        <v/>
      </c>
      <c r="O103" s="108" t="str">
        <f t="shared" si="30"/>
        <v/>
      </c>
      <c r="P103" s="108" t="str">
        <f t="shared" si="31"/>
        <v/>
      </c>
      <c r="Q103" s="109" t="str">
        <f t="shared" si="32"/>
        <v/>
      </c>
      <c r="R103" s="109" t="str">
        <f t="shared" si="33"/>
        <v/>
      </c>
      <c r="S103" s="109" t="str">
        <f t="shared" si="34"/>
        <v/>
      </c>
      <c r="T103" s="109" t="str">
        <f t="shared" si="35"/>
        <v/>
      </c>
      <c r="U103" s="108" t="str">
        <f>IF(N103="","",IF(MASTER.SCHEDULE!$N103="Draw",1,IF(MASTER.SCHEDULE!$N103=H103,3,0)))</f>
        <v/>
      </c>
      <c r="V103" s="108" t="str">
        <f>IF(N103="","",IF(MASTER.SCHEDULE!$N103="Draw",1,IF(MASTER.SCHEDULE!$N103=L103,3,0)))</f>
        <v/>
      </c>
      <c r="W103" s="109" t="str">
        <f>IF(N103="","",MASTER.SCHEDULE!$Q103+MASTER.SCHEDULE!$R103)</f>
        <v/>
      </c>
      <c r="X103" s="110">
        <f t="shared" si="36"/>
        <v>46333</v>
      </c>
      <c r="Y103" s="87"/>
      <c r="Z103" s="87"/>
      <c r="AA103" s="275" t="str">
        <f t="shared" si="37"/>
        <v>Nov 2, 2026</v>
      </c>
      <c r="AB103" s="87"/>
      <c r="AC103" s="87"/>
      <c r="AD103" s="126"/>
      <c r="AE103" s="126"/>
      <c r="AF103" s="87"/>
      <c r="AG103" s="87"/>
      <c r="AH103" s="126"/>
      <c r="AI103" s="126"/>
      <c r="AJ103" s="138"/>
      <c r="AK103" s="91"/>
      <c r="AL103" s="91"/>
      <c r="AM103" s="91"/>
      <c r="AN103" s="151"/>
      <c r="AO103" s="151"/>
      <c r="AP103" s="151"/>
      <c r="AQ103" s="151"/>
      <c r="AR103" s="151"/>
      <c r="AS103" s="151"/>
      <c r="AT103" s="151"/>
      <c r="AU103" s="152"/>
      <c r="AV103" s="152"/>
      <c r="AW103" s="152"/>
      <c r="AX103" s="151"/>
      <c r="AY103" s="151"/>
      <c r="AZ103" s="152"/>
      <c r="BA103" s="152"/>
      <c r="BB103" s="152"/>
      <c r="BC103" s="152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87"/>
      <c r="BO103" s="87"/>
      <c r="BP103" s="91"/>
      <c r="BQ103" s="91"/>
      <c r="BR103" s="91"/>
      <c r="BS103" s="91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</row>
    <row r="104" spans="1:83" ht="30" customHeight="1">
      <c r="A104" s="87"/>
      <c r="B104" s="270" t="str">
        <f>IF(OR(SCHEDULES!O103=0,SCHEDULES!O103=""),"",SCHEDULES!O103)</f>
        <v>EPL</v>
      </c>
      <c r="C104" s="271">
        <f>IF(B104="","",SCHEDULES!P103)</f>
        <v>46347</v>
      </c>
      <c r="D104" s="270" t="str">
        <f>IF(B104="","",SCHEDULES!Q103)</f>
        <v>Vitality Stadium</v>
      </c>
      <c r="E104" s="272">
        <f>IF(B104="","",SCHEDULES!R103)</f>
        <v>0.625</v>
      </c>
      <c r="F104" s="262">
        <f t="shared" si="27"/>
        <v>46347.625</v>
      </c>
      <c r="G104" s="270" t="e" vm="36">
        <f>IFERROR(INDEX(LOGOS!B:B,MATCH(H104,LOGOS!A:A,0),1),"")</f>
        <v>#VALUE!</v>
      </c>
      <c r="H104" s="270" t="str">
        <f>IF(B104="","",SCHEDULES!S103)</f>
        <v>Bournemouth</v>
      </c>
      <c r="I104" s="313" t="s">
        <v>117</v>
      </c>
      <c r="J104" s="273" t="str">
        <f t="shared" si="28"/>
        <v>:</v>
      </c>
      <c r="K104" s="313" t="s">
        <v>117</v>
      </c>
      <c r="L104" s="270" t="str">
        <f>IF(B104="","",SCHEDULES!T103)</f>
        <v>Nottingham Forest</v>
      </c>
      <c r="M104" s="270" t="e" vm="34">
        <f>IFERROR(INDEX(LOGOS!B:B,MATCH(L104,LOGOS!A:A,0),1),"")</f>
        <v>#VALUE!</v>
      </c>
      <c r="N104" s="107" t="str">
        <f t="shared" si="29"/>
        <v/>
      </c>
      <c r="O104" s="108" t="str">
        <f t="shared" si="30"/>
        <v/>
      </c>
      <c r="P104" s="108" t="str">
        <f t="shared" si="31"/>
        <v/>
      </c>
      <c r="Q104" s="109" t="str">
        <f t="shared" si="32"/>
        <v/>
      </c>
      <c r="R104" s="109" t="str">
        <f t="shared" si="33"/>
        <v/>
      </c>
      <c r="S104" s="109" t="str">
        <f t="shared" si="34"/>
        <v/>
      </c>
      <c r="T104" s="109" t="str">
        <f t="shared" si="35"/>
        <v/>
      </c>
      <c r="U104" s="108" t="str">
        <f>IF(N104="","",IF(MASTER.SCHEDULE!$N104="Draw",1,IF(MASTER.SCHEDULE!$N104=H104,3,0)))</f>
        <v/>
      </c>
      <c r="V104" s="108" t="str">
        <f>IF(N104="","",IF(MASTER.SCHEDULE!$N104="Draw",1,IF(MASTER.SCHEDULE!$N104=L104,3,0)))</f>
        <v/>
      </c>
      <c r="W104" s="109" t="str">
        <f>IF(N104="","",MASTER.SCHEDULE!$Q104+MASTER.SCHEDULE!$R104)</f>
        <v/>
      </c>
      <c r="X104" s="110">
        <f t="shared" si="36"/>
        <v>46347</v>
      </c>
      <c r="Y104" s="87"/>
      <c r="Z104" s="87"/>
      <c r="AA104" s="275" t="str">
        <f t="shared" si="37"/>
        <v>Nov 16, 2026</v>
      </c>
      <c r="AB104" s="87"/>
      <c r="AC104" s="87"/>
      <c r="AD104" s="126"/>
      <c r="AE104" s="126"/>
      <c r="AF104" s="87"/>
      <c r="AG104" s="87"/>
      <c r="AH104" s="126"/>
      <c r="AI104" s="126"/>
      <c r="AJ104" s="138"/>
      <c r="AK104" s="91"/>
      <c r="AL104" s="91"/>
      <c r="AM104" s="91"/>
      <c r="AN104" s="151"/>
      <c r="AO104" s="151"/>
      <c r="AP104" s="151"/>
      <c r="AQ104" s="151"/>
      <c r="AR104" s="151"/>
      <c r="AS104" s="151"/>
      <c r="AT104" s="151"/>
      <c r="AU104" s="152"/>
      <c r="AV104" s="152"/>
      <c r="AW104" s="152"/>
      <c r="AX104" s="151"/>
      <c r="AY104" s="151"/>
      <c r="AZ104" s="152"/>
      <c r="BA104" s="152"/>
      <c r="BB104" s="152"/>
      <c r="BC104" s="152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87"/>
      <c r="BO104" s="87"/>
      <c r="BP104" s="91"/>
      <c r="BQ104" s="91"/>
      <c r="BR104" s="91"/>
      <c r="BS104" s="91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</row>
    <row r="105" spans="1:83" ht="30" customHeight="1">
      <c r="A105" s="87"/>
      <c r="B105" s="270" t="str">
        <f>IF(OR(SCHEDULES!O104=0,SCHEDULES!O104=""),"",SCHEDULES!O104)</f>
        <v>EPL</v>
      </c>
      <c r="C105" s="271">
        <f>IF(B105="","",SCHEDULES!P104)</f>
        <v>46347</v>
      </c>
      <c r="D105" s="270" t="str">
        <f>IF(B105="","",SCHEDULES!Q104)</f>
        <v>Villa Park</v>
      </c>
      <c r="E105" s="272">
        <f>IF(B105="","",SCHEDULES!R104)</f>
        <v>0.625</v>
      </c>
      <c r="F105" s="262">
        <f t="shared" si="27"/>
        <v>46347.625</v>
      </c>
      <c r="G105" s="270" t="e" vm="33">
        <f>IFERROR(INDEX(LOGOS!B:B,MATCH(H105,LOGOS!A:A,0),1),"")</f>
        <v>#VALUE!</v>
      </c>
      <c r="H105" s="270" t="str">
        <f>IF(B105="","",SCHEDULES!S104)</f>
        <v>Aston Villa</v>
      </c>
      <c r="I105" s="313" t="s">
        <v>117</v>
      </c>
      <c r="J105" s="273" t="str">
        <f t="shared" si="28"/>
        <v>:</v>
      </c>
      <c r="K105" s="313" t="s">
        <v>117</v>
      </c>
      <c r="L105" s="270" t="str">
        <f>IF(B105="","",SCHEDULES!T104)</f>
        <v>Sunderland</v>
      </c>
      <c r="M105" s="270" t="e" vm="32">
        <f>IFERROR(INDEX(LOGOS!B:B,MATCH(L105,LOGOS!A:A,0),1),"")</f>
        <v>#VALUE!</v>
      </c>
      <c r="N105" s="107" t="str">
        <f t="shared" si="29"/>
        <v/>
      </c>
      <c r="O105" s="108" t="str">
        <f t="shared" si="30"/>
        <v/>
      </c>
      <c r="P105" s="108" t="str">
        <f t="shared" si="31"/>
        <v/>
      </c>
      <c r="Q105" s="109" t="str">
        <f t="shared" si="32"/>
        <v/>
      </c>
      <c r="R105" s="109" t="str">
        <f t="shared" si="33"/>
        <v/>
      </c>
      <c r="S105" s="109" t="str">
        <f t="shared" si="34"/>
        <v/>
      </c>
      <c r="T105" s="109" t="str">
        <f t="shared" si="35"/>
        <v/>
      </c>
      <c r="U105" s="108" t="str">
        <f>IF(N105="","",IF(MASTER.SCHEDULE!$N105="Draw",1,IF(MASTER.SCHEDULE!$N105=H105,3,0)))</f>
        <v/>
      </c>
      <c r="V105" s="108" t="str">
        <f>IF(N105="","",IF(MASTER.SCHEDULE!$N105="Draw",1,IF(MASTER.SCHEDULE!$N105=L105,3,0)))</f>
        <v/>
      </c>
      <c r="W105" s="109" t="str">
        <f>IF(N105="","",MASTER.SCHEDULE!$Q105+MASTER.SCHEDULE!$R105)</f>
        <v/>
      </c>
      <c r="X105" s="110">
        <f t="shared" si="36"/>
        <v>46347</v>
      </c>
      <c r="Y105" s="87"/>
      <c r="Z105" s="87"/>
      <c r="AA105" s="275" t="str">
        <f t="shared" si="37"/>
        <v>Nov 16, 2026</v>
      </c>
      <c r="AB105" s="87"/>
      <c r="AC105" s="87"/>
      <c r="AD105" s="126"/>
      <c r="AE105" s="126"/>
      <c r="AF105" s="87"/>
      <c r="AG105" s="87"/>
      <c r="AH105" s="126"/>
      <c r="AI105" s="126"/>
      <c r="AJ105" s="138"/>
      <c r="AK105" s="91"/>
      <c r="AL105" s="91"/>
      <c r="AM105" s="91"/>
      <c r="AN105" s="151"/>
      <c r="AO105" s="151"/>
      <c r="AP105" s="151"/>
      <c r="AQ105" s="151"/>
      <c r="AR105" s="151"/>
      <c r="AS105" s="151"/>
      <c r="AT105" s="151"/>
      <c r="AU105" s="152"/>
      <c r="AV105" s="152"/>
      <c r="AW105" s="152"/>
      <c r="AX105" s="151"/>
      <c r="AY105" s="151"/>
      <c r="AZ105" s="152"/>
      <c r="BA105" s="152"/>
      <c r="BB105" s="152"/>
      <c r="BC105" s="152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87"/>
      <c r="BO105" s="87"/>
      <c r="BP105" s="91"/>
      <c r="BQ105" s="91"/>
      <c r="BR105" s="91"/>
      <c r="BS105" s="91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</row>
    <row r="106" spans="1:83" ht="30" customHeight="1">
      <c r="A106" s="87"/>
      <c r="B106" s="270" t="str">
        <f>IF(OR(SCHEDULES!O105=0,SCHEDULES!O105=""),"",SCHEDULES!O105)</f>
        <v>EPL</v>
      </c>
      <c r="C106" s="271">
        <f>IF(B106="","",SCHEDULES!P105)</f>
        <v>46347</v>
      </c>
      <c r="D106" s="270" t="str">
        <f>IF(B106="","",SCHEDULES!Q105)</f>
        <v>Gtech Community Stadium</v>
      </c>
      <c r="E106" s="272">
        <f>IF(B106="","",SCHEDULES!R105)</f>
        <v>0.625</v>
      </c>
      <c r="F106" s="262">
        <f t="shared" si="27"/>
        <v>46347.625</v>
      </c>
      <c r="G106" s="270" t="e" vm="37">
        <f>IFERROR(INDEX(LOGOS!B:B,MATCH(H106,LOGOS!A:A,0),1),"")</f>
        <v>#VALUE!</v>
      </c>
      <c r="H106" s="270" t="str">
        <f>IF(B106="","",SCHEDULES!S105)</f>
        <v>Brentford</v>
      </c>
      <c r="I106" s="313" t="s">
        <v>117</v>
      </c>
      <c r="J106" s="273" t="str">
        <f t="shared" si="28"/>
        <v>:</v>
      </c>
      <c r="K106" s="313" t="s">
        <v>117</v>
      </c>
      <c r="L106" s="270" t="str">
        <f>IF(B106="","",SCHEDULES!T105)</f>
        <v>Everton</v>
      </c>
      <c r="M106" s="270" t="e" vm="29">
        <f>IFERROR(INDEX(LOGOS!B:B,MATCH(L106,LOGOS!A:A,0),1),"")</f>
        <v>#VALUE!</v>
      </c>
      <c r="N106" s="107" t="str">
        <f t="shared" si="29"/>
        <v/>
      </c>
      <c r="O106" s="108" t="str">
        <f t="shared" si="30"/>
        <v/>
      </c>
      <c r="P106" s="108" t="str">
        <f t="shared" si="31"/>
        <v/>
      </c>
      <c r="Q106" s="109" t="str">
        <f t="shared" si="32"/>
        <v/>
      </c>
      <c r="R106" s="109" t="str">
        <f t="shared" si="33"/>
        <v/>
      </c>
      <c r="S106" s="109" t="str">
        <f t="shared" si="34"/>
        <v/>
      </c>
      <c r="T106" s="109" t="str">
        <f t="shared" si="35"/>
        <v/>
      </c>
      <c r="U106" s="108" t="str">
        <f>IF(N106="","",IF(MASTER.SCHEDULE!$N106="Draw",1,IF(MASTER.SCHEDULE!$N106=H106,3,0)))</f>
        <v/>
      </c>
      <c r="V106" s="108" t="str">
        <f>IF(N106="","",IF(MASTER.SCHEDULE!$N106="Draw",1,IF(MASTER.SCHEDULE!$N106=L106,3,0)))</f>
        <v/>
      </c>
      <c r="W106" s="109" t="str">
        <f>IF(N106="","",MASTER.SCHEDULE!$Q106+MASTER.SCHEDULE!$R106)</f>
        <v/>
      </c>
      <c r="X106" s="110">
        <f t="shared" si="36"/>
        <v>46347</v>
      </c>
      <c r="Y106" s="87"/>
      <c r="Z106" s="87"/>
      <c r="AA106" s="275" t="str">
        <f t="shared" si="37"/>
        <v>Nov 16, 2026</v>
      </c>
      <c r="AB106" s="87"/>
      <c r="AC106" s="87"/>
      <c r="AD106" s="126"/>
      <c r="AE106" s="126"/>
      <c r="AF106" s="87"/>
      <c r="AG106" s="87"/>
      <c r="AH106" s="126"/>
      <c r="AI106" s="126"/>
      <c r="AJ106" s="138"/>
      <c r="AK106" s="91"/>
      <c r="AL106" s="91"/>
      <c r="AM106" s="91"/>
      <c r="AN106" s="151"/>
      <c r="AO106" s="151"/>
      <c r="AP106" s="151"/>
      <c r="AQ106" s="151"/>
      <c r="AR106" s="151"/>
      <c r="AS106" s="151"/>
      <c r="AT106" s="151"/>
      <c r="AU106" s="152"/>
      <c r="AV106" s="152"/>
      <c r="AW106" s="152"/>
      <c r="AX106" s="151"/>
      <c r="AY106" s="151"/>
      <c r="AZ106" s="152"/>
      <c r="BA106" s="152"/>
      <c r="BB106" s="152"/>
      <c r="BC106" s="152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87"/>
      <c r="BO106" s="87"/>
      <c r="BP106" s="91"/>
      <c r="BQ106" s="91"/>
      <c r="BR106" s="91"/>
      <c r="BS106" s="91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</row>
    <row r="107" spans="1:83" ht="30" customHeight="1">
      <c r="A107" s="87"/>
      <c r="B107" s="270" t="str">
        <f>IF(OR(SCHEDULES!O106=0,SCHEDULES!O106=""),"",SCHEDULES!O106)</f>
        <v>EPL</v>
      </c>
      <c r="C107" s="271">
        <f>IF(B107="","",SCHEDULES!P106)</f>
        <v>46347</v>
      </c>
      <c r="D107" s="270" t="str">
        <f>IF(B107="","",SCHEDULES!Q106)</f>
        <v>Stamford Bridge</v>
      </c>
      <c r="E107" s="272">
        <f>IF(B107="","",SCHEDULES!R106)</f>
        <v>0.625</v>
      </c>
      <c r="F107" s="262">
        <f t="shared" si="27"/>
        <v>46347.625</v>
      </c>
      <c r="G107" s="270" t="e" vm="41">
        <f>IFERROR(INDEX(LOGOS!B:B,MATCH(H107,LOGOS!A:A,0),1),"")</f>
        <v>#VALUE!</v>
      </c>
      <c r="H107" s="270" t="str">
        <f>IF(B107="","",SCHEDULES!S106)</f>
        <v>Chelsea</v>
      </c>
      <c r="I107" s="313" t="s">
        <v>117</v>
      </c>
      <c r="J107" s="273" t="str">
        <f t="shared" si="28"/>
        <v>:</v>
      </c>
      <c r="K107" s="313" t="s">
        <v>117</v>
      </c>
      <c r="L107" s="270" t="str">
        <f>IF(B107="","",SCHEDULES!T106)</f>
        <v>Leeds</v>
      </c>
      <c r="M107" s="270" t="e" vm="35">
        <f>IFERROR(INDEX(LOGOS!B:B,MATCH(L107,LOGOS!A:A,0),1),"")</f>
        <v>#VALUE!</v>
      </c>
      <c r="N107" s="107" t="str">
        <f t="shared" si="29"/>
        <v/>
      </c>
      <c r="O107" s="108" t="str">
        <f t="shared" si="30"/>
        <v/>
      </c>
      <c r="P107" s="108" t="str">
        <f t="shared" si="31"/>
        <v/>
      </c>
      <c r="Q107" s="109" t="str">
        <f t="shared" si="32"/>
        <v/>
      </c>
      <c r="R107" s="109" t="str">
        <f t="shared" si="33"/>
        <v/>
      </c>
      <c r="S107" s="109" t="str">
        <f t="shared" si="34"/>
        <v/>
      </c>
      <c r="T107" s="109" t="str">
        <f t="shared" si="35"/>
        <v/>
      </c>
      <c r="U107" s="108" t="str">
        <f>IF(N107="","",IF(MASTER.SCHEDULE!$N107="Draw",1,IF(MASTER.SCHEDULE!$N107=H107,3,0)))</f>
        <v/>
      </c>
      <c r="V107" s="108" t="str">
        <f>IF(N107="","",IF(MASTER.SCHEDULE!$N107="Draw",1,IF(MASTER.SCHEDULE!$N107=L107,3,0)))</f>
        <v/>
      </c>
      <c r="W107" s="109" t="str">
        <f>IF(N107="","",MASTER.SCHEDULE!$Q107+MASTER.SCHEDULE!$R107)</f>
        <v/>
      </c>
      <c r="X107" s="110">
        <f t="shared" si="36"/>
        <v>46347</v>
      </c>
      <c r="Y107" s="87"/>
      <c r="Z107" s="87"/>
      <c r="AA107" s="275" t="str">
        <f t="shared" si="37"/>
        <v>Nov 16, 2026</v>
      </c>
      <c r="AB107" s="87"/>
      <c r="AC107" s="87"/>
      <c r="AD107" s="126"/>
      <c r="AE107" s="126"/>
      <c r="AF107" s="87"/>
      <c r="AG107" s="87"/>
      <c r="AH107" s="126"/>
      <c r="AI107" s="126"/>
      <c r="AJ107" s="138"/>
      <c r="AK107" s="91"/>
      <c r="AL107" s="91"/>
      <c r="AM107" s="91"/>
      <c r="AN107" s="151"/>
      <c r="AO107" s="151"/>
      <c r="AP107" s="151"/>
      <c r="AQ107" s="151"/>
      <c r="AR107" s="151"/>
      <c r="AS107" s="151"/>
      <c r="AT107" s="151"/>
      <c r="AU107" s="152"/>
      <c r="AV107" s="152"/>
      <c r="AW107" s="152"/>
      <c r="AX107" s="151"/>
      <c r="AY107" s="151"/>
      <c r="AZ107" s="152"/>
      <c r="BA107" s="152"/>
      <c r="BB107" s="152"/>
      <c r="BC107" s="152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87"/>
      <c r="BO107" s="87"/>
      <c r="BP107" s="91"/>
      <c r="BQ107" s="91"/>
      <c r="BR107" s="91"/>
      <c r="BS107" s="91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</row>
    <row r="108" spans="1:83" ht="30" customHeight="1">
      <c r="A108" s="87"/>
      <c r="B108" s="270" t="str">
        <f>IF(OR(SCHEDULES!O107=0,SCHEDULES!O107=""),"",SCHEDULES!O107)</f>
        <v>EPL</v>
      </c>
      <c r="C108" s="271">
        <f>IF(B108="","",SCHEDULES!P107)</f>
        <v>46347</v>
      </c>
      <c r="D108" s="270" t="str">
        <f>IF(B108="","",SCHEDULES!Q107)</f>
        <v>Coventry Building Society Arena</v>
      </c>
      <c r="E108" s="272">
        <f>IF(B108="","",SCHEDULES!R107)</f>
        <v>0.625</v>
      </c>
      <c r="F108" s="262">
        <f t="shared" si="27"/>
        <v>46347.625</v>
      </c>
      <c r="G108" s="270" t="e" vm="26">
        <f>IFERROR(INDEX(LOGOS!B:B,MATCH(H108,LOGOS!A:A,0),1),"")</f>
        <v>#VALUE!</v>
      </c>
      <c r="H108" s="270" t="str">
        <f>IF(B108="","",SCHEDULES!S107)</f>
        <v>Coventry</v>
      </c>
      <c r="I108" s="313" t="s">
        <v>117</v>
      </c>
      <c r="J108" s="273" t="str">
        <f t="shared" si="28"/>
        <v>:</v>
      </c>
      <c r="K108" s="313" t="s">
        <v>117</v>
      </c>
      <c r="L108" s="270" t="str">
        <f>IF(B108="","",SCHEDULES!T107)</f>
        <v>Crystal Palace</v>
      </c>
      <c r="M108" s="270" t="e" vm="30">
        <f>IFERROR(INDEX(LOGOS!B:B,MATCH(L108,LOGOS!A:A,0),1),"")</f>
        <v>#VALUE!</v>
      </c>
      <c r="N108" s="107" t="str">
        <f t="shared" si="29"/>
        <v/>
      </c>
      <c r="O108" s="108" t="str">
        <f t="shared" si="30"/>
        <v/>
      </c>
      <c r="P108" s="108" t="str">
        <f t="shared" si="31"/>
        <v/>
      </c>
      <c r="Q108" s="109" t="str">
        <f t="shared" si="32"/>
        <v/>
      </c>
      <c r="R108" s="109" t="str">
        <f t="shared" si="33"/>
        <v/>
      </c>
      <c r="S108" s="109" t="str">
        <f t="shared" si="34"/>
        <v/>
      </c>
      <c r="T108" s="109" t="str">
        <f t="shared" si="35"/>
        <v/>
      </c>
      <c r="U108" s="108" t="str">
        <f>IF(N108="","",IF(MASTER.SCHEDULE!$N108="Draw",1,IF(MASTER.SCHEDULE!$N108=H108,3,0)))</f>
        <v/>
      </c>
      <c r="V108" s="108" t="str">
        <f>IF(N108="","",IF(MASTER.SCHEDULE!$N108="Draw",1,IF(MASTER.SCHEDULE!$N108=L108,3,0)))</f>
        <v/>
      </c>
      <c r="W108" s="109" t="str">
        <f>IF(N108="","",MASTER.SCHEDULE!$Q108+MASTER.SCHEDULE!$R108)</f>
        <v/>
      </c>
      <c r="X108" s="110">
        <f t="shared" si="36"/>
        <v>46347</v>
      </c>
      <c r="Y108" s="87"/>
      <c r="Z108" s="87"/>
      <c r="AA108" s="275" t="str">
        <f t="shared" si="37"/>
        <v>Nov 16, 2026</v>
      </c>
      <c r="AB108" s="87"/>
      <c r="AC108" s="87"/>
      <c r="AD108" s="126"/>
      <c r="AE108" s="126"/>
      <c r="AF108" s="87"/>
      <c r="AG108" s="87"/>
      <c r="AH108" s="126"/>
      <c r="AI108" s="126"/>
      <c r="AJ108" s="138"/>
      <c r="AK108" s="91"/>
      <c r="AL108" s="91"/>
      <c r="AM108" s="91"/>
      <c r="AN108" s="151"/>
      <c r="AO108" s="151"/>
      <c r="AP108" s="151"/>
      <c r="AQ108" s="151"/>
      <c r="AR108" s="151"/>
      <c r="AS108" s="151"/>
      <c r="AT108" s="151"/>
      <c r="AU108" s="152"/>
      <c r="AV108" s="152"/>
      <c r="AW108" s="152"/>
      <c r="AX108" s="151"/>
      <c r="AY108" s="151"/>
      <c r="AZ108" s="152"/>
      <c r="BA108" s="152"/>
      <c r="BB108" s="152"/>
      <c r="BC108" s="152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87"/>
      <c r="BO108" s="87"/>
      <c r="BP108" s="91"/>
      <c r="BQ108" s="91"/>
      <c r="BR108" s="91"/>
      <c r="BS108" s="91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</row>
    <row r="109" spans="1:83" ht="30" customHeight="1">
      <c r="A109" s="87"/>
      <c r="B109" s="270" t="str">
        <f>IF(OR(SCHEDULES!O108=0,SCHEDULES!O108=""),"",SCHEDULES!O108)</f>
        <v>EPL</v>
      </c>
      <c r="C109" s="271">
        <f>IF(B109="","",SCHEDULES!P108)</f>
        <v>46347</v>
      </c>
      <c r="D109" s="270" t="str">
        <f>IF(B109="","",SCHEDULES!Q108)</f>
        <v>MKM Stadium</v>
      </c>
      <c r="E109" s="272">
        <f>IF(B109="","",SCHEDULES!R108)</f>
        <v>0.625</v>
      </c>
      <c r="F109" s="262">
        <f t="shared" si="27"/>
        <v>46347.625</v>
      </c>
      <c r="G109" s="270" t="e" vm="27">
        <f>IFERROR(INDEX(LOGOS!B:B,MATCH(H109,LOGOS!A:A,0),1),"")</f>
        <v>#VALUE!</v>
      </c>
      <c r="H109" s="270" t="str">
        <f>IF(B109="","",SCHEDULES!S108)</f>
        <v>Hull</v>
      </c>
      <c r="I109" s="313" t="s">
        <v>117</v>
      </c>
      <c r="J109" s="273" t="str">
        <f t="shared" si="28"/>
        <v>:</v>
      </c>
      <c r="K109" s="313" t="s">
        <v>117</v>
      </c>
      <c r="L109" s="270" t="str">
        <f>IF(B109="","",SCHEDULES!T108)</f>
        <v>Brighton</v>
      </c>
      <c r="M109" s="270" t="e" vm="39">
        <f>IFERROR(INDEX(LOGOS!B:B,MATCH(L109,LOGOS!A:A,0),1),"")</f>
        <v>#VALUE!</v>
      </c>
      <c r="N109" s="107" t="str">
        <f t="shared" si="29"/>
        <v/>
      </c>
      <c r="O109" s="108" t="str">
        <f t="shared" si="30"/>
        <v/>
      </c>
      <c r="P109" s="108" t="str">
        <f t="shared" si="31"/>
        <v/>
      </c>
      <c r="Q109" s="109" t="str">
        <f t="shared" si="32"/>
        <v/>
      </c>
      <c r="R109" s="109" t="str">
        <f t="shared" si="33"/>
        <v/>
      </c>
      <c r="S109" s="109" t="str">
        <f t="shared" si="34"/>
        <v/>
      </c>
      <c r="T109" s="109" t="str">
        <f t="shared" si="35"/>
        <v/>
      </c>
      <c r="U109" s="108" t="str">
        <f>IF(N109="","",IF(MASTER.SCHEDULE!$N109="Draw",1,IF(MASTER.SCHEDULE!$N109=H109,3,0)))</f>
        <v/>
      </c>
      <c r="V109" s="108" t="str">
        <f>IF(N109="","",IF(MASTER.SCHEDULE!$N109="Draw",1,IF(MASTER.SCHEDULE!$N109=L109,3,0)))</f>
        <v/>
      </c>
      <c r="W109" s="109" t="str">
        <f>IF(N109="","",MASTER.SCHEDULE!$Q109+MASTER.SCHEDULE!$R109)</f>
        <v/>
      </c>
      <c r="X109" s="110">
        <f t="shared" si="36"/>
        <v>46347</v>
      </c>
      <c r="Y109" s="87"/>
      <c r="Z109" s="87"/>
      <c r="AA109" s="275" t="str">
        <f t="shared" si="37"/>
        <v>Nov 16, 2026</v>
      </c>
      <c r="AB109" s="87"/>
      <c r="AC109" s="87"/>
      <c r="AD109" s="126"/>
      <c r="AE109" s="126"/>
      <c r="AF109" s="87"/>
      <c r="AG109" s="87"/>
      <c r="AH109" s="126"/>
      <c r="AI109" s="126"/>
      <c r="AJ109" s="138"/>
      <c r="AK109" s="91"/>
      <c r="AL109" s="91"/>
      <c r="AM109" s="91"/>
      <c r="AN109" s="151"/>
      <c r="AO109" s="151"/>
      <c r="AP109" s="151"/>
      <c r="AQ109" s="151"/>
      <c r="AR109" s="151"/>
      <c r="AS109" s="151"/>
      <c r="AT109" s="151"/>
      <c r="AU109" s="152"/>
      <c r="AV109" s="152"/>
      <c r="AW109" s="152"/>
      <c r="AX109" s="151"/>
      <c r="AY109" s="151"/>
      <c r="AZ109" s="152"/>
      <c r="BA109" s="152"/>
      <c r="BB109" s="152"/>
      <c r="BC109" s="152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87"/>
      <c r="BO109" s="87"/>
      <c r="BP109" s="91"/>
      <c r="BQ109" s="91"/>
      <c r="BR109" s="91"/>
      <c r="BS109" s="91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</row>
    <row r="110" spans="1:83" ht="30" customHeight="1">
      <c r="A110" s="87"/>
      <c r="B110" s="270" t="str">
        <f>IF(OR(SCHEDULES!O109=0,SCHEDULES!O109=""),"",SCHEDULES!O109)</f>
        <v>EPL</v>
      </c>
      <c r="C110" s="271">
        <f>IF(B110="","",SCHEDULES!P109)</f>
        <v>46347</v>
      </c>
      <c r="D110" s="270" t="str">
        <f>IF(B110="","",SCHEDULES!Q109)</f>
        <v>Anfield</v>
      </c>
      <c r="E110" s="272">
        <f>IF(B110="","",SCHEDULES!R109)</f>
        <v>0.625</v>
      </c>
      <c r="F110" s="262">
        <f t="shared" si="27"/>
        <v>46347.625</v>
      </c>
      <c r="G110" s="270" t="e" vm="43">
        <f>IFERROR(INDEX(LOGOS!B:B,MATCH(H110,LOGOS!A:A,0),1),"")</f>
        <v>#VALUE!</v>
      </c>
      <c r="H110" s="270" t="str">
        <f>IF(B110="","",SCHEDULES!S109)</f>
        <v>Liverpool</v>
      </c>
      <c r="I110" s="313" t="s">
        <v>117</v>
      </c>
      <c r="J110" s="273" t="str">
        <f t="shared" si="28"/>
        <v>:</v>
      </c>
      <c r="K110" s="313" t="s">
        <v>117</v>
      </c>
      <c r="L110" s="270" t="str">
        <f>IF(B110="","",SCHEDULES!T109)</f>
        <v>Manchester United</v>
      </c>
      <c r="M110" s="270" t="e" vm="28">
        <f>IFERROR(INDEX(LOGOS!B:B,MATCH(L110,LOGOS!A:A,0),1),"")</f>
        <v>#VALUE!</v>
      </c>
      <c r="N110" s="107" t="str">
        <f t="shared" si="29"/>
        <v/>
      </c>
      <c r="O110" s="108" t="str">
        <f t="shared" si="30"/>
        <v/>
      </c>
      <c r="P110" s="108" t="str">
        <f t="shared" si="31"/>
        <v/>
      </c>
      <c r="Q110" s="109" t="str">
        <f t="shared" si="32"/>
        <v/>
      </c>
      <c r="R110" s="109" t="str">
        <f t="shared" si="33"/>
        <v/>
      </c>
      <c r="S110" s="109" t="str">
        <f t="shared" si="34"/>
        <v/>
      </c>
      <c r="T110" s="109" t="str">
        <f t="shared" si="35"/>
        <v/>
      </c>
      <c r="U110" s="108" t="str">
        <f>IF(N110="","",IF(MASTER.SCHEDULE!$N110="Draw",1,IF(MASTER.SCHEDULE!$N110=H110,3,0)))</f>
        <v/>
      </c>
      <c r="V110" s="108" t="str">
        <f>IF(N110="","",IF(MASTER.SCHEDULE!$N110="Draw",1,IF(MASTER.SCHEDULE!$N110=L110,3,0)))</f>
        <v/>
      </c>
      <c r="W110" s="109" t="str">
        <f>IF(N110="","",MASTER.SCHEDULE!$Q110+MASTER.SCHEDULE!$R110)</f>
        <v/>
      </c>
      <c r="X110" s="110">
        <f t="shared" si="36"/>
        <v>46347</v>
      </c>
      <c r="Y110" s="87"/>
      <c r="Z110" s="87"/>
      <c r="AA110" s="275" t="str">
        <f t="shared" si="37"/>
        <v>Nov 16, 2026</v>
      </c>
      <c r="AB110" s="87"/>
      <c r="AC110" s="87"/>
      <c r="AD110" s="126"/>
      <c r="AE110" s="126"/>
      <c r="AF110" s="87"/>
      <c r="AG110" s="87"/>
      <c r="AH110" s="126"/>
      <c r="AI110" s="126"/>
      <c r="AJ110" s="138"/>
      <c r="AK110" s="91"/>
      <c r="AL110" s="91"/>
      <c r="AM110" s="91"/>
      <c r="AN110" s="151"/>
      <c r="AO110" s="151"/>
      <c r="AP110" s="151"/>
      <c r="AQ110" s="151"/>
      <c r="AR110" s="151"/>
      <c r="AS110" s="151"/>
      <c r="AT110" s="151"/>
      <c r="AU110" s="152"/>
      <c r="AV110" s="152"/>
      <c r="AW110" s="152"/>
      <c r="AX110" s="151"/>
      <c r="AY110" s="151"/>
      <c r="AZ110" s="152"/>
      <c r="BA110" s="152"/>
      <c r="BB110" s="152"/>
      <c r="BC110" s="152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87"/>
      <c r="BO110" s="87"/>
      <c r="BP110" s="91"/>
      <c r="BQ110" s="91"/>
      <c r="BR110" s="91"/>
      <c r="BS110" s="91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</row>
    <row r="111" spans="1:83" ht="30" customHeight="1">
      <c r="A111" s="87"/>
      <c r="B111" s="270" t="str">
        <f>IF(OR(SCHEDULES!O110=0,SCHEDULES!O110=""),"",SCHEDULES!O110)</f>
        <v>EPL</v>
      </c>
      <c r="C111" s="271">
        <f>IF(B111="","",SCHEDULES!P110)</f>
        <v>46347</v>
      </c>
      <c r="D111" s="270" t="str">
        <f>IF(B111="","",SCHEDULES!Q110)</f>
        <v>Etihad Stadium</v>
      </c>
      <c r="E111" s="272">
        <f>IF(B111="","",SCHEDULES!R110)</f>
        <v>0.625</v>
      </c>
      <c r="F111" s="262">
        <f t="shared" si="27"/>
        <v>46347.625</v>
      </c>
      <c r="G111" s="270" t="e" vm="40">
        <f>IFERROR(INDEX(LOGOS!B:B,MATCH(H111,LOGOS!A:A,0),1),"")</f>
        <v>#VALUE!</v>
      </c>
      <c r="H111" s="270" t="str">
        <f>IF(B111="","",SCHEDULES!S110)</f>
        <v>Manchester City</v>
      </c>
      <c r="I111" s="313" t="s">
        <v>117</v>
      </c>
      <c r="J111" s="273" t="str">
        <f t="shared" si="28"/>
        <v>:</v>
      </c>
      <c r="K111" s="313" t="s">
        <v>117</v>
      </c>
      <c r="L111" s="270" t="str">
        <f>IF(B111="","",SCHEDULES!T110)</f>
        <v>Fulham</v>
      </c>
      <c r="M111" s="270" t="e" vm="44">
        <f>IFERROR(INDEX(LOGOS!B:B,MATCH(L111,LOGOS!A:A,0),1),"")</f>
        <v>#VALUE!</v>
      </c>
      <c r="N111" s="107" t="str">
        <f t="shared" si="29"/>
        <v/>
      </c>
      <c r="O111" s="108" t="str">
        <f t="shared" si="30"/>
        <v/>
      </c>
      <c r="P111" s="108" t="str">
        <f t="shared" si="31"/>
        <v/>
      </c>
      <c r="Q111" s="109" t="str">
        <f t="shared" si="32"/>
        <v/>
      </c>
      <c r="R111" s="109" t="str">
        <f t="shared" si="33"/>
        <v/>
      </c>
      <c r="S111" s="109" t="str">
        <f t="shared" si="34"/>
        <v/>
      </c>
      <c r="T111" s="109" t="str">
        <f t="shared" si="35"/>
        <v/>
      </c>
      <c r="U111" s="108" t="str">
        <f>IF(N111="","",IF(MASTER.SCHEDULE!$N111="Draw",1,IF(MASTER.SCHEDULE!$N111=H111,3,0)))</f>
        <v/>
      </c>
      <c r="V111" s="108" t="str">
        <f>IF(N111="","",IF(MASTER.SCHEDULE!$N111="Draw",1,IF(MASTER.SCHEDULE!$N111=L111,3,0)))</f>
        <v/>
      </c>
      <c r="W111" s="109" t="str">
        <f>IF(N111="","",MASTER.SCHEDULE!$Q111+MASTER.SCHEDULE!$R111)</f>
        <v/>
      </c>
      <c r="X111" s="110">
        <f t="shared" si="36"/>
        <v>46347</v>
      </c>
      <c r="Y111" s="87"/>
      <c r="Z111" s="87"/>
      <c r="AA111" s="275" t="str">
        <f t="shared" si="37"/>
        <v>Nov 16, 2026</v>
      </c>
      <c r="AB111" s="87"/>
      <c r="AC111" s="87"/>
      <c r="AD111" s="126"/>
      <c r="AE111" s="126"/>
      <c r="AF111" s="87"/>
      <c r="AG111" s="87"/>
      <c r="AH111" s="126"/>
      <c r="AI111" s="126"/>
      <c r="AJ111" s="138"/>
      <c r="AK111" s="91"/>
      <c r="AL111" s="91"/>
      <c r="AM111" s="91"/>
      <c r="AN111" s="151"/>
      <c r="AO111" s="151"/>
      <c r="AP111" s="151"/>
      <c r="AQ111" s="151"/>
      <c r="AR111" s="151"/>
      <c r="AS111" s="151"/>
      <c r="AT111" s="151"/>
      <c r="AU111" s="152"/>
      <c r="AV111" s="152"/>
      <c r="AW111" s="152"/>
      <c r="AX111" s="151"/>
      <c r="AY111" s="151"/>
      <c r="AZ111" s="152"/>
      <c r="BA111" s="152"/>
      <c r="BB111" s="152"/>
      <c r="BC111" s="152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87"/>
      <c r="BO111" s="87"/>
      <c r="BP111" s="91"/>
      <c r="BQ111" s="91"/>
      <c r="BR111" s="91"/>
      <c r="BS111" s="91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</row>
    <row r="112" spans="1:83" ht="30" customHeight="1">
      <c r="A112" s="87"/>
      <c r="B112" s="270" t="str">
        <f>IF(OR(SCHEDULES!O111=0,SCHEDULES!O111=""),"",SCHEDULES!O111)</f>
        <v>EPL</v>
      </c>
      <c r="C112" s="271">
        <f>IF(B112="","",SCHEDULES!P111)</f>
        <v>46347</v>
      </c>
      <c r="D112" s="270" t="str">
        <f>IF(B112="","",SCHEDULES!Q111)</f>
        <v>St. James' Park</v>
      </c>
      <c r="E112" s="272">
        <f>IF(B112="","",SCHEDULES!R111)</f>
        <v>0.625</v>
      </c>
      <c r="F112" s="262">
        <f t="shared" si="27"/>
        <v>46347.625</v>
      </c>
      <c r="G112" s="270" t="e" vm="42">
        <f>IFERROR(INDEX(LOGOS!B:B,MATCH(H112,LOGOS!A:A,0),1),"")</f>
        <v>#VALUE!</v>
      </c>
      <c r="H112" s="270" t="str">
        <f>IF(B112="","",SCHEDULES!S111)</f>
        <v>Newcastle United</v>
      </c>
      <c r="I112" s="313" t="s">
        <v>117</v>
      </c>
      <c r="J112" s="273" t="str">
        <f t="shared" si="28"/>
        <v>:</v>
      </c>
      <c r="K112" s="313" t="s">
        <v>117</v>
      </c>
      <c r="L112" s="270" t="str">
        <f>IF(B112="","",SCHEDULES!T111)</f>
        <v>Arsenal</v>
      </c>
      <c r="M112" s="270" t="e" vm="25">
        <f>IFERROR(INDEX(LOGOS!B:B,MATCH(L112,LOGOS!A:A,0),1),"")</f>
        <v>#VALUE!</v>
      </c>
      <c r="N112" s="107" t="str">
        <f t="shared" si="29"/>
        <v/>
      </c>
      <c r="O112" s="108" t="str">
        <f t="shared" si="30"/>
        <v/>
      </c>
      <c r="P112" s="108" t="str">
        <f t="shared" si="31"/>
        <v/>
      </c>
      <c r="Q112" s="109" t="str">
        <f t="shared" si="32"/>
        <v/>
      </c>
      <c r="R112" s="109" t="str">
        <f t="shared" si="33"/>
        <v/>
      </c>
      <c r="S112" s="109" t="str">
        <f t="shared" si="34"/>
        <v/>
      </c>
      <c r="T112" s="109" t="str">
        <f t="shared" si="35"/>
        <v/>
      </c>
      <c r="U112" s="108" t="str">
        <f>IF(N112="","",IF(MASTER.SCHEDULE!$N112="Draw",1,IF(MASTER.SCHEDULE!$N112=H112,3,0)))</f>
        <v/>
      </c>
      <c r="V112" s="108" t="str">
        <f>IF(N112="","",IF(MASTER.SCHEDULE!$N112="Draw",1,IF(MASTER.SCHEDULE!$N112=L112,3,0)))</f>
        <v/>
      </c>
      <c r="W112" s="109" t="str">
        <f>IF(N112="","",MASTER.SCHEDULE!$Q112+MASTER.SCHEDULE!$R112)</f>
        <v/>
      </c>
      <c r="X112" s="110">
        <f t="shared" si="36"/>
        <v>46347</v>
      </c>
      <c r="Y112" s="87"/>
      <c r="Z112" s="87"/>
      <c r="AA112" s="275" t="str">
        <f t="shared" si="37"/>
        <v>Nov 16, 2026</v>
      </c>
      <c r="AB112" s="87"/>
      <c r="AC112" s="87"/>
      <c r="AD112" s="126"/>
      <c r="AE112" s="126"/>
      <c r="AF112" s="87"/>
      <c r="AG112" s="87"/>
      <c r="AH112" s="126"/>
      <c r="AI112" s="126"/>
      <c r="AJ112" s="138"/>
      <c r="AK112" s="91"/>
      <c r="AL112" s="91"/>
      <c r="AM112" s="91"/>
      <c r="AN112" s="151"/>
      <c r="AO112" s="151"/>
      <c r="AP112" s="151"/>
      <c r="AQ112" s="151"/>
      <c r="AR112" s="151"/>
      <c r="AS112" s="151"/>
      <c r="AT112" s="151"/>
      <c r="AU112" s="152"/>
      <c r="AV112" s="152"/>
      <c r="AW112" s="152"/>
      <c r="AX112" s="151"/>
      <c r="AY112" s="151"/>
      <c r="AZ112" s="152"/>
      <c r="BA112" s="152"/>
      <c r="BB112" s="152"/>
      <c r="BC112" s="152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87"/>
      <c r="BO112" s="87"/>
      <c r="BP112" s="91"/>
      <c r="BQ112" s="91"/>
      <c r="BR112" s="91"/>
      <c r="BS112" s="91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</row>
    <row r="113" spans="1:83" ht="30" customHeight="1">
      <c r="A113" s="87"/>
      <c r="B113" s="270" t="str">
        <f>IF(OR(SCHEDULES!O112=0,SCHEDULES!O112=""),"",SCHEDULES!O112)</f>
        <v>EPL</v>
      </c>
      <c r="C113" s="271">
        <f>IF(B113="","",SCHEDULES!P112)</f>
        <v>46347</v>
      </c>
      <c r="D113" s="270" t="str">
        <f>IF(B113="","",SCHEDULES!Q112)</f>
        <v>Tottenham Hotspur Stadium</v>
      </c>
      <c r="E113" s="272">
        <f>IF(B113="","",SCHEDULES!R112)</f>
        <v>0.625</v>
      </c>
      <c r="F113" s="262">
        <f t="shared" si="27"/>
        <v>46347.625</v>
      </c>
      <c r="G113" s="270" t="e" vm="38">
        <f>IFERROR(INDEX(LOGOS!B:B,MATCH(H113,LOGOS!A:A,0),1),"")</f>
        <v>#VALUE!</v>
      </c>
      <c r="H113" s="270" t="str">
        <f>IF(B113="","",SCHEDULES!S112)</f>
        <v>Tottenham</v>
      </c>
      <c r="I113" s="313" t="s">
        <v>117</v>
      </c>
      <c r="J113" s="273" t="str">
        <f t="shared" si="28"/>
        <v>:</v>
      </c>
      <c r="K113" s="313" t="s">
        <v>117</v>
      </c>
      <c r="L113" s="270" t="str">
        <f>IF(B113="","",SCHEDULES!T112)</f>
        <v>Ipswich</v>
      </c>
      <c r="M113" s="270" t="e" vm="31">
        <f>IFERROR(INDEX(LOGOS!B:B,MATCH(L113,LOGOS!A:A,0),1),"")</f>
        <v>#VALUE!</v>
      </c>
      <c r="N113" s="107" t="str">
        <f t="shared" si="29"/>
        <v/>
      </c>
      <c r="O113" s="108" t="str">
        <f t="shared" si="30"/>
        <v/>
      </c>
      <c r="P113" s="108" t="str">
        <f t="shared" si="31"/>
        <v/>
      </c>
      <c r="Q113" s="109" t="str">
        <f t="shared" si="32"/>
        <v/>
      </c>
      <c r="R113" s="109" t="str">
        <f t="shared" si="33"/>
        <v/>
      </c>
      <c r="S113" s="109" t="str">
        <f t="shared" si="34"/>
        <v/>
      </c>
      <c r="T113" s="109" t="str">
        <f t="shared" si="35"/>
        <v/>
      </c>
      <c r="U113" s="108" t="str">
        <f>IF(N113="","",IF(MASTER.SCHEDULE!$N113="Draw",1,IF(MASTER.SCHEDULE!$N113=H113,3,0)))</f>
        <v/>
      </c>
      <c r="V113" s="108" t="str">
        <f>IF(N113="","",IF(MASTER.SCHEDULE!$N113="Draw",1,IF(MASTER.SCHEDULE!$N113=L113,3,0)))</f>
        <v/>
      </c>
      <c r="W113" s="109" t="str">
        <f>IF(N113="","",MASTER.SCHEDULE!$Q113+MASTER.SCHEDULE!$R113)</f>
        <v/>
      </c>
      <c r="X113" s="110">
        <f t="shared" si="36"/>
        <v>46347</v>
      </c>
      <c r="Y113" s="87"/>
      <c r="Z113" s="87"/>
      <c r="AA113" s="275" t="str">
        <f t="shared" si="37"/>
        <v>Nov 16, 2026</v>
      </c>
      <c r="AB113" s="87"/>
      <c r="AC113" s="87"/>
      <c r="AD113" s="126"/>
      <c r="AE113" s="126"/>
      <c r="AF113" s="87"/>
      <c r="AG113" s="87"/>
      <c r="AH113" s="126"/>
      <c r="AI113" s="126"/>
      <c r="AJ113" s="138"/>
      <c r="AK113" s="91"/>
      <c r="AL113" s="91"/>
      <c r="AM113" s="91"/>
      <c r="AN113" s="151"/>
      <c r="AO113" s="151"/>
      <c r="AP113" s="151"/>
      <c r="AQ113" s="151"/>
      <c r="AR113" s="151"/>
      <c r="AS113" s="151"/>
      <c r="AT113" s="151"/>
      <c r="AU113" s="152"/>
      <c r="AV113" s="152"/>
      <c r="AW113" s="152"/>
      <c r="AX113" s="151"/>
      <c r="AY113" s="151"/>
      <c r="AZ113" s="152"/>
      <c r="BA113" s="152"/>
      <c r="BB113" s="152"/>
      <c r="BC113" s="152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87"/>
      <c r="BO113" s="87"/>
      <c r="BP113" s="91"/>
      <c r="BQ113" s="91"/>
      <c r="BR113" s="91"/>
      <c r="BS113" s="91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</row>
    <row r="114" spans="1:83" ht="30" customHeight="1">
      <c r="A114" s="87"/>
      <c r="B114" s="270" t="str">
        <f>IF(OR(SCHEDULES!O113=0,SCHEDULES!O113=""),"",SCHEDULES!O113)</f>
        <v>EPL</v>
      </c>
      <c r="C114" s="271">
        <f>IF(B114="","",SCHEDULES!P113)</f>
        <v>46354</v>
      </c>
      <c r="D114" s="270" t="str">
        <f>IF(B114="","",SCHEDULES!Q113)</f>
        <v>Emirates Stadium</v>
      </c>
      <c r="E114" s="272">
        <f>IF(B114="","",SCHEDULES!R113)</f>
        <v>0.625</v>
      </c>
      <c r="F114" s="262">
        <f t="shared" si="27"/>
        <v>46354.625</v>
      </c>
      <c r="G114" s="270" t="e" vm="25">
        <f>IFERROR(INDEX(LOGOS!B:B,MATCH(H114,LOGOS!A:A,0),1),"")</f>
        <v>#VALUE!</v>
      </c>
      <c r="H114" s="270" t="str">
        <f>IF(B114="","",SCHEDULES!S113)</f>
        <v>Arsenal</v>
      </c>
      <c r="I114" s="313" t="s">
        <v>117</v>
      </c>
      <c r="J114" s="273" t="str">
        <f t="shared" si="28"/>
        <v>:</v>
      </c>
      <c r="K114" s="313" t="s">
        <v>117</v>
      </c>
      <c r="L114" s="270" t="str">
        <f>IF(B114="","",SCHEDULES!T113)</f>
        <v>Manchester City</v>
      </c>
      <c r="M114" s="270" t="e" vm="40">
        <f>IFERROR(INDEX(LOGOS!B:B,MATCH(L114,LOGOS!A:A,0),1),"")</f>
        <v>#VALUE!</v>
      </c>
      <c r="N114" s="107" t="str">
        <f t="shared" si="29"/>
        <v/>
      </c>
      <c r="O114" s="108" t="str">
        <f t="shared" si="30"/>
        <v/>
      </c>
      <c r="P114" s="108" t="str">
        <f t="shared" si="31"/>
        <v/>
      </c>
      <c r="Q114" s="109" t="str">
        <f t="shared" si="32"/>
        <v/>
      </c>
      <c r="R114" s="109" t="str">
        <f t="shared" si="33"/>
        <v/>
      </c>
      <c r="S114" s="109" t="str">
        <f t="shared" si="34"/>
        <v/>
      </c>
      <c r="T114" s="109" t="str">
        <f t="shared" si="35"/>
        <v/>
      </c>
      <c r="U114" s="108" t="str">
        <f>IF(N114="","",IF(MASTER.SCHEDULE!$N114="Draw",1,IF(MASTER.SCHEDULE!$N114=H114,3,0)))</f>
        <v/>
      </c>
      <c r="V114" s="108" t="str">
        <f>IF(N114="","",IF(MASTER.SCHEDULE!$N114="Draw",1,IF(MASTER.SCHEDULE!$N114=L114,3,0)))</f>
        <v/>
      </c>
      <c r="W114" s="109" t="str">
        <f>IF(N114="","",MASTER.SCHEDULE!$Q114+MASTER.SCHEDULE!$R114)</f>
        <v/>
      </c>
      <c r="X114" s="110">
        <f t="shared" si="36"/>
        <v>46354</v>
      </c>
      <c r="Y114" s="87"/>
      <c r="Z114" s="87"/>
      <c r="AA114" s="275" t="str">
        <f t="shared" si="37"/>
        <v>Nov 23, 2026</v>
      </c>
      <c r="AB114" s="87"/>
      <c r="AC114" s="87"/>
      <c r="AD114" s="126"/>
      <c r="AE114" s="126"/>
      <c r="AF114" s="87"/>
      <c r="AG114" s="87"/>
      <c r="AH114" s="126"/>
      <c r="AI114" s="126"/>
      <c r="AJ114" s="138"/>
      <c r="AK114" s="91"/>
      <c r="AL114" s="91"/>
      <c r="AM114" s="91"/>
      <c r="AN114" s="151"/>
      <c r="AO114" s="151"/>
      <c r="AP114" s="151"/>
      <c r="AQ114" s="151"/>
      <c r="AR114" s="151"/>
      <c r="AS114" s="151"/>
      <c r="AT114" s="151"/>
      <c r="AU114" s="152"/>
      <c r="AV114" s="152"/>
      <c r="AW114" s="152"/>
      <c r="AX114" s="151"/>
      <c r="AY114" s="151"/>
      <c r="AZ114" s="152"/>
      <c r="BA114" s="152"/>
      <c r="BB114" s="152"/>
      <c r="BC114" s="152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87"/>
      <c r="BO114" s="87"/>
      <c r="BP114" s="91"/>
      <c r="BQ114" s="91"/>
      <c r="BR114" s="91"/>
      <c r="BS114" s="91"/>
      <c r="BT114" s="87"/>
      <c r="BU114" s="87"/>
      <c r="BV114" s="87"/>
      <c r="BW114" s="87"/>
      <c r="BX114" s="87"/>
      <c r="BY114" s="87"/>
      <c r="BZ114" s="87"/>
      <c r="CA114" s="87"/>
      <c r="CB114" s="87"/>
      <c r="CC114" s="87"/>
      <c r="CD114" s="87"/>
      <c r="CE114" s="87"/>
    </row>
    <row r="115" spans="1:83" ht="30" customHeight="1">
      <c r="A115" s="87"/>
      <c r="B115" s="270" t="str">
        <f>IF(OR(SCHEDULES!O114=0,SCHEDULES!O114=""),"",SCHEDULES!O114)</f>
        <v>EPL</v>
      </c>
      <c r="C115" s="271">
        <f>IF(B115="","",SCHEDULES!P114)</f>
        <v>46354</v>
      </c>
      <c r="D115" s="270" t="str">
        <f>IF(B115="","",SCHEDULES!Q114)</f>
        <v>American Express Stadium</v>
      </c>
      <c r="E115" s="272">
        <f>IF(B115="","",SCHEDULES!R114)</f>
        <v>0.625</v>
      </c>
      <c r="F115" s="262">
        <f t="shared" si="27"/>
        <v>46354.625</v>
      </c>
      <c r="G115" s="270" t="e" vm="39">
        <f>IFERROR(INDEX(LOGOS!B:B,MATCH(H115,LOGOS!A:A,0),1),"")</f>
        <v>#VALUE!</v>
      </c>
      <c r="H115" s="270" t="str">
        <f>IF(B115="","",SCHEDULES!S114)</f>
        <v>Brighton</v>
      </c>
      <c r="I115" s="313" t="s">
        <v>117</v>
      </c>
      <c r="J115" s="273" t="str">
        <f t="shared" si="28"/>
        <v>:</v>
      </c>
      <c r="K115" s="313" t="s">
        <v>117</v>
      </c>
      <c r="L115" s="270" t="str">
        <f>IF(B115="","",SCHEDULES!T114)</f>
        <v>Newcastle United</v>
      </c>
      <c r="M115" s="270" t="e" vm="42">
        <f>IFERROR(INDEX(LOGOS!B:B,MATCH(L115,LOGOS!A:A,0),1),"")</f>
        <v>#VALUE!</v>
      </c>
      <c r="N115" s="107" t="str">
        <f t="shared" si="29"/>
        <v/>
      </c>
      <c r="O115" s="108" t="str">
        <f t="shared" si="30"/>
        <v/>
      </c>
      <c r="P115" s="108" t="str">
        <f t="shared" si="31"/>
        <v/>
      </c>
      <c r="Q115" s="109" t="str">
        <f t="shared" si="32"/>
        <v/>
      </c>
      <c r="R115" s="109" t="str">
        <f t="shared" si="33"/>
        <v/>
      </c>
      <c r="S115" s="109" t="str">
        <f t="shared" si="34"/>
        <v/>
      </c>
      <c r="T115" s="109" t="str">
        <f t="shared" si="35"/>
        <v/>
      </c>
      <c r="U115" s="108" t="str">
        <f>IF(N115="","",IF(MASTER.SCHEDULE!$N115="Draw",1,IF(MASTER.SCHEDULE!$N115=H115,3,0)))</f>
        <v/>
      </c>
      <c r="V115" s="108" t="str">
        <f>IF(N115="","",IF(MASTER.SCHEDULE!$N115="Draw",1,IF(MASTER.SCHEDULE!$N115=L115,3,0)))</f>
        <v/>
      </c>
      <c r="W115" s="109" t="str">
        <f>IF(N115="","",MASTER.SCHEDULE!$Q115+MASTER.SCHEDULE!$R115)</f>
        <v/>
      </c>
      <c r="X115" s="110">
        <f t="shared" si="36"/>
        <v>46354</v>
      </c>
      <c r="Y115" s="87"/>
      <c r="Z115" s="87"/>
      <c r="AA115" s="275" t="str">
        <f t="shared" si="37"/>
        <v>Nov 23, 2026</v>
      </c>
      <c r="AB115" s="87"/>
      <c r="AC115" s="87"/>
      <c r="AD115" s="126"/>
      <c r="AE115" s="126"/>
      <c r="AF115" s="87"/>
      <c r="AG115" s="87"/>
      <c r="AH115" s="126"/>
      <c r="AI115" s="126"/>
      <c r="AJ115" s="138"/>
      <c r="AK115" s="91"/>
      <c r="AL115" s="91"/>
      <c r="AM115" s="91"/>
      <c r="AN115" s="151"/>
      <c r="AO115" s="151"/>
      <c r="AP115" s="151"/>
      <c r="AQ115" s="151"/>
      <c r="AR115" s="151"/>
      <c r="AS115" s="151"/>
      <c r="AT115" s="151"/>
      <c r="AU115" s="152"/>
      <c r="AV115" s="152"/>
      <c r="AW115" s="152"/>
      <c r="AX115" s="151"/>
      <c r="AY115" s="151"/>
      <c r="AZ115" s="152"/>
      <c r="BA115" s="152"/>
      <c r="BB115" s="152"/>
      <c r="BC115" s="152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87"/>
      <c r="BO115" s="87"/>
      <c r="BP115" s="91"/>
      <c r="BQ115" s="91"/>
      <c r="BR115" s="91"/>
      <c r="BS115" s="91"/>
      <c r="BT115" s="87"/>
      <c r="BU115" s="87"/>
      <c r="BV115" s="87"/>
      <c r="BW115" s="87"/>
      <c r="BX115" s="87"/>
      <c r="BY115" s="87"/>
      <c r="BZ115" s="87"/>
      <c r="CA115" s="87"/>
      <c r="CB115" s="87"/>
      <c r="CC115" s="87"/>
      <c r="CD115" s="87"/>
      <c r="CE115" s="87"/>
    </row>
    <row r="116" spans="1:83" ht="30" customHeight="1">
      <c r="A116" s="87"/>
      <c r="B116" s="270" t="str">
        <f>IF(OR(SCHEDULES!O115=0,SCHEDULES!O115=""),"",SCHEDULES!O115)</f>
        <v>EPL</v>
      </c>
      <c r="C116" s="271">
        <f>IF(B116="","",SCHEDULES!P115)</f>
        <v>46354</v>
      </c>
      <c r="D116" s="270" t="str">
        <f>IF(B116="","",SCHEDULES!Q115)</f>
        <v>Selhurst Park</v>
      </c>
      <c r="E116" s="272">
        <f>IF(B116="","",SCHEDULES!R115)</f>
        <v>0.625</v>
      </c>
      <c r="F116" s="262">
        <f t="shared" si="27"/>
        <v>46354.625</v>
      </c>
      <c r="G116" s="270" t="e" vm="30">
        <f>IFERROR(INDEX(LOGOS!B:B,MATCH(H116,LOGOS!A:A,0),1),"")</f>
        <v>#VALUE!</v>
      </c>
      <c r="H116" s="270" t="str">
        <f>IF(B116="","",SCHEDULES!S115)</f>
        <v>Crystal Palace</v>
      </c>
      <c r="I116" s="313" t="s">
        <v>117</v>
      </c>
      <c r="J116" s="273" t="str">
        <f t="shared" si="28"/>
        <v>:</v>
      </c>
      <c r="K116" s="313" t="s">
        <v>117</v>
      </c>
      <c r="L116" s="270" t="str">
        <f>IF(B116="","",SCHEDULES!T115)</f>
        <v>Hull</v>
      </c>
      <c r="M116" s="270" t="e" vm="27">
        <f>IFERROR(INDEX(LOGOS!B:B,MATCH(L116,LOGOS!A:A,0),1),"")</f>
        <v>#VALUE!</v>
      </c>
      <c r="N116" s="107" t="str">
        <f t="shared" si="29"/>
        <v/>
      </c>
      <c r="O116" s="108" t="str">
        <f t="shared" si="30"/>
        <v/>
      </c>
      <c r="P116" s="108" t="str">
        <f t="shared" si="31"/>
        <v/>
      </c>
      <c r="Q116" s="109" t="str">
        <f t="shared" si="32"/>
        <v/>
      </c>
      <c r="R116" s="109" t="str">
        <f t="shared" si="33"/>
        <v/>
      </c>
      <c r="S116" s="109" t="str">
        <f t="shared" si="34"/>
        <v/>
      </c>
      <c r="T116" s="109" t="str">
        <f t="shared" si="35"/>
        <v/>
      </c>
      <c r="U116" s="108" t="str">
        <f>IF(N116="","",IF(MASTER.SCHEDULE!$N116="Draw",1,IF(MASTER.SCHEDULE!$N116=H116,3,0)))</f>
        <v/>
      </c>
      <c r="V116" s="108" t="str">
        <f>IF(N116="","",IF(MASTER.SCHEDULE!$N116="Draw",1,IF(MASTER.SCHEDULE!$N116=L116,3,0)))</f>
        <v/>
      </c>
      <c r="W116" s="109" t="str">
        <f>IF(N116="","",MASTER.SCHEDULE!$Q116+MASTER.SCHEDULE!$R116)</f>
        <v/>
      </c>
      <c r="X116" s="110">
        <f t="shared" si="36"/>
        <v>46354</v>
      </c>
      <c r="Y116" s="87"/>
      <c r="Z116" s="87"/>
      <c r="AA116" s="275" t="str">
        <f t="shared" si="37"/>
        <v>Nov 23, 2026</v>
      </c>
      <c r="AB116" s="87"/>
      <c r="AC116" s="87"/>
      <c r="AD116" s="126"/>
      <c r="AE116" s="126"/>
      <c r="AF116" s="87"/>
      <c r="AG116" s="87"/>
      <c r="AH116" s="126"/>
      <c r="AI116" s="126"/>
      <c r="AJ116" s="138"/>
      <c r="AK116" s="91"/>
      <c r="AL116" s="91"/>
      <c r="AM116" s="91"/>
      <c r="AN116" s="151"/>
      <c r="AO116" s="151"/>
      <c r="AP116" s="151"/>
      <c r="AQ116" s="151"/>
      <c r="AR116" s="151"/>
      <c r="AS116" s="151"/>
      <c r="AT116" s="151"/>
      <c r="AU116" s="152"/>
      <c r="AV116" s="152"/>
      <c r="AW116" s="152"/>
      <c r="AX116" s="151"/>
      <c r="AY116" s="151"/>
      <c r="AZ116" s="152"/>
      <c r="BA116" s="152"/>
      <c r="BB116" s="152"/>
      <c r="BC116" s="152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87"/>
      <c r="BO116" s="87"/>
      <c r="BP116" s="91"/>
      <c r="BQ116" s="91"/>
      <c r="BR116" s="91"/>
      <c r="BS116" s="91"/>
      <c r="BT116" s="87"/>
      <c r="BU116" s="87"/>
      <c r="BV116" s="87"/>
      <c r="BW116" s="87"/>
      <c r="BX116" s="87"/>
      <c r="BY116" s="87"/>
      <c r="BZ116" s="87"/>
      <c r="CA116" s="87"/>
      <c r="CB116" s="87"/>
      <c r="CC116" s="87"/>
      <c r="CD116" s="87"/>
      <c r="CE116" s="87"/>
    </row>
    <row r="117" spans="1:83" ht="30" customHeight="1">
      <c r="A117" s="87"/>
      <c r="B117" s="270" t="str">
        <f>IF(OR(SCHEDULES!O116=0,SCHEDULES!O116=""),"",SCHEDULES!O116)</f>
        <v>EPL</v>
      </c>
      <c r="C117" s="271">
        <f>IF(B117="","",SCHEDULES!P116)</f>
        <v>46354</v>
      </c>
      <c r="D117" s="270" t="str">
        <f>IF(B117="","",SCHEDULES!Q116)</f>
        <v>Hill Dickinson Stadium</v>
      </c>
      <c r="E117" s="272">
        <f>IF(B117="","",SCHEDULES!R116)</f>
        <v>0.625</v>
      </c>
      <c r="F117" s="262">
        <f t="shared" si="27"/>
        <v>46354.625</v>
      </c>
      <c r="G117" s="270" t="e" vm="29">
        <f>IFERROR(INDEX(LOGOS!B:B,MATCH(H117,LOGOS!A:A,0),1),"")</f>
        <v>#VALUE!</v>
      </c>
      <c r="H117" s="270" t="str">
        <f>IF(B117="","",SCHEDULES!S116)</f>
        <v>Everton</v>
      </c>
      <c r="I117" s="313" t="s">
        <v>117</v>
      </c>
      <c r="J117" s="273" t="str">
        <f t="shared" si="28"/>
        <v>:</v>
      </c>
      <c r="K117" s="313" t="s">
        <v>117</v>
      </c>
      <c r="L117" s="270" t="str">
        <f>IF(B117="","",SCHEDULES!T116)</f>
        <v>Liverpool</v>
      </c>
      <c r="M117" s="270" t="e" vm="43">
        <f>IFERROR(INDEX(LOGOS!B:B,MATCH(L117,LOGOS!A:A,0),1),"")</f>
        <v>#VALUE!</v>
      </c>
      <c r="N117" s="107" t="str">
        <f t="shared" si="29"/>
        <v/>
      </c>
      <c r="O117" s="108" t="str">
        <f t="shared" si="30"/>
        <v/>
      </c>
      <c r="P117" s="108" t="str">
        <f t="shared" si="31"/>
        <v/>
      </c>
      <c r="Q117" s="109" t="str">
        <f t="shared" si="32"/>
        <v/>
      </c>
      <c r="R117" s="109" t="str">
        <f t="shared" si="33"/>
        <v/>
      </c>
      <c r="S117" s="109" t="str">
        <f t="shared" si="34"/>
        <v/>
      </c>
      <c r="T117" s="109" t="str">
        <f t="shared" si="35"/>
        <v/>
      </c>
      <c r="U117" s="108" t="str">
        <f>IF(N117="","",IF(MASTER.SCHEDULE!$N117="Draw",1,IF(MASTER.SCHEDULE!$N117=H117,3,0)))</f>
        <v/>
      </c>
      <c r="V117" s="108" t="str">
        <f>IF(N117="","",IF(MASTER.SCHEDULE!$N117="Draw",1,IF(MASTER.SCHEDULE!$N117=L117,3,0)))</f>
        <v/>
      </c>
      <c r="W117" s="109" t="str">
        <f>IF(N117="","",MASTER.SCHEDULE!$Q117+MASTER.SCHEDULE!$R117)</f>
        <v/>
      </c>
      <c r="X117" s="110">
        <f t="shared" si="36"/>
        <v>46354</v>
      </c>
      <c r="Y117" s="87"/>
      <c r="Z117" s="87"/>
      <c r="AA117" s="275" t="str">
        <f t="shared" si="37"/>
        <v>Nov 23, 2026</v>
      </c>
      <c r="AB117" s="87"/>
      <c r="AC117" s="87"/>
      <c r="AD117" s="126"/>
      <c r="AE117" s="126"/>
      <c r="AF117" s="87"/>
      <c r="AG117" s="87"/>
      <c r="AH117" s="126"/>
      <c r="AI117" s="126"/>
      <c r="AJ117" s="138"/>
      <c r="AK117" s="91"/>
      <c r="AL117" s="91"/>
      <c r="AM117" s="91"/>
      <c r="AN117" s="151"/>
      <c r="AO117" s="151"/>
      <c r="AP117" s="151"/>
      <c r="AQ117" s="151"/>
      <c r="AR117" s="151"/>
      <c r="AS117" s="151"/>
      <c r="AT117" s="151"/>
      <c r="AU117" s="152"/>
      <c r="AV117" s="152"/>
      <c r="AW117" s="152"/>
      <c r="AX117" s="151"/>
      <c r="AY117" s="151"/>
      <c r="AZ117" s="152"/>
      <c r="BA117" s="152"/>
      <c r="BB117" s="152"/>
      <c r="BC117" s="152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87"/>
      <c r="BO117" s="87"/>
      <c r="BP117" s="91"/>
      <c r="BQ117" s="91"/>
      <c r="BR117" s="91"/>
      <c r="BS117" s="91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</row>
    <row r="118" spans="1:83" ht="30" customHeight="1">
      <c r="A118" s="87"/>
      <c r="B118" s="270" t="str">
        <f>IF(OR(SCHEDULES!O117=0,SCHEDULES!O117=""),"",SCHEDULES!O117)</f>
        <v>EPL</v>
      </c>
      <c r="C118" s="271">
        <f>IF(B118="","",SCHEDULES!P117)</f>
        <v>46354</v>
      </c>
      <c r="D118" s="270" t="str">
        <f>IF(B118="","",SCHEDULES!Q117)</f>
        <v>Craven Cottage</v>
      </c>
      <c r="E118" s="272">
        <f>IF(B118="","",SCHEDULES!R117)</f>
        <v>0.625</v>
      </c>
      <c r="F118" s="262">
        <f t="shared" si="27"/>
        <v>46354.625</v>
      </c>
      <c r="G118" s="270" t="e" vm="44">
        <f>IFERROR(INDEX(LOGOS!B:B,MATCH(H118,LOGOS!A:A,0),1),"")</f>
        <v>#VALUE!</v>
      </c>
      <c r="H118" s="270" t="str">
        <f>IF(B118="","",SCHEDULES!S117)</f>
        <v>Fulham</v>
      </c>
      <c r="I118" s="313" t="s">
        <v>117</v>
      </c>
      <c r="J118" s="273" t="str">
        <f t="shared" si="28"/>
        <v>:</v>
      </c>
      <c r="K118" s="313" t="s">
        <v>117</v>
      </c>
      <c r="L118" s="270" t="str">
        <f>IF(B118="","",SCHEDULES!T117)</f>
        <v>Bournemouth</v>
      </c>
      <c r="M118" s="270" t="e" vm="36">
        <f>IFERROR(INDEX(LOGOS!B:B,MATCH(L118,LOGOS!A:A,0),1),"")</f>
        <v>#VALUE!</v>
      </c>
      <c r="N118" s="107" t="str">
        <f t="shared" si="29"/>
        <v/>
      </c>
      <c r="O118" s="108" t="str">
        <f t="shared" si="30"/>
        <v/>
      </c>
      <c r="P118" s="108" t="str">
        <f t="shared" si="31"/>
        <v/>
      </c>
      <c r="Q118" s="109" t="str">
        <f t="shared" si="32"/>
        <v/>
      </c>
      <c r="R118" s="109" t="str">
        <f t="shared" si="33"/>
        <v/>
      </c>
      <c r="S118" s="109" t="str">
        <f t="shared" si="34"/>
        <v/>
      </c>
      <c r="T118" s="109" t="str">
        <f t="shared" si="35"/>
        <v/>
      </c>
      <c r="U118" s="108" t="str">
        <f>IF(N118="","",IF(MASTER.SCHEDULE!$N118="Draw",1,IF(MASTER.SCHEDULE!$N118=H118,3,0)))</f>
        <v/>
      </c>
      <c r="V118" s="108" t="str">
        <f>IF(N118="","",IF(MASTER.SCHEDULE!$N118="Draw",1,IF(MASTER.SCHEDULE!$N118=L118,3,0)))</f>
        <v/>
      </c>
      <c r="W118" s="109" t="str">
        <f>IF(N118="","",MASTER.SCHEDULE!$Q118+MASTER.SCHEDULE!$R118)</f>
        <v/>
      </c>
      <c r="X118" s="110">
        <f t="shared" si="36"/>
        <v>46354</v>
      </c>
      <c r="Y118" s="87"/>
      <c r="Z118" s="87"/>
      <c r="AA118" s="275" t="str">
        <f t="shared" si="37"/>
        <v>Nov 23, 2026</v>
      </c>
      <c r="AB118" s="87"/>
      <c r="AC118" s="87"/>
      <c r="AD118" s="126"/>
      <c r="AE118" s="126"/>
      <c r="AF118" s="87"/>
      <c r="AG118" s="87"/>
      <c r="AH118" s="126"/>
      <c r="AI118" s="126"/>
      <c r="AJ118" s="138"/>
      <c r="AK118" s="91"/>
      <c r="AL118" s="91"/>
      <c r="AM118" s="91"/>
      <c r="AN118" s="151"/>
      <c r="AO118" s="151"/>
      <c r="AP118" s="151"/>
      <c r="AQ118" s="151"/>
      <c r="AR118" s="151"/>
      <c r="AS118" s="151"/>
      <c r="AT118" s="151"/>
      <c r="AU118" s="152"/>
      <c r="AV118" s="152"/>
      <c r="AW118" s="152"/>
      <c r="AX118" s="151"/>
      <c r="AY118" s="151"/>
      <c r="AZ118" s="152"/>
      <c r="BA118" s="152"/>
      <c r="BB118" s="152"/>
      <c r="BC118" s="152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87"/>
      <c r="BO118" s="87"/>
      <c r="BP118" s="91"/>
      <c r="BQ118" s="91"/>
      <c r="BR118" s="91"/>
      <c r="BS118" s="91"/>
      <c r="BT118" s="87"/>
      <c r="BU118" s="87"/>
      <c r="BV118" s="87"/>
      <c r="BW118" s="87"/>
      <c r="BX118" s="87"/>
      <c r="BY118" s="87"/>
      <c r="BZ118" s="87"/>
      <c r="CA118" s="87"/>
      <c r="CB118" s="87"/>
      <c r="CC118" s="87"/>
      <c r="CD118" s="87"/>
      <c r="CE118" s="87"/>
    </row>
    <row r="119" spans="1:83" ht="30" customHeight="1">
      <c r="A119" s="87"/>
      <c r="B119" s="270" t="str">
        <f>IF(OR(SCHEDULES!O118=0,SCHEDULES!O118=""),"",SCHEDULES!O118)</f>
        <v>EPL</v>
      </c>
      <c r="C119" s="271">
        <f>IF(B119="","",SCHEDULES!P118)</f>
        <v>46354</v>
      </c>
      <c r="D119" s="270" t="str">
        <f>IF(B119="","",SCHEDULES!Q118)</f>
        <v>Portman Road</v>
      </c>
      <c r="E119" s="272">
        <f>IF(B119="","",SCHEDULES!R118)</f>
        <v>0.625</v>
      </c>
      <c r="F119" s="262">
        <f t="shared" si="27"/>
        <v>46354.625</v>
      </c>
      <c r="G119" s="270" t="e" vm="31">
        <f>IFERROR(INDEX(LOGOS!B:B,MATCH(H119,LOGOS!A:A,0),1),"")</f>
        <v>#VALUE!</v>
      </c>
      <c r="H119" s="270" t="str">
        <f>IF(B119="","",SCHEDULES!S118)</f>
        <v>Ipswich</v>
      </c>
      <c r="I119" s="313" t="s">
        <v>117</v>
      </c>
      <c r="J119" s="273" t="str">
        <f t="shared" si="28"/>
        <v>:</v>
      </c>
      <c r="K119" s="313" t="s">
        <v>117</v>
      </c>
      <c r="L119" s="270" t="str">
        <f>IF(B119="","",SCHEDULES!T118)</f>
        <v>Aston Villa</v>
      </c>
      <c r="M119" s="270" t="e" vm="33">
        <f>IFERROR(INDEX(LOGOS!B:B,MATCH(L119,LOGOS!A:A,0),1),"")</f>
        <v>#VALUE!</v>
      </c>
      <c r="N119" s="107" t="str">
        <f t="shared" si="29"/>
        <v/>
      </c>
      <c r="O119" s="108" t="str">
        <f t="shared" si="30"/>
        <v/>
      </c>
      <c r="P119" s="108" t="str">
        <f t="shared" si="31"/>
        <v/>
      </c>
      <c r="Q119" s="109" t="str">
        <f t="shared" si="32"/>
        <v/>
      </c>
      <c r="R119" s="109" t="str">
        <f t="shared" si="33"/>
        <v/>
      </c>
      <c r="S119" s="109" t="str">
        <f t="shared" si="34"/>
        <v/>
      </c>
      <c r="T119" s="109" t="str">
        <f t="shared" si="35"/>
        <v/>
      </c>
      <c r="U119" s="108" t="str">
        <f>IF(N119="","",IF(MASTER.SCHEDULE!$N119="Draw",1,IF(MASTER.SCHEDULE!$N119=H119,3,0)))</f>
        <v/>
      </c>
      <c r="V119" s="108" t="str">
        <f>IF(N119="","",IF(MASTER.SCHEDULE!$N119="Draw",1,IF(MASTER.SCHEDULE!$N119=L119,3,0)))</f>
        <v/>
      </c>
      <c r="W119" s="109" t="str">
        <f>IF(N119="","",MASTER.SCHEDULE!$Q119+MASTER.SCHEDULE!$R119)</f>
        <v/>
      </c>
      <c r="X119" s="110">
        <f t="shared" si="36"/>
        <v>46354</v>
      </c>
      <c r="Y119" s="87"/>
      <c r="Z119" s="87"/>
      <c r="AA119" s="275" t="str">
        <f t="shared" si="37"/>
        <v>Nov 23, 2026</v>
      </c>
      <c r="AB119" s="87"/>
      <c r="AC119" s="87"/>
      <c r="AD119" s="126"/>
      <c r="AE119" s="126"/>
      <c r="AF119" s="87"/>
      <c r="AG119" s="87"/>
      <c r="AH119" s="126"/>
      <c r="AI119" s="126"/>
      <c r="AJ119" s="138"/>
      <c r="AK119" s="91"/>
      <c r="AL119" s="91"/>
      <c r="AM119" s="91"/>
      <c r="AN119" s="151"/>
      <c r="AO119" s="151"/>
      <c r="AP119" s="151"/>
      <c r="AQ119" s="151"/>
      <c r="AR119" s="151"/>
      <c r="AS119" s="151"/>
      <c r="AT119" s="151"/>
      <c r="AU119" s="152"/>
      <c r="AV119" s="152"/>
      <c r="AW119" s="152"/>
      <c r="AX119" s="151"/>
      <c r="AY119" s="151"/>
      <c r="AZ119" s="152"/>
      <c r="BA119" s="152"/>
      <c r="BB119" s="152"/>
      <c r="BC119" s="152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87"/>
      <c r="BO119" s="87"/>
      <c r="BP119" s="91"/>
      <c r="BQ119" s="91"/>
      <c r="BR119" s="91"/>
      <c r="BS119" s="91"/>
      <c r="BT119" s="87"/>
      <c r="BU119" s="87"/>
      <c r="BV119" s="87"/>
      <c r="BW119" s="87"/>
      <c r="BX119" s="87"/>
      <c r="BY119" s="87"/>
      <c r="BZ119" s="87"/>
      <c r="CA119" s="87"/>
      <c r="CB119" s="87"/>
      <c r="CC119" s="87"/>
      <c r="CD119" s="87"/>
      <c r="CE119" s="87"/>
    </row>
    <row r="120" spans="1:83" ht="30" customHeight="1">
      <c r="A120" s="87"/>
      <c r="B120" s="270" t="str">
        <f>IF(OR(SCHEDULES!O119=0,SCHEDULES!O119=""),"",SCHEDULES!O119)</f>
        <v>EPL</v>
      </c>
      <c r="C120" s="271">
        <f>IF(B120="","",SCHEDULES!P119)</f>
        <v>46354</v>
      </c>
      <c r="D120" s="270" t="str">
        <f>IF(B120="","",SCHEDULES!Q119)</f>
        <v>Elland Road</v>
      </c>
      <c r="E120" s="272">
        <f>IF(B120="","",SCHEDULES!R119)</f>
        <v>0.625</v>
      </c>
      <c r="F120" s="262">
        <f t="shared" si="27"/>
        <v>46354.625</v>
      </c>
      <c r="G120" s="270" t="e" vm="35">
        <f>IFERROR(INDEX(LOGOS!B:B,MATCH(H120,LOGOS!A:A,0),1),"")</f>
        <v>#VALUE!</v>
      </c>
      <c r="H120" s="270" t="str">
        <f>IF(B120="","",SCHEDULES!S119)</f>
        <v>Leeds</v>
      </c>
      <c r="I120" s="313" t="s">
        <v>117</v>
      </c>
      <c r="J120" s="273" t="str">
        <f t="shared" si="28"/>
        <v>:</v>
      </c>
      <c r="K120" s="313" t="s">
        <v>117</v>
      </c>
      <c r="L120" s="270" t="str">
        <f>IF(B120="","",SCHEDULES!T119)</f>
        <v>Coventry</v>
      </c>
      <c r="M120" s="270" t="e" vm="26">
        <f>IFERROR(INDEX(LOGOS!B:B,MATCH(L120,LOGOS!A:A,0),1),"")</f>
        <v>#VALUE!</v>
      </c>
      <c r="N120" s="107" t="str">
        <f t="shared" si="29"/>
        <v/>
      </c>
      <c r="O120" s="108" t="str">
        <f t="shared" si="30"/>
        <v/>
      </c>
      <c r="P120" s="108" t="str">
        <f t="shared" si="31"/>
        <v/>
      </c>
      <c r="Q120" s="109" t="str">
        <f t="shared" si="32"/>
        <v/>
      </c>
      <c r="R120" s="109" t="str">
        <f t="shared" si="33"/>
        <v/>
      </c>
      <c r="S120" s="109" t="str">
        <f t="shared" si="34"/>
        <v/>
      </c>
      <c r="T120" s="109" t="str">
        <f t="shared" si="35"/>
        <v/>
      </c>
      <c r="U120" s="108" t="str">
        <f>IF(N120="","",IF(MASTER.SCHEDULE!$N120="Draw",1,IF(MASTER.SCHEDULE!$N120=H120,3,0)))</f>
        <v/>
      </c>
      <c r="V120" s="108" t="str">
        <f>IF(N120="","",IF(MASTER.SCHEDULE!$N120="Draw",1,IF(MASTER.SCHEDULE!$N120=L120,3,0)))</f>
        <v/>
      </c>
      <c r="W120" s="109" t="str">
        <f>IF(N120="","",MASTER.SCHEDULE!$Q120+MASTER.SCHEDULE!$R120)</f>
        <v/>
      </c>
      <c r="X120" s="110">
        <f t="shared" si="36"/>
        <v>46354</v>
      </c>
      <c r="Y120" s="87"/>
      <c r="Z120" s="87"/>
      <c r="AA120" s="275" t="str">
        <f t="shared" si="37"/>
        <v>Nov 23, 2026</v>
      </c>
      <c r="AB120" s="87"/>
      <c r="AC120" s="87"/>
      <c r="AD120" s="126"/>
      <c r="AE120" s="126"/>
      <c r="AF120" s="87"/>
      <c r="AG120" s="87"/>
      <c r="AH120" s="126"/>
      <c r="AI120" s="126"/>
      <c r="AJ120" s="138"/>
      <c r="AK120" s="91"/>
      <c r="AL120" s="91"/>
      <c r="AM120" s="91"/>
      <c r="AN120" s="151"/>
      <c r="AO120" s="151"/>
      <c r="AP120" s="151"/>
      <c r="AQ120" s="151"/>
      <c r="AR120" s="151"/>
      <c r="AS120" s="151"/>
      <c r="AT120" s="151"/>
      <c r="AU120" s="152"/>
      <c r="AV120" s="152"/>
      <c r="AW120" s="152"/>
      <c r="AX120" s="151"/>
      <c r="AY120" s="151"/>
      <c r="AZ120" s="152"/>
      <c r="BA120" s="152"/>
      <c r="BB120" s="152"/>
      <c r="BC120" s="152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87"/>
      <c r="BO120" s="87"/>
      <c r="BP120" s="91"/>
      <c r="BQ120" s="91"/>
      <c r="BR120" s="91"/>
      <c r="BS120" s="91"/>
      <c r="BT120" s="87"/>
      <c r="BU120" s="87"/>
      <c r="BV120" s="87"/>
      <c r="BW120" s="87"/>
      <c r="BX120" s="87"/>
      <c r="BY120" s="87"/>
      <c r="BZ120" s="87"/>
      <c r="CA120" s="87"/>
      <c r="CB120" s="87"/>
      <c r="CC120" s="87"/>
      <c r="CD120" s="87"/>
      <c r="CE120" s="87"/>
    </row>
    <row r="121" spans="1:83" ht="30" customHeight="1">
      <c r="A121" s="87"/>
      <c r="B121" s="270" t="str">
        <f>IF(OR(SCHEDULES!O120=0,SCHEDULES!O120=""),"",SCHEDULES!O120)</f>
        <v>EPL</v>
      </c>
      <c r="C121" s="271">
        <f>IF(B121="","",SCHEDULES!P120)</f>
        <v>46354</v>
      </c>
      <c r="D121" s="270" t="str">
        <f>IF(B121="","",SCHEDULES!Q120)</f>
        <v>Old Trafford</v>
      </c>
      <c r="E121" s="272">
        <f>IF(B121="","",SCHEDULES!R120)</f>
        <v>0.625</v>
      </c>
      <c r="F121" s="262">
        <f t="shared" si="27"/>
        <v>46354.625</v>
      </c>
      <c r="G121" s="270" t="e" vm="28">
        <f>IFERROR(INDEX(LOGOS!B:B,MATCH(H121,LOGOS!A:A,0),1),"")</f>
        <v>#VALUE!</v>
      </c>
      <c r="H121" s="270" t="str">
        <f>IF(B121="","",SCHEDULES!S120)</f>
        <v>Manchester United</v>
      </c>
      <c r="I121" s="313" t="s">
        <v>117</v>
      </c>
      <c r="J121" s="273" t="str">
        <f t="shared" si="28"/>
        <v>:</v>
      </c>
      <c r="K121" s="313" t="s">
        <v>117</v>
      </c>
      <c r="L121" s="270" t="str">
        <f>IF(B121="","",SCHEDULES!T120)</f>
        <v>Brentford</v>
      </c>
      <c r="M121" s="270" t="e" vm="37">
        <f>IFERROR(INDEX(LOGOS!B:B,MATCH(L121,LOGOS!A:A,0),1),"")</f>
        <v>#VALUE!</v>
      </c>
      <c r="N121" s="107" t="str">
        <f t="shared" si="29"/>
        <v/>
      </c>
      <c r="O121" s="108" t="str">
        <f t="shared" si="30"/>
        <v/>
      </c>
      <c r="P121" s="108" t="str">
        <f t="shared" si="31"/>
        <v/>
      </c>
      <c r="Q121" s="109" t="str">
        <f t="shared" si="32"/>
        <v/>
      </c>
      <c r="R121" s="109" t="str">
        <f t="shared" si="33"/>
        <v/>
      </c>
      <c r="S121" s="109" t="str">
        <f t="shared" si="34"/>
        <v/>
      </c>
      <c r="T121" s="109" t="str">
        <f t="shared" si="35"/>
        <v/>
      </c>
      <c r="U121" s="108" t="str">
        <f>IF(N121="","",IF(MASTER.SCHEDULE!$N121="Draw",1,IF(MASTER.SCHEDULE!$N121=H121,3,0)))</f>
        <v/>
      </c>
      <c r="V121" s="108" t="str">
        <f>IF(N121="","",IF(MASTER.SCHEDULE!$N121="Draw",1,IF(MASTER.SCHEDULE!$N121=L121,3,0)))</f>
        <v/>
      </c>
      <c r="W121" s="109" t="str">
        <f>IF(N121="","",MASTER.SCHEDULE!$Q121+MASTER.SCHEDULE!$R121)</f>
        <v/>
      </c>
      <c r="X121" s="110">
        <f t="shared" si="36"/>
        <v>46354</v>
      </c>
      <c r="Y121" s="87"/>
      <c r="Z121" s="87"/>
      <c r="AA121" s="275" t="str">
        <f t="shared" si="37"/>
        <v>Nov 23, 2026</v>
      </c>
      <c r="AB121" s="87"/>
      <c r="AC121" s="87"/>
      <c r="AD121" s="126"/>
      <c r="AE121" s="126"/>
      <c r="AF121" s="87"/>
      <c r="AG121" s="87"/>
      <c r="AH121" s="126"/>
      <c r="AI121" s="126"/>
      <c r="AJ121" s="138"/>
      <c r="AK121" s="91"/>
      <c r="AL121" s="91"/>
      <c r="AM121" s="91"/>
      <c r="AN121" s="151"/>
      <c r="AO121" s="151"/>
      <c r="AP121" s="151"/>
      <c r="AQ121" s="151"/>
      <c r="AR121" s="151"/>
      <c r="AS121" s="151"/>
      <c r="AT121" s="151"/>
      <c r="AU121" s="152"/>
      <c r="AV121" s="152"/>
      <c r="AW121" s="152"/>
      <c r="AX121" s="151"/>
      <c r="AY121" s="151"/>
      <c r="AZ121" s="152"/>
      <c r="BA121" s="152"/>
      <c r="BB121" s="152"/>
      <c r="BC121" s="152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87"/>
      <c r="BO121" s="87"/>
      <c r="BP121" s="91"/>
      <c r="BQ121" s="91"/>
      <c r="BR121" s="91"/>
      <c r="BS121" s="91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7"/>
      <c r="CE121" s="87"/>
    </row>
    <row r="122" spans="1:83" ht="30" customHeight="1">
      <c r="A122" s="87"/>
      <c r="B122" s="270" t="str">
        <f>IF(OR(SCHEDULES!O121=0,SCHEDULES!O121=""),"",SCHEDULES!O121)</f>
        <v>EPL</v>
      </c>
      <c r="C122" s="271">
        <f>IF(B122="","",SCHEDULES!P121)</f>
        <v>46354</v>
      </c>
      <c r="D122" s="270" t="str">
        <f>IF(B122="","",SCHEDULES!Q121)</f>
        <v>The City Ground</v>
      </c>
      <c r="E122" s="272">
        <f>IF(B122="","",SCHEDULES!R121)</f>
        <v>0.625</v>
      </c>
      <c r="F122" s="262">
        <f t="shared" si="27"/>
        <v>46354.625</v>
      </c>
      <c r="G122" s="270" t="e" vm="34">
        <f>IFERROR(INDEX(LOGOS!B:B,MATCH(H122,LOGOS!A:A,0),1),"")</f>
        <v>#VALUE!</v>
      </c>
      <c r="H122" s="270" t="str">
        <f>IF(B122="","",SCHEDULES!S121)</f>
        <v>Nottingham Forest</v>
      </c>
      <c r="I122" s="313" t="s">
        <v>117</v>
      </c>
      <c r="J122" s="273" t="str">
        <f t="shared" si="28"/>
        <v>:</v>
      </c>
      <c r="K122" s="313" t="s">
        <v>117</v>
      </c>
      <c r="L122" s="270" t="str">
        <f>IF(B122="","",SCHEDULES!T121)</f>
        <v>Chelsea</v>
      </c>
      <c r="M122" s="270" t="e" vm="41">
        <f>IFERROR(INDEX(LOGOS!B:B,MATCH(L122,LOGOS!A:A,0),1),"")</f>
        <v>#VALUE!</v>
      </c>
      <c r="N122" s="107" t="str">
        <f t="shared" si="29"/>
        <v/>
      </c>
      <c r="O122" s="108" t="str">
        <f t="shared" si="30"/>
        <v/>
      </c>
      <c r="P122" s="108" t="str">
        <f t="shared" si="31"/>
        <v/>
      </c>
      <c r="Q122" s="109" t="str">
        <f t="shared" si="32"/>
        <v/>
      </c>
      <c r="R122" s="109" t="str">
        <f t="shared" si="33"/>
        <v/>
      </c>
      <c r="S122" s="109" t="str">
        <f t="shared" si="34"/>
        <v/>
      </c>
      <c r="T122" s="109" t="str">
        <f t="shared" si="35"/>
        <v/>
      </c>
      <c r="U122" s="108" t="str">
        <f>IF(N122="","",IF(MASTER.SCHEDULE!$N122="Draw",1,IF(MASTER.SCHEDULE!$N122=H122,3,0)))</f>
        <v/>
      </c>
      <c r="V122" s="108" t="str">
        <f>IF(N122="","",IF(MASTER.SCHEDULE!$N122="Draw",1,IF(MASTER.SCHEDULE!$N122=L122,3,0)))</f>
        <v/>
      </c>
      <c r="W122" s="109" t="str">
        <f>IF(N122="","",MASTER.SCHEDULE!$Q122+MASTER.SCHEDULE!$R122)</f>
        <v/>
      </c>
      <c r="X122" s="110">
        <f t="shared" si="36"/>
        <v>46354</v>
      </c>
      <c r="Y122" s="87"/>
      <c r="Z122" s="87"/>
      <c r="AA122" s="275" t="str">
        <f t="shared" si="37"/>
        <v>Nov 23, 2026</v>
      </c>
      <c r="AB122" s="87"/>
      <c r="AC122" s="87"/>
      <c r="AD122" s="126"/>
      <c r="AE122" s="126"/>
      <c r="AF122" s="87"/>
      <c r="AG122" s="87"/>
      <c r="AH122" s="126"/>
      <c r="AI122" s="126"/>
      <c r="AJ122" s="138"/>
      <c r="AK122" s="91"/>
      <c r="AL122" s="91"/>
      <c r="AM122" s="91"/>
      <c r="AN122" s="151"/>
      <c r="AO122" s="151"/>
      <c r="AP122" s="151"/>
      <c r="AQ122" s="151"/>
      <c r="AR122" s="151"/>
      <c r="AS122" s="151"/>
      <c r="AT122" s="151"/>
      <c r="AU122" s="152"/>
      <c r="AV122" s="152"/>
      <c r="AW122" s="152"/>
      <c r="AX122" s="151"/>
      <c r="AY122" s="151"/>
      <c r="AZ122" s="152"/>
      <c r="BA122" s="152"/>
      <c r="BB122" s="152"/>
      <c r="BC122" s="152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87"/>
      <c r="BO122" s="87"/>
      <c r="BP122" s="91"/>
      <c r="BQ122" s="91"/>
      <c r="BR122" s="91"/>
      <c r="BS122" s="91"/>
      <c r="BT122" s="87"/>
      <c r="BU122" s="87"/>
      <c r="BV122" s="87"/>
      <c r="BW122" s="87"/>
      <c r="BX122" s="87"/>
      <c r="BY122" s="87"/>
      <c r="BZ122" s="87"/>
      <c r="CA122" s="87"/>
      <c r="CB122" s="87"/>
      <c r="CC122" s="87"/>
      <c r="CD122" s="87"/>
      <c r="CE122" s="87"/>
    </row>
    <row r="123" spans="1:83" ht="30" customHeight="1">
      <c r="A123" s="87"/>
      <c r="B123" s="270" t="str">
        <f>IF(OR(SCHEDULES!O122=0,SCHEDULES!O122=""),"",SCHEDULES!O122)</f>
        <v>EPL</v>
      </c>
      <c r="C123" s="271">
        <f>IF(B123="","",SCHEDULES!P122)</f>
        <v>46354</v>
      </c>
      <c r="D123" s="270" t="str">
        <f>IF(B123="","",SCHEDULES!Q122)</f>
        <v>Stadium of Light</v>
      </c>
      <c r="E123" s="272">
        <f>IF(B123="","",SCHEDULES!R122)</f>
        <v>0.625</v>
      </c>
      <c r="F123" s="262">
        <f t="shared" si="27"/>
        <v>46354.625</v>
      </c>
      <c r="G123" s="270" t="e" vm="32">
        <f>IFERROR(INDEX(LOGOS!B:B,MATCH(H123,LOGOS!A:A,0),1),"")</f>
        <v>#VALUE!</v>
      </c>
      <c r="H123" s="270" t="str">
        <f>IF(B123="","",SCHEDULES!S122)</f>
        <v>Sunderland</v>
      </c>
      <c r="I123" s="313" t="s">
        <v>117</v>
      </c>
      <c r="J123" s="273" t="str">
        <f t="shared" si="28"/>
        <v>:</v>
      </c>
      <c r="K123" s="313" t="s">
        <v>117</v>
      </c>
      <c r="L123" s="270" t="str">
        <f>IF(B123="","",SCHEDULES!T122)</f>
        <v>Tottenham</v>
      </c>
      <c r="M123" s="270" t="e" vm="38">
        <f>IFERROR(INDEX(LOGOS!B:B,MATCH(L123,LOGOS!A:A,0),1),"")</f>
        <v>#VALUE!</v>
      </c>
      <c r="N123" s="107" t="str">
        <f t="shared" si="29"/>
        <v/>
      </c>
      <c r="O123" s="108" t="str">
        <f t="shared" si="30"/>
        <v/>
      </c>
      <c r="P123" s="108" t="str">
        <f t="shared" si="31"/>
        <v/>
      </c>
      <c r="Q123" s="109" t="str">
        <f t="shared" si="32"/>
        <v/>
      </c>
      <c r="R123" s="109" t="str">
        <f t="shared" si="33"/>
        <v/>
      </c>
      <c r="S123" s="109" t="str">
        <f t="shared" si="34"/>
        <v/>
      </c>
      <c r="T123" s="109" t="str">
        <f t="shared" si="35"/>
        <v/>
      </c>
      <c r="U123" s="108" t="str">
        <f>IF(N123="","",IF(MASTER.SCHEDULE!$N123="Draw",1,IF(MASTER.SCHEDULE!$N123=H123,3,0)))</f>
        <v/>
      </c>
      <c r="V123" s="108" t="str">
        <f>IF(N123="","",IF(MASTER.SCHEDULE!$N123="Draw",1,IF(MASTER.SCHEDULE!$N123=L123,3,0)))</f>
        <v/>
      </c>
      <c r="W123" s="109" t="str">
        <f>IF(N123="","",MASTER.SCHEDULE!$Q123+MASTER.SCHEDULE!$R123)</f>
        <v/>
      </c>
      <c r="X123" s="110">
        <f t="shared" si="36"/>
        <v>46354</v>
      </c>
      <c r="Y123" s="87"/>
      <c r="Z123" s="87"/>
      <c r="AA123" s="275" t="str">
        <f t="shared" si="37"/>
        <v>Nov 23, 2026</v>
      </c>
      <c r="AB123" s="87"/>
      <c r="AC123" s="87"/>
      <c r="AD123" s="126"/>
      <c r="AE123" s="126"/>
      <c r="AF123" s="87"/>
      <c r="AG123" s="87"/>
      <c r="AH123" s="126"/>
      <c r="AI123" s="126"/>
      <c r="AJ123" s="138"/>
      <c r="AK123" s="91"/>
      <c r="AL123" s="91"/>
      <c r="AM123" s="91"/>
      <c r="AN123" s="151"/>
      <c r="AO123" s="151"/>
      <c r="AP123" s="151"/>
      <c r="AQ123" s="151"/>
      <c r="AR123" s="151"/>
      <c r="AS123" s="151"/>
      <c r="AT123" s="151"/>
      <c r="AU123" s="152"/>
      <c r="AV123" s="152"/>
      <c r="AW123" s="152"/>
      <c r="AX123" s="151"/>
      <c r="AY123" s="151"/>
      <c r="AZ123" s="152"/>
      <c r="BA123" s="152"/>
      <c r="BB123" s="152"/>
      <c r="BC123" s="152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87"/>
      <c r="BO123" s="87"/>
      <c r="BP123" s="91"/>
      <c r="BQ123" s="91"/>
      <c r="BR123" s="91"/>
      <c r="BS123" s="91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</row>
    <row r="124" spans="1:83" ht="30" customHeight="1">
      <c r="A124" s="87"/>
      <c r="B124" s="270" t="str">
        <f>IF(OR(SCHEDULES!O123=0,SCHEDULES!O123=""),"",SCHEDULES!O123)</f>
        <v>EPL</v>
      </c>
      <c r="C124" s="271">
        <f>IF(B124="","",SCHEDULES!P123)</f>
        <v>46358</v>
      </c>
      <c r="D124" s="270" t="str">
        <f>IF(B124="","",SCHEDULES!Q123)</f>
        <v>Vitality Stadium</v>
      </c>
      <c r="E124" s="272">
        <f>IF(B124="","",SCHEDULES!R123)</f>
        <v>0.83333333333333337</v>
      </c>
      <c r="F124" s="262">
        <f t="shared" si="27"/>
        <v>46358.833333333336</v>
      </c>
      <c r="G124" s="270" t="e" vm="36">
        <f>IFERROR(INDEX(LOGOS!B:B,MATCH(H124,LOGOS!A:A,0),1),"")</f>
        <v>#VALUE!</v>
      </c>
      <c r="H124" s="270" t="str">
        <f>IF(B124="","",SCHEDULES!S123)</f>
        <v>Bournemouth</v>
      </c>
      <c r="I124" s="313" t="s">
        <v>117</v>
      </c>
      <c r="J124" s="273" t="str">
        <f t="shared" si="28"/>
        <v>:</v>
      </c>
      <c r="K124" s="313" t="s">
        <v>117</v>
      </c>
      <c r="L124" s="270" t="str">
        <f>IF(B124="","",SCHEDULES!T123)</f>
        <v>Brighton</v>
      </c>
      <c r="M124" s="270" t="e" vm="39">
        <f>IFERROR(INDEX(LOGOS!B:B,MATCH(L124,LOGOS!A:A,0),1),"")</f>
        <v>#VALUE!</v>
      </c>
      <c r="N124" s="107" t="str">
        <f t="shared" si="29"/>
        <v/>
      </c>
      <c r="O124" s="108" t="str">
        <f t="shared" si="30"/>
        <v/>
      </c>
      <c r="P124" s="108" t="str">
        <f t="shared" si="31"/>
        <v/>
      </c>
      <c r="Q124" s="109" t="str">
        <f t="shared" si="32"/>
        <v/>
      </c>
      <c r="R124" s="109" t="str">
        <f t="shared" si="33"/>
        <v/>
      </c>
      <c r="S124" s="109" t="str">
        <f t="shared" si="34"/>
        <v/>
      </c>
      <c r="T124" s="109" t="str">
        <f t="shared" si="35"/>
        <v/>
      </c>
      <c r="U124" s="108" t="str">
        <f>IF(N124="","",IF(MASTER.SCHEDULE!$N124="Draw",1,IF(MASTER.SCHEDULE!$N124=H124,3,0)))</f>
        <v/>
      </c>
      <c r="V124" s="108" t="str">
        <f>IF(N124="","",IF(MASTER.SCHEDULE!$N124="Draw",1,IF(MASTER.SCHEDULE!$N124=L124,3,0)))</f>
        <v/>
      </c>
      <c r="W124" s="109" t="str">
        <f>IF(N124="","",MASTER.SCHEDULE!$Q124+MASTER.SCHEDULE!$R124)</f>
        <v/>
      </c>
      <c r="X124" s="110">
        <f t="shared" si="36"/>
        <v>46358</v>
      </c>
      <c r="Y124" s="87"/>
      <c r="Z124" s="87"/>
      <c r="AA124" s="275" t="str">
        <f t="shared" si="37"/>
        <v>Nov 30, 2026</v>
      </c>
      <c r="AB124" s="87"/>
      <c r="AC124" s="87"/>
      <c r="AD124" s="126"/>
      <c r="AE124" s="126"/>
      <c r="AF124" s="87"/>
      <c r="AG124" s="87"/>
      <c r="AH124" s="126"/>
      <c r="AI124" s="126"/>
      <c r="AJ124" s="138"/>
      <c r="AK124" s="91"/>
      <c r="AL124" s="91"/>
      <c r="AM124" s="91"/>
      <c r="AN124" s="151"/>
      <c r="AO124" s="151"/>
      <c r="AP124" s="151"/>
      <c r="AQ124" s="151"/>
      <c r="AR124" s="151"/>
      <c r="AS124" s="151"/>
      <c r="AT124" s="151"/>
      <c r="AU124" s="152"/>
      <c r="AV124" s="152"/>
      <c r="AW124" s="152"/>
      <c r="AX124" s="151"/>
      <c r="AY124" s="151"/>
      <c r="AZ124" s="152"/>
      <c r="BA124" s="152"/>
      <c r="BB124" s="152"/>
      <c r="BC124" s="152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87"/>
      <c r="BO124" s="87"/>
      <c r="BP124" s="91"/>
      <c r="BQ124" s="91"/>
      <c r="BR124" s="91"/>
      <c r="BS124" s="91"/>
      <c r="BT124" s="87"/>
      <c r="BU124" s="87"/>
      <c r="BV124" s="87"/>
      <c r="BW124" s="87"/>
      <c r="BX124" s="87"/>
      <c r="BY124" s="87"/>
      <c r="BZ124" s="87"/>
      <c r="CA124" s="87"/>
      <c r="CB124" s="87"/>
      <c r="CC124" s="87"/>
      <c r="CD124" s="87"/>
      <c r="CE124" s="87"/>
    </row>
    <row r="125" spans="1:83" ht="30" customHeight="1">
      <c r="A125" s="87"/>
      <c r="B125" s="270" t="str">
        <f>IF(OR(SCHEDULES!O124=0,SCHEDULES!O124=""),"",SCHEDULES!O124)</f>
        <v>EPL</v>
      </c>
      <c r="C125" s="271">
        <f>IF(B125="","",SCHEDULES!P124)</f>
        <v>46358</v>
      </c>
      <c r="D125" s="270" t="str">
        <f>IF(B125="","",SCHEDULES!Q124)</f>
        <v>Villa Park</v>
      </c>
      <c r="E125" s="272">
        <f>IF(B125="","",SCHEDULES!R124)</f>
        <v>0.83333333333333337</v>
      </c>
      <c r="F125" s="262">
        <f t="shared" si="27"/>
        <v>46358.833333333336</v>
      </c>
      <c r="G125" s="270" t="e" vm="33">
        <f>IFERROR(INDEX(LOGOS!B:B,MATCH(H125,LOGOS!A:A,0),1),"")</f>
        <v>#VALUE!</v>
      </c>
      <c r="H125" s="270" t="str">
        <f>IF(B125="","",SCHEDULES!S124)</f>
        <v>Aston Villa</v>
      </c>
      <c r="I125" s="313" t="s">
        <v>117</v>
      </c>
      <c r="J125" s="273" t="str">
        <f t="shared" si="28"/>
        <v>:</v>
      </c>
      <c r="K125" s="313" t="s">
        <v>117</v>
      </c>
      <c r="L125" s="270" t="str">
        <f>IF(B125="","",SCHEDULES!T124)</f>
        <v>Everton</v>
      </c>
      <c r="M125" s="270" t="e" vm="29">
        <f>IFERROR(INDEX(LOGOS!B:B,MATCH(L125,LOGOS!A:A,0),1),"")</f>
        <v>#VALUE!</v>
      </c>
      <c r="N125" s="107" t="str">
        <f t="shared" si="29"/>
        <v/>
      </c>
      <c r="O125" s="108" t="str">
        <f t="shared" si="30"/>
        <v/>
      </c>
      <c r="P125" s="108" t="str">
        <f t="shared" si="31"/>
        <v/>
      </c>
      <c r="Q125" s="109" t="str">
        <f t="shared" si="32"/>
        <v/>
      </c>
      <c r="R125" s="109" t="str">
        <f t="shared" si="33"/>
        <v/>
      </c>
      <c r="S125" s="109" t="str">
        <f t="shared" si="34"/>
        <v/>
      </c>
      <c r="T125" s="109" t="str">
        <f t="shared" si="35"/>
        <v/>
      </c>
      <c r="U125" s="108" t="str">
        <f>IF(N125="","",IF(MASTER.SCHEDULE!$N125="Draw",1,IF(MASTER.SCHEDULE!$N125=H125,3,0)))</f>
        <v/>
      </c>
      <c r="V125" s="108" t="str">
        <f>IF(N125="","",IF(MASTER.SCHEDULE!$N125="Draw",1,IF(MASTER.SCHEDULE!$N125=L125,3,0)))</f>
        <v/>
      </c>
      <c r="W125" s="109" t="str">
        <f>IF(N125="","",MASTER.SCHEDULE!$Q125+MASTER.SCHEDULE!$R125)</f>
        <v/>
      </c>
      <c r="X125" s="110">
        <f t="shared" si="36"/>
        <v>46358</v>
      </c>
      <c r="Y125" s="87"/>
      <c r="Z125" s="87"/>
      <c r="AA125" s="275" t="str">
        <f t="shared" si="37"/>
        <v>Nov 30, 2026</v>
      </c>
      <c r="AB125" s="87"/>
      <c r="AC125" s="87"/>
      <c r="AD125" s="126"/>
      <c r="AE125" s="126"/>
      <c r="AF125" s="87"/>
      <c r="AG125" s="87"/>
      <c r="AH125" s="126"/>
      <c r="AI125" s="126"/>
      <c r="AJ125" s="138"/>
      <c r="AK125" s="91"/>
      <c r="AL125" s="91"/>
      <c r="AM125" s="91"/>
      <c r="AN125" s="151"/>
      <c r="AO125" s="151"/>
      <c r="AP125" s="151"/>
      <c r="AQ125" s="151"/>
      <c r="AR125" s="151"/>
      <c r="AS125" s="151"/>
      <c r="AT125" s="151"/>
      <c r="AU125" s="152"/>
      <c r="AV125" s="152"/>
      <c r="AW125" s="152"/>
      <c r="AX125" s="151"/>
      <c r="AY125" s="151"/>
      <c r="AZ125" s="152"/>
      <c r="BA125" s="152"/>
      <c r="BB125" s="152"/>
      <c r="BC125" s="152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87"/>
      <c r="BO125" s="87"/>
      <c r="BP125" s="91"/>
      <c r="BQ125" s="91"/>
      <c r="BR125" s="91"/>
      <c r="BS125" s="91"/>
      <c r="BT125" s="87"/>
      <c r="BU125" s="87"/>
      <c r="BV125" s="87"/>
      <c r="BW125" s="87"/>
      <c r="BX125" s="87"/>
      <c r="BY125" s="87"/>
      <c r="BZ125" s="87"/>
      <c r="CA125" s="87"/>
      <c r="CB125" s="87"/>
      <c r="CC125" s="87"/>
      <c r="CD125" s="87"/>
      <c r="CE125" s="87"/>
    </row>
    <row r="126" spans="1:83" ht="30" customHeight="1">
      <c r="A126" s="87"/>
      <c r="B126" s="270" t="str">
        <f>IF(OR(SCHEDULES!O125=0,SCHEDULES!O125=""),"",SCHEDULES!O125)</f>
        <v>EPL</v>
      </c>
      <c r="C126" s="271">
        <f>IF(B126="","",SCHEDULES!P125)</f>
        <v>46358</v>
      </c>
      <c r="D126" s="270" t="str">
        <f>IF(B126="","",SCHEDULES!Q125)</f>
        <v>Gtech Community Stadium</v>
      </c>
      <c r="E126" s="272">
        <f>IF(B126="","",SCHEDULES!R125)</f>
        <v>0.83333333333333337</v>
      </c>
      <c r="F126" s="262">
        <f t="shared" si="27"/>
        <v>46358.833333333336</v>
      </c>
      <c r="G126" s="270" t="e" vm="37">
        <f>IFERROR(INDEX(LOGOS!B:B,MATCH(H126,LOGOS!A:A,0),1),"")</f>
        <v>#VALUE!</v>
      </c>
      <c r="H126" s="270" t="str">
        <f>IF(B126="","",SCHEDULES!S125)</f>
        <v>Brentford</v>
      </c>
      <c r="I126" s="313" t="s">
        <v>117</v>
      </c>
      <c r="J126" s="273" t="str">
        <f t="shared" si="28"/>
        <v>:</v>
      </c>
      <c r="K126" s="313" t="s">
        <v>117</v>
      </c>
      <c r="L126" s="270" t="str">
        <f>IF(B126="","",SCHEDULES!T125)</f>
        <v>Arsenal</v>
      </c>
      <c r="M126" s="270" t="e" vm="25">
        <f>IFERROR(INDEX(LOGOS!B:B,MATCH(L126,LOGOS!A:A,0),1),"")</f>
        <v>#VALUE!</v>
      </c>
      <c r="N126" s="107" t="str">
        <f t="shared" si="29"/>
        <v/>
      </c>
      <c r="O126" s="108" t="str">
        <f t="shared" si="30"/>
        <v/>
      </c>
      <c r="P126" s="108" t="str">
        <f t="shared" si="31"/>
        <v/>
      </c>
      <c r="Q126" s="109" t="str">
        <f t="shared" si="32"/>
        <v/>
      </c>
      <c r="R126" s="109" t="str">
        <f t="shared" si="33"/>
        <v/>
      </c>
      <c r="S126" s="109" t="str">
        <f t="shared" si="34"/>
        <v/>
      </c>
      <c r="T126" s="109" t="str">
        <f t="shared" si="35"/>
        <v/>
      </c>
      <c r="U126" s="108" t="str">
        <f>IF(N126="","",IF(MASTER.SCHEDULE!$N126="Draw",1,IF(MASTER.SCHEDULE!$N126=H126,3,0)))</f>
        <v/>
      </c>
      <c r="V126" s="108" t="str">
        <f>IF(N126="","",IF(MASTER.SCHEDULE!$N126="Draw",1,IF(MASTER.SCHEDULE!$N126=L126,3,0)))</f>
        <v/>
      </c>
      <c r="W126" s="109" t="str">
        <f>IF(N126="","",MASTER.SCHEDULE!$Q126+MASTER.SCHEDULE!$R126)</f>
        <v/>
      </c>
      <c r="X126" s="110">
        <f t="shared" si="36"/>
        <v>46358</v>
      </c>
      <c r="Y126" s="87"/>
      <c r="Z126" s="87"/>
      <c r="AA126" s="275" t="str">
        <f t="shared" si="37"/>
        <v>Nov 30, 2026</v>
      </c>
      <c r="AB126" s="87"/>
      <c r="AC126" s="87"/>
      <c r="AD126" s="126"/>
      <c r="AE126" s="126"/>
      <c r="AF126" s="87"/>
      <c r="AG126" s="87"/>
      <c r="AH126" s="126"/>
      <c r="AI126" s="126"/>
      <c r="AJ126" s="138"/>
      <c r="AK126" s="91"/>
      <c r="AL126" s="91"/>
      <c r="AM126" s="91"/>
      <c r="AN126" s="151"/>
      <c r="AO126" s="151"/>
      <c r="AP126" s="151"/>
      <c r="AQ126" s="151"/>
      <c r="AR126" s="151"/>
      <c r="AS126" s="151"/>
      <c r="AT126" s="151"/>
      <c r="AU126" s="152"/>
      <c r="AV126" s="152"/>
      <c r="AW126" s="152"/>
      <c r="AX126" s="151"/>
      <c r="AY126" s="151"/>
      <c r="AZ126" s="152"/>
      <c r="BA126" s="152"/>
      <c r="BB126" s="152"/>
      <c r="BC126" s="152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87"/>
      <c r="BO126" s="87"/>
      <c r="BP126" s="91"/>
      <c r="BQ126" s="91"/>
      <c r="BR126" s="91"/>
      <c r="BS126" s="91"/>
      <c r="BT126" s="87"/>
      <c r="BU126" s="87"/>
      <c r="BV126" s="87"/>
      <c r="BW126" s="87"/>
      <c r="BX126" s="87"/>
      <c r="BY126" s="87"/>
      <c r="BZ126" s="87"/>
      <c r="CA126" s="87"/>
      <c r="CB126" s="87"/>
      <c r="CC126" s="87"/>
      <c r="CD126" s="87"/>
      <c r="CE126" s="87"/>
    </row>
    <row r="127" spans="1:83" ht="30" customHeight="1">
      <c r="A127" s="87"/>
      <c r="B127" s="270" t="str">
        <f>IF(OR(SCHEDULES!O126=0,SCHEDULES!O126=""),"",SCHEDULES!O126)</f>
        <v>EPL</v>
      </c>
      <c r="C127" s="271">
        <f>IF(B127="","",SCHEDULES!P126)</f>
        <v>46358</v>
      </c>
      <c r="D127" s="270" t="str">
        <f>IF(B127="","",SCHEDULES!Q126)</f>
        <v>Stamford Bridge</v>
      </c>
      <c r="E127" s="272">
        <f>IF(B127="","",SCHEDULES!R126)</f>
        <v>0.83333333333333337</v>
      </c>
      <c r="F127" s="262">
        <f t="shared" si="27"/>
        <v>46358.833333333336</v>
      </c>
      <c r="G127" s="270" t="e" vm="41">
        <f>IFERROR(INDEX(LOGOS!B:B,MATCH(H127,LOGOS!A:A,0),1),"")</f>
        <v>#VALUE!</v>
      </c>
      <c r="H127" s="270" t="str">
        <f>IF(B127="","",SCHEDULES!S126)</f>
        <v>Chelsea</v>
      </c>
      <c r="I127" s="313" t="s">
        <v>117</v>
      </c>
      <c r="J127" s="273" t="str">
        <f t="shared" si="28"/>
        <v>:</v>
      </c>
      <c r="K127" s="313" t="s">
        <v>117</v>
      </c>
      <c r="L127" s="270" t="str">
        <f>IF(B127="","",SCHEDULES!T126)</f>
        <v>Crystal Palace</v>
      </c>
      <c r="M127" s="270" t="e" vm="30">
        <f>IFERROR(INDEX(LOGOS!B:B,MATCH(L127,LOGOS!A:A,0),1),"")</f>
        <v>#VALUE!</v>
      </c>
      <c r="N127" s="107" t="str">
        <f t="shared" si="29"/>
        <v/>
      </c>
      <c r="O127" s="108" t="str">
        <f t="shared" si="30"/>
        <v/>
      </c>
      <c r="P127" s="108" t="str">
        <f t="shared" si="31"/>
        <v/>
      </c>
      <c r="Q127" s="109" t="str">
        <f t="shared" si="32"/>
        <v/>
      </c>
      <c r="R127" s="109" t="str">
        <f t="shared" si="33"/>
        <v/>
      </c>
      <c r="S127" s="109" t="str">
        <f t="shared" si="34"/>
        <v/>
      </c>
      <c r="T127" s="109" t="str">
        <f t="shared" si="35"/>
        <v/>
      </c>
      <c r="U127" s="108" t="str">
        <f>IF(N127="","",IF(MASTER.SCHEDULE!$N127="Draw",1,IF(MASTER.SCHEDULE!$N127=H127,3,0)))</f>
        <v/>
      </c>
      <c r="V127" s="108" t="str">
        <f>IF(N127="","",IF(MASTER.SCHEDULE!$N127="Draw",1,IF(MASTER.SCHEDULE!$N127=L127,3,0)))</f>
        <v/>
      </c>
      <c r="W127" s="109" t="str">
        <f>IF(N127="","",MASTER.SCHEDULE!$Q127+MASTER.SCHEDULE!$R127)</f>
        <v/>
      </c>
      <c r="X127" s="110">
        <f t="shared" si="36"/>
        <v>46358</v>
      </c>
      <c r="Y127" s="87"/>
      <c r="Z127" s="87"/>
      <c r="AA127" s="275" t="str">
        <f t="shared" si="37"/>
        <v>Nov 30, 2026</v>
      </c>
      <c r="AB127" s="87"/>
      <c r="AC127" s="87"/>
      <c r="AD127" s="126"/>
      <c r="AE127" s="126"/>
      <c r="AF127" s="87"/>
      <c r="AG127" s="87"/>
      <c r="AH127" s="126"/>
      <c r="AI127" s="126"/>
      <c r="AJ127" s="138"/>
      <c r="AK127" s="91"/>
      <c r="AL127" s="91"/>
      <c r="AM127" s="91"/>
      <c r="AN127" s="151"/>
      <c r="AO127" s="151"/>
      <c r="AP127" s="151"/>
      <c r="AQ127" s="151"/>
      <c r="AR127" s="151"/>
      <c r="AS127" s="151"/>
      <c r="AT127" s="151"/>
      <c r="AU127" s="152"/>
      <c r="AV127" s="152"/>
      <c r="AW127" s="152"/>
      <c r="AX127" s="151"/>
      <c r="AY127" s="151"/>
      <c r="AZ127" s="152"/>
      <c r="BA127" s="152"/>
      <c r="BB127" s="152"/>
      <c r="BC127" s="152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87"/>
      <c r="BO127" s="87"/>
      <c r="BP127" s="91"/>
      <c r="BQ127" s="91"/>
      <c r="BR127" s="91"/>
      <c r="BS127" s="91"/>
      <c r="BT127" s="87"/>
      <c r="BU127" s="87"/>
      <c r="BV127" s="87"/>
      <c r="BW127" s="87"/>
      <c r="BX127" s="87"/>
      <c r="BY127" s="87"/>
      <c r="BZ127" s="87"/>
      <c r="CA127" s="87"/>
      <c r="CB127" s="87"/>
      <c r="CC127" s="87"/>
      <c r="CD127" s="87"/>
      <c r="CE127" s="87"/>
    </row>
    <row r="128" spans="1:83" ht="30" customHeight="1">
      <c r="A128" s="87"/>
      <c r="B128" s="270" t="str">
        <f>IF(OR(SCHEDULES!O127=0,SCHEDULES!O127=""),"",SCHEDULES!O127)</f>
        <v>EPL</v>
      </c>
      <c r="C128" s="271">
        <f>IF(B128="","",SCHEDULES!P127)</f>
        <v>46358</v>
      </c>
      <c r="D128" s="270" t="str">
        <f>IF(B128="","",SCHEDULES!Q127)</f>
        <v>Coventry Building Society Arena</v>
      </c>
      <c r="E128" s="272">
        <f>IF(B128="","",SCHEDULES!R127)</f>
        <v>0.83333333333333337</v>
      </c>
      <c r="F128" s="262">
        <f t="shared" si="27"/>
        <v>46358.833333333336</v>
      </c>
      <c r="G128" s="270" t="e" vm="26">
        <f>IFERROR(INDEX(LOGOS!B:B,MATCH(H128,LOGOS!A:A,0),1),"")</f>
        <v>#VALUE!</v>
      </c>
      <c r="H128" s="270" t="str">
        <f>IF(B128="","",SCHEDULES!S127)</f>
        <v>Coventry</v>
      </c>
      <c r="I128" s="313" t="s">
        <v>117</v>
      </c>
      <c r="J128" s="273" t="str">
        <f t="shared" si="28"/>
        <v>:</v>
      </c>
      <c r="K128" s="313" t="s">
        <v>117</v>
      </c>
      <c r="L128" s="270" t="str">
        <f>IF(B128="","",SCHEDULES!T127)</f>
        <v>Ipswich</v>
      </c>
      <c r="M128" s="270" t="e" vm="31">
        <f>IFERROR(INDEX(LOGOS!B:B,MATCH(L128,LOGOS!A:A,0),1),"")</f>
        <v>#VALUE!</v>
      </c>
      <c r="N128" s="107" t="str">
        <f t="shared" si="29"/>
        <v/>
      </c>
      <c r="O128" s="108" t="str">
        <f t="shared" si="30"/>
        <v/>
      </c>
      <c r="P128" s="108" t="str">
        <f t="shared" si="31"/>
        <v/>
      </c>
      <c r="Q128" s="109" t="str">
        <f t="shared" si="32"/>
        <v/>
      </c>
      <c r="R128" s="109" t="str">
        <f t="shared" si="33"/>
        <v/>
      </c>
      <c r="S128" s="109" t="str">
        <f t="shared" si="34"/>
        <v/>
      </c>
      <c r="T128" s="109" t="str">
        <f t="shared" si="35"/>
        <v/>
      </c>
      <c r="U128" s="108" t="str">
        <f>IF(N128="","",IF(MASTER.SCHEDULE!$N128="Draw",1,IF(MASTER.SCHEDULE!$N128=H128,3,0)))</f>
        <v/>
      </c>
      <c r="V128" s="108" t="str">
        <f>IF(N128="","",IF(MASTER.SCHEDULE!$N128="Draw",1,IF(MASTER.SCHEDULE!$N128=L128,3,0)))</f>
        <v/>
      </c>
      <c r="W128" s="109" t="str">
        <f>IF(N128="","",MASTER.SCHEDULE!$Q128+MASTER.SCHEDULE!$R128)</f>
        <v/>
      </c>
      <c r="X128" s="110">
        <f t="shared" si="36"/>
        <v>46358</v>
      </c>
      <c r="Y128" s="87"/>
      <c r="Z128" s="87"/>
      <c r="AA128" s="275" t="str">
        <f t="shared" si="37"/>
        <v>Nov 30, 2026</v>
      </c>
      <c r="AB128" s="87"/>
      <c r="AC128" s="87"/>
      <c r="AD128" s="126"/>
      <c r="AE128" s="126"/>
      <c r="AF128" s="87"/>
      <c r="AG128" s="87"/>
      <c r="AH128" s="126"/>
      <c r="AI128" s="126"/>
      <c r="AJ128" s="138"/>
      <c r="AK128" s="91"/>
      <c r="AL128" s="91"/>
      <c r="AM128" s="91"/>
      <c r="AN128" s="151"/>
      <c r="AO128" s="151"/>
      <c r="AP128" s="151"/>
      <c r="AQ128" s="151"/>
      <c r="AR128" s="151"/>
      <c r="AS128" s="151"/>
      <c r="AT128" s="151"/>
      <c r="AU128" s="152"/>
      <c r="AV128" s="152"/>
      <c r="AW128" s="152"/>
      <c r="AX128" s="151"/>
      <c r="AY128" s="151"/>
      <c r="AZ128" s="152"/>
      <c r="BA128" s="152"/>
      <c r="BB128" s="152"/>
      <c r="BC128" s="152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87"/>
      <c r="BO128" s="87"/>
      <c r="BP128" s="91"/>
      <c r="BQ128" s="91"/>
      <c r="BR128" s="91"/>
      <c r="BS128" s="91"/>
      <c r="BT128" s="87"/>
      <c r="BU128" s="87"/>
      <c r="BV128" s="87"/>
      <c r="BW128" s="87"/>
      <c r="BX128" s="87"/>
      <c r="BY128" s="87"/>
      <c r="BZ128" s="87"/>
      <c r="CA128" s="87"/>
      <c r="CB128" s="87"/>
      <c r="CC128" s="87"/>
      <c r="CD128" s="87"/>
      <c r="CE128" s="87"/>
    </row>
    <row r="129" spans="1:83" ht="30" customHeight="1">
      <c r="A129" s="87"/>
      <c r="B129" s="270" t="str">
        <f>IF(OR(SCHEDULES!O128=0,SCHEDULES!O128=""),"",SCHEDULES!O128)</f>
        <v>EPL</v>
      </c>
      <c r="C129" s="271">
        <f>IF(B129="","",SCHEDULES!P128)</f>
        <v>46358</v>
      </c>
      <c r="D129" s="270" t="str">
        <f>IF(B129="","",SCHEDULES!Q128)</f>
        <v>MKM Stadium</v>
      </c>
      <c r="E129" s="272">
        <f>IF(B129="","",SCHEDULES!R128)</f>
        <v>0.83333333333333337</v>
      </c>
      <c r="F129" s="262">
        <f t="shared" si="27"/>
        <v>46358.833333333336</v>
      </c>
      <c r="G129" s="270" t="e" vm="27">
        <f>IFERROR(INDEX(LOGOS!B:B,MATCH(H129,LOGOS!A:A,0),1),"")</f>
        <v>#VALUE!</v>
      </c>
      <c r="H129" s="270" t="str">
        <f>IF(B129="","",SCHEDULES!S128)</f>
        <v>Hull</v>
      </c>
      <c r="I129" s="313" t="s">
        <v>117</v>
      </c>
      <c r="J129" s="273" t="str">
        <f t="shared" si="28"/>
        <v>:</v>
      </c>
      <c r="K129" s="313" t="s">
        <v>117</v>
      </c>
      <c r="L129" s="270" t="str">
        <f>IF(B129="","",SCHEDULES!T128)</f>
        <v>Nottingham Forest</v>
      </c>
      <c r="M129" s="270" t="e" vm="34">
        <f>IFERROR(INDEX(LOGOS!B:B,MATCH(L129,LOGOS!A:A,0),1),"")</f>
        <v>#VALUE!</v>
      </c>
      <c r="N129" s="107" t="str">
        <f t="shared" si="29"/>
        <v/>
      </c>
      <c r="O129" s="108" t="str">
        <f t="shared" si="30"/>
        <v/>
      </c>
      <c r="P129" s="108" t="str">
        <f t="shared" si="31"/>
        <v/>
      </c>
      <c r="Q129" s="109" t="str">
        <f t="shared" si="32"/>
        <v/>
      </c>
      <c r="R129" s="109" t="str">
        <f t="shared" si="33"/>
        <v/>
      </c>
      <c r="S129" s="109" t="str">
        <f t="shared" si="34"/>
        <v/>
      </c>
      <c r="T129" s="109" t="str">
        <f t="shared" si="35"/>
        <v/>
      </c>
      <c r="U129" s="108" t="str">
        <f>IF(N129="","",IF(MASTER.SCHEDULE!$N129="Draw",1,IF(MASTER.SCHEDULE!$N129=H129,3,0)))</f>
        <v/>
      </c>
      <c r="V129" s="108" t="str">
        <f>IF(N129="","",IF(MASTER.SCHEDULE!$N129="Draw",1,IF(MASTER.SCHEDULE!$N129=L129,3,0)))</f>
        <v/>
      </c>
      <c r="W129" s="109" t="str">
        <f>IF(N129="","",MASTER.SCHEDULE!$Q129+MASTER.SCHEDULE!$R129)</f>
        <v/>
      </c>
      <c r="X129" s="110">
        <f t="shared" si="36"/>
        <v>46358</v>
      </c>
      <c r="Y129" s="87"/>
      <c r="Z129" s="87"/>
      <c r="AA129" s="275" t="str">
        <f t="shared" si="37"/>
        <v>Nov 30, 2026</v>
      </c>
      <c r="AB129" s="87"/>
      <c r="AC129" s="87"/>
      <c r="AD129" s="126"/>
      <c r="AE129" s="126"/>
      <c r="AF129" s="87"/>
      <c r="AG129" s="87"/>
      <c r="AH129" s="126"/>
      <c r="AI129" s="126"/>
      <c r="AJ129" s="138"/>
      <c r="AK129" s="91"/>
      <c r="AL129" s="91"/>
      <c r="AM129" s="91"/>
      <c r="AN129" s="151"/>
      <c r="AO129" s="151"/>
      <c r="AP129" s="151"/>
      <c r="AQ129" s="151"/>
      <c r="AR129" s="151"/>
      <c r="AS129" s="151"/>
      <c r="AT129" s="151"/>
      <c r="AU129" s="152"/>
      <c r="AV129" s="152"/>
      <c r="AW129" s="152"/>
      <c r="AX129" s="151"/>
      <c r="AY129" s="151"/>
      <c r="AZ129" s="152"/>
      <c r="BA129" s="152"/>
      <c r="BB129" s="152"/>
      <c r="BC129" s="152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87"/>
      <c r="BO129" s="87"/>
      <c r="BP129" s="91"/>
      <c r="BQ129" s="91"/>
      <c r="BR129" s="91"/>
      <c r="BS129" s="91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</row>
    <row r="130" spans="1:83" ht="30" customHeight="1">
      <c r="A130" s="87"/>
      <c r="B130" s="270" t="str">
        <f>IF(OR(SCHEDULES!O129=0,SCHEDULES!O129=""),"",SCHEDULES!O129)</f>
        <v>EPL</v>
      </c>
      <c r="C130" s="271">
        <f>IF(B130="","",SCHEDULES!P129)</f>
        <v>46358</v>
      </c>
      <c r="D130" s="270" t="str">
        <f>IF(B130="","",SCHEDULES!Q129)</f>
        <v>Anfield</v>
      </c>
      <c r="E130" s="272">
        <f>IF(B130="","",SCHEDULES!R129)</f>
        <v>0.83333333333333337</v>
      </c>
      <c r="F130" s="262">
        <f t="shared" si="27"/>
        <v>46358.833333333336</v>
      </c>
      <c r="G130" s="270" t="e" vm="43">
        <f>IFERROR(INDEX(LOGOS!B:B,MATCH(H130,LOGOS!A:A,0),1),"")</f>
        <v>#VALUE!</v>
      </c>
      <c r="H130" s="270" t="str">
        <f>IF(B130="","",SCHEDULES!S129)</f>
        <v>Liverpool</v>
      </c>
      <c r="I130" s="313" t="s">
        <v>117</v>
      </c>
      <c r="J130" s="273" t="str">
        <f t="shared" si="28"/>
        <v>:</v>
      </c>
      <c r="K130" s="313" t="s">
        <v>117</v>
      </c>
      <c r="L130" s="270" t="str">
        <f>IF(B130="","",SCHEDULES!T129)</f>
        <v>Sunderland</v>
      </c>
      <c r="M130" s="270" t="e" vm="32">
        <f>IFERROR(INDEX(LOGOS!B:B,MATCH(L130,LOGOS!A:A,0),1),"")</f>
        <v>#VALUE!</v>
      </c>
      <c r="N130" s="107" t="str">
        <f t="shared" si="29"/>
        <v/>
      </c>
      <c r="O130" s="108" t="str">
        <f t="shared" si="30"/>
        <v/>
      </c>
      <c r="P130" s="108" t="str">
        <f t="shared" si="31"/>
        <v/>
      </c>
      <c r="Q130" s="109" t="str">
        <f t="shared" si="32"/>
        <v/>
      </c>
      <c r="R130" s="109" t="str">
        <f t="shared" si="33"/>
        <v/>
      </c>
      <c r="S130" s="109" t="str">
        <f t="shared" si="34"/>
        <v/>
      </c>
      <c r="T130" s="109" t="str">
        <f t="shared" si="35"/>
        <v/>
      </c>
      <c r="U130" s="108" t="str">
        <f>IF(N130="","",IF(MASTER.SCHEDULE!$N130="Draw",1,IF(MASTER.SCHEDULE!$N130=H130,3,0)))</f>
        <v/>
      </c>
      <c r="V130" s="108" t="str">
        <f>IF(N130="","",IF(MASTER.SCHEDULE!$N130="Draw",1,IF(MASTER.SCHEDULE!$N130=L130,3,0)))</f>
        <v/>
      </c>
      <c r="W130" s="109" t="str">
        <f>IF(N130="","",MASTER.SCHEDULE!$Q130+MASTER.SCHEDULE!$R130)</f>
        <v/>
      </c>
      <c r="X130" s="110">
        <f t="shared" si="36"/>
        <v>46358</v>
      </c>
      <c r="Y130" s="87"/>
      <c r="Z130" s="87"/>
      <c r="AA130" s="275" t="str">
        <f t="shared" si="37"/>
        <v>Nov 30, 2026</v>
      </c>
      <c r="AB130" s="87"/>
      <c r="AC130" s="87"/>
      <c r="AD130" s="126"/>
      <c r="AE130" s="126"/>
      <c r="AF130" s="87"/>
      <c r="AG130" s="87"/>
      <c r="AH130" s="126"/>
      <c r="AI130" s="126"/>
      <c r="AJ130" s="138"/>
      <c r="AK130" s="91"/>
      <c r="AL130" s="91"/>
      <c r="AM130" s="91"/>
      <c r="AN130" s="151"/>
      <c r="AO130" s="151"/>
      <c r="AP130" s="151"/>
      <c r="AQ130" s="151"/>
      <c r="AR130" s="151"/>
      <c r="AS130" s="151"/>
      <c r="AT130" s="151"/>
      <c r="AU130" s="152"/>
      <c r="AV130" s="152"/>
      <c r="AW130" s="152"/>
      <c r="AX130" s="151"/>
      <c r="AY130" s="151"/>
      <c r="AZ130" s="152"/>
      <c r="BA130" s="152"/>
      <c r="BB130" s="152"/>
      <c r="BC130" s="152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87"/>
      <c r="BO130" s="87"/>
      <c r="BP130" s="91"/>
      <c r="BQ130" s="91"/>
      <c r="BR130" s="91"/>
      <c r="BS130" s="91"/>
      <c r="BT130" s="87"/>
      <c r="BU130" s="87"/>
      <c r="BV130" s="87"/>
      <c r="BW130" s="87"/>
      <c r="BX130" s="87"/>
      <c r="BY130" s="87"/>
      <c r="BZ130" s="87"/>
      <c r="CA130" s="87"/>
      <c r="CB130" s="87"/>
      <c r="CC130" s="87"/>
      <c r="CD130" s="87"/>
      <c r="CE130" s="87"/>
    </row>
    <row r="131" spans="1:83" ht="30" customHeight="1">
      <c r="A131" s="87"/>
      <c r="B131" s="270" t="str">
        <f>IF(OR(SCHEDULES!O130=0,SCHEDULES!O130=""),"",SCHEDULES!O130)</f>
        <v>EPL</v>
      </c>
      <c r="C131" s="271">
        <f>IF(B131="","",SCHEDULES!P130)</f>
        <v>46358</v>
      </c>
      <c r="D131" s="270" t="str">
        <f>IF(B131="","",SCHEDULES!Q130)</f>
        <v>Etihad Stadium</v>
      </c>
      <c r="E131" s="272">
        <f>IF(B131="","",SCHEDULES!R130)</f>
        <v>0.83333333333333337</v>
      </c>
      <c r="F131" s="262">
        <f t="shared" si="27"/>
        <v>46358.833333333336</v>
      </c>
      <c r="G131" s="270" t="e" vm="40">
        <f>IFERROR(INDEX(LOGOS!B:B,MATCH(H131,LOGOS!A:A,0),1),"")</f>
        <v>#VALUE!</v>
      </c>
      <c r="H131" s="270" t="str">
        <f>IF(B131="","",SCHEDULES!S130)</f>
        <v>Manchester City</v>
      </c>
      <c r="I131" s="313" t="s">
        <v>117</v>
      </c>
      <c r="J131" s="273" t="str">
        <f t="shared" si="28"/>
        <v>:</v>
      </c>
      <c r="K131" s="313" t="s">
        <v>117</v>
      </c>
      <c r="L131" s="270" t="str">
        <f>IF(B131="","",SCHEDULES!T130)</f>
        <v>Leeds</v>
      </c>
      <c r="M131" s="270" t="e" vm="35">
        <f>IFERROR(INDEX(LOGOS!B:B,MATCH(L131,LOGOS!A:A,0),1),"")</f>
        <v>#VALUE!</v>
      </c>
      <c r="N131" s="107" t="str">
        <f t="shared" si="29"/>
        <v/>
      </c>
      <c r="O131" s="108" t="str">
        <f t="shared" si="30"/>
        <v/>
      </c>
      <c r="P131" s="108" t="str">
        <f t="shared" si="31"/>
        <v/>
      </c>
      <c r="Q131" s="109" t="str">
        <f t="shared" si="32"/>
        <v/>
      </c>
      <c r="R131" s="109" t="str">
        <f t="shared" si="33"/>
        <v/>
      </c>
      <c r="S131" s="109" t="str">
        <f t="shared" si="34"/>
        <v/>
      </c>
      <c r="T131" s="109" t="str">
        <f t="shared" si="35"/>
        <v/>
      </c>
      <c r="U131" s="108" t="str">
        <f>IF(N131="","",IF(MASTER.SCHEDULE!$N131="Draw",1,IF(MASTER.SCHEDULE!$N131=H131,3,0)))</f>
        <v/>
      </c>
      <c r="V131" s="108" t="str">
        <f>IF(N131="","",IF(MASTER.SCHEDULE!$N131="Draw",1,IF(MASTER.SCHEDULE!$N131=L131,3,0)))</f>
        <v/>
      </c>
      <c r="W131" s="109" t="str">
        <f>IF(N131="","",MASTER.SCHEDULE!$Q131+MASTER.SCHEDULE!$R131)</f>
        <v/>
      </c>
      <c r="X131" s="110">
        <f t="shared" si="36"/>
        <v>46358</v>
      </c>
      <c r="Y131" s="87"/>
      <c r="Z131" s="87"/>
      <c r="AA131" s="275" t="str">
        <f t="shared" si="37"/>
        <v>Nov 30, 2026</v>
      </c>
      <c r="AB131" s="87"/>
      <c r="AC131" s="87"/>
      <c r="AD131" s="126"/>
      <c r="AE131" s="126"/>
      <c r="AF131" s="87"/>
      <c r="AG131" s="87"/>
      <c r="AH131" s="126"/>
      <c r="AI131" s="126"/>
      <c r="AJ131" s="138"/>
      <c r="AK131" s="91"/>
      <c r="AL131" s="91"/>
      <c r="AM131" s="91"/>
      <c r="AN131" s="151"/>
      <c r="AO131" s="151"/>
      <c r="AP131" s="151"/>
      <c r="AQ131" s="151"/>
      <c r="AR131" s="151"/>
      <c r="AS131" s="151"/>
      <c r="AT131" s="151"/>
      <c r="AU131" s="152"/>
      <c r="AV131" s="152"/>
      <c r="AW131" s="152"/>
      <c r="AX131" s="151"/>
      <c r="AY131" s="151"/>
      <c r="AZ131" s="152"/>
      <c r="BA131" s="152"/>
      <c r="BB131" s="152"/>
      <c r="BC131" s="152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87"/>
      <c r="BO131" s="87"/>
      <c r="BP131" s="91"/>
      <c r="BQ131" s="91"/>
      <c r="BR131" s="91"/>
      <c r="BS131" s="91"/>
      <c r="BT131" s="87"/>
      <c r="BU131" s="87"/>
      <c r="BV131" s="87"/>
      <c r="BW131" s="87"/>
      <c r="BX131" s="87"/>
      <c r="BY131" s="87"/>
      <c r="BZ131" s="87"/>
      <c r="CA131" s="87"/>
      <c r="CB131" s="87"/>
      <c r="CC131" s="87"/>
      <c r="CD131" s="87"/>
      <c r="CE131" s="87"/>
    </row>
    <row r="132" spans="1:83" ht="30" customHeight="1">
      <c r="A132" s="87"/>
      <c r="B132" s="270" t="str">
        <f>IF(OR(SCHEDULES!O131=0,SCHEDULES!O131=""),"",SCHEDULES!O131)</f>
        <v>EPL</v>
      </c>
      <c r="C132" s="271">
        <f>IF(B132="","",SCHEDULES!P131)</f>
        <v>46358</v>
      </c>
      <c r="D132" s="270" t="str">
        <f>IF(B132="","",SCHEDULES!Q131)</f>
        <v>St. James' Park</v>
      </c>
      <c r="E132" s="272">
        <f>IF(B132="","",SCHEDULES!R131)</f>
        <v>0.83333333333333337</v>
      </c>
      <c r="F132" s="262">
        <f t="shared" ref="F132:F195" si="38">IF(E132="","",(C132+E132)+IF($A$7&gt;=0,TIMEVALUE($A$7&amp;":00"),-TIMEVALUE(ABS($A$7)&amp;":00")))</f>
        <v>46358.833333333336</v>
      </c>
      <c r="G132" s="270" t="e" vm="42">
        <f>IFERROR(INDEX(LOGOS!B:B,MATCH(H132,LOGOS!A:A,0),1),"")</f>
        <v>#VALUE!</v>
      </c>
      <c r="H132" s="270" t="str">
        <f>IF(B132="","",SCHEDULES!S131)</f>
        <v>Newcastle United</v>
      </c>
      <c r="I132" s="313" t="s">
        <v>117</v>
      </c>
      <c r="J132" s="273" t="str">
        <f t="shared" ref="J132:J195" si="39">IF(H132="","",":")</f>
        <v>:</v>
      </c>
      <c r="K132" s="313" t="s">
        <v>117</v>
      </c>
      <c r="L132" s="270" t="str">
        <f>IF(B132="","",SCHEDULES!T131)</f>
        <v>Manchester United</v>
      </c>
      <c r="M132" s="270" t="e" vm="28">
        <f>IFERROR(INDEX(LOGOS!B:B,MATCH(L132,LOGOS!A:A,0),1),"")</f>
        <v>#VALUE!</v>
      </c>
      <c r="N132" s="107" t="str">
        <f t="shared" si="29"/>
        <v/>
      </c>
      <c r="O132" s="108" t="str">
        <f t="shared" si="30"/>
        <v/>
      </c>
      <c r="P132" s="108" t="str">
        <f t="shared" si="31"/>
        <v/>
      </c>
      <c r="Q132" s="109" t="str">
        <f t="shared" si="32"/>
        <v/>
      </c>
      <c r="R132" s="109" t="str">
        <f t="shared" si="33"/>
        <v/>
      </c>
      <c r="S132" s="109" t="str">
        <f t="shared" si="34"/>
        <v/>
      </c>
      <c r="T132" s="109" t="str">
        <f t="shared" si="35"/>
        <v/>
      </c>
      <c r="U132" s="108" t="str">
        <f>IF(N132="","",IF(MASTER.SCHEDULE!$N132="Draw",1,IF(MASTER.SCHEDULE!$N132=H132,3,0)))</f>
        <v/>
      </c>
      <c r="V132" s="108" t="str">
        <f>IF(N132="","",IF(MASTER.SCHEDULE!$N132="Draw",1,IF(MASTER.SCHEDULE!$N132=L132,3,0)))</f>
        <v/>
      </c>
      <c r="W132" s="109" t="str">
        <f>IF(N132="","",MASTER.SCHEDULE!$Q132+MASTER.SCHEDULE!$R132)</f>
        <v/>
      </c>
      <c r="X132" s="110">
        <f t="shared" si="36"/>
        <v>46358</v>
      </c>
      <c r="Y132" s="87"/>
      <c r="Z132" s="87"/>
      <c r="AA132" s="275" t="str">
        <f t="shared" si="37"/>
        <v>Nov 30, 2026</v>
      </c>
      <c r="AB132" s="87"/>
      <c r="AC132" s="87"/>
      <c r="AD132" s="126"/>
      <c r="AE132" s="126"/>
      <c r="AF132" s="87"/>
      <c r="AG132" s="87"/>
      <c r="AH132" s="126"/>
      <c r="AI132" s="126"/>
      <c r="AJ132" s="138"/>
      <c r="AK132" s="91"/>
      <c r="AL132" s="91"/>
      <c r="AM132" s="91"/>
      <c r="AN132" s="151"/>
      <c r="AO132" s="151"/>
      <c r="AP132" s="151"/>
      <c r="AQ132" s="151"/>
      <c r="AR132" s="151"/>
      <c r="AS132" s="151"/>
      <c r="AT132" s="151"/>
      <c r="AU132" s="152"/>
      <c r="AV132" s="152"/>
      <c r="AW132" s="152"/>
      <c r="AX132" s="151"/>
      <c r="AY132" s="151"/>
      <c r="AZ132" s="152"/>
      <c r="BA132" s="152"/>
      <c r="BB132" s="152"/>
      <c r="BC132" s="152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87"/>
      <c r="BO132" s="87"/>
      <c r="BP132" s="91"/>
      <c r="BQ132" s="91"/>
      <c r="BR132" s="91"/>
      <c r="BS132" s="91"/>
      <c r="BT132" s="87"/>
      <c r="BU132" s="87"/>
      <c r="BV132" s="87"/>
      <c r="BW132" s="87"/>
      <c r="BX132" s="87"/>
      <c r="BY132" s="87"/>
      <c r="BZ132" s="87"/>
      <c r="CA132" s="87"/>
      <c r="CB132" s="87"/>
      <c r="CC132" s="87"/>
      <c r="CD132" s="87"/>
      <c r="CE132" s="87"/>
    </row>
    <row r="133" spans="1:83" ht="30" customHeight="1">
      <c r="A133" s="87"/>
      <c r="B133" s="270" t="str">
        <f>IF(OR(SCHEDULES!O132=0,SCHEDULES!O132=""),"",SCHEDULES!O132)</f>
        <v>EPL</v>
      </c>
      <c r="C133" s="271">
        <f>IF(B133="","",SCHEDULES!P132)</f>
        <v>46358</v>
      </c>
      <c r="D133" s="270" t="str">
        <f>IF(B133="","",SCHEDULES!Q132)</f>
        <v>Tottenham Hotspur Stadium</v>
      </c>
      <c r="E133" s="272">
        <f>IF(B133="","",SCHEDULES!R132)</f>
        <v>0.83333333333333337</v>
      </c>
      <c r="F133" s="262">
        <f t="shared" si="38"/>
        <v>46358.833333333336</v>
      </c>
      <c r="G133" s="270" t="e" vm="38">
        <f>IFERROR(INDEX(LOGOS!B:B,MATCH(H133,LOGOS!A:A,0),1),"")</f>
        <v>#VALUE!</v>
      </c>
      <c r="H133" s="270" t="str">
        <f>IF(B133="","",SCHEDULES!S132)</f>
        <v>Tottenham</v>
      </c>
      <c r="I133" s="313" t="s">
        <v>117</v>
      </c>
      <c r="J133" s="273" t="str">
        <f t="shared" si="39"/>
        <v>:</v>
      </c>
      <c r="K133" s="313" t="s">
        <v>117</v>
      </c>
      <c r="L133" s="270" t="str">
        <f>IF(B133="","",SCHEDULES!T132)</f>
        <v>Fulham</v>
      </c>
      <c r="M133" s="270" t="e" vm="44">
        <f>IFERROR(INDEX(LOGOS!B:B,MATCH(L133,LOGOS!A:A,0),1),"")</f>
        <v>#VALUE!</v>
      </c>
      <c r="N133" s="107" t="str">
        <f t="shared" ref="N133:N196" si="40">IF(OR(I133="",K133="",B133&lt;&gt;"EPL"),"", IF(I133=K133,"DRAW",IF(I133&gt;K133,H133,L133)))</f>
        <v/>
      </c>
      <c r="O133" s="108" t="str">
        <f t="shared" ref="O133:O196" si="41">IF(OR(N133="",N133="DRAW"),"",N133)</f>
        <v/>
      </c>
      <c r="P133" s="108" t="str">
        <f t="shared" ref="P133:P196" si="42">IF(OR(N133="",N133="DRAW"),"",IF(N133=H133,L133,H133))</f>
        <v/>
      </c>
      <c r="Q133" s="109" t="str">
        <f t="shared" ref="Q133:Q196" si="43">IF(N133="","",I133)</f>
        <v/>
      </c>
      <c r="R133" s="109" t="str">
        <f t="shared" ref="R133:R196" si="44">IF(N133="","",K133)</f>
        <v/>
      </c>
      <c r="S133" s="109" t="str">
        <f t="shared" ref="S133:S196" si="45">IF(N133="","",I133-K133)</f>
        <v/>
      </c>
      <c r="T133" s="109" t="str">
        <f t="shared" ref="T133:T196" si="46">IF(N133="","",K133-I133)</f>
        <v/>
      </c>
      <c r="U133" s="108" t="str">
        <f>IF(N133="","",IF(MASTER.SCHEDULE!$N133="Draw",1,IF(MASTER.SCHEDULE!$N133=H133,3,0)))</f>
        <v/>
      </c>
      <c r="V133" s="108" t="str">
        <f>IF(N133="","",IF(MASTER.SCHEDULE!$N133="Draw",1,IF(MASTER.SCHEDULE!$N133=L133,3,0)))</f>
        <v/>
      </c>
      <c r="W133" s="109" t="str">
        <f>IF(N133="","",MASTER.SCHEDULE!$Q133+MASTER.SCHEDULE!$R133)</f>
        <v/>
      </c>
      <c r="X133" s="110">
        <f t="shared" ref="X133:X196" si="47">DATE(YEAR(F133),MONTH(F133),DAY(F133))</f>
        <v>46358</v>
      </c>
      <c r="Y133" s="87"/>
      <c r="Z133" s="87"/>
      <c r="AA133" s="275" t="str">
        <f t="shared" ref="AA133:AA196" si="48">IF(H133="","",TEXT(C133-WEEKDAY(C133,2)+1,"MMM D, YYY"))</f>
        <v>Nov 30, 2026</v>
      </c>
      <c r="AB133" s="87"/>
      <c r="AC133" s="87"/>
      <c r="AD133" s="126"/>
      <c r="AE133" s="126"/>
      <c r="AF133" s="87"/>
      <c r="AG133" s="87"/>
      <c r="AH133" s="126"/>
      <c r="AI133" s="126"/>
      <c r="AJ133" s="138"/>
      <c r="AK133" s="91"/>
      <c r="AL133" s="91"/>
      <c r="AM133" s="91"/>
      <c r="AN133" s="151"/>
      <c r="AO133" s="151"/>
      <c r="AP133" s="151"/>
      <c r="AQ133" s="151"/>
      <c r="AR133" s="151"/>
      <c r="AS133" s="151"/>
      <c r="AT133" s="151"/>
      <c r="AU133" s="152"/>
      <c r="AV133" s="152"/>
      <c r="AW133" s="152"/>
      <c r="AX133" s="151"/>
      <c r="AY133" s="151"/>
      <c r="AZ133" s="152"/>
      <c r="BA133" s="152"/>
      <c r="BB133" s="152"/>
      <c r="BC133" s="152"/>
      <c r="BD133" s="91"/>
      <c r="BE133" s="91"/>
      <c r="BF133" s="91"/>
      <c r="BG133" s="91"/>
      <c r="BH133" s="91"/>
      <c r="BI133" s="91"/>
      <c r="BJ133" s="91"/>
      <c r="BK133" s="91"/>
      <c r="BL133" s="91"/>
      <c r="BM133" s="91"/>
      <c r="BN133" s="87"/>
      <c r="BO133" s="87"/>
      <c r="BP133" s="91"/>
      <c r="BQ133" s="91"/>
      <c r="BR133" s="91"/>
      <c r="BS133" s="91"/>
      <c r="BT133" s="87"/>
      <c r="BU133" s="87"/>
      <c r="BV133" s="87"/>
      <c r="BW133" s="87"/>
      <c r="BX133" s="87"/>
      <c r="BY133" s="87"/>
      <c r="BZ133" s="87"/>
      <c r="CA133" s="87"/>
      <c r="CB133" s="87"/>
      <c r="CC133" s="87"/>
      <c r="CD133" s="87"/>
      <c r="CE133" s="87"/>
    </row>
    <row r="134" spans="1:83" ht="30" customHeight="1">
      <c r="A134" s="87"/>
      <c r="B134" s="270" t="str">
        <f>IF(OR(SCHEDULES!O133=0,SCHEDULES!O133=""),"",SCHEDULES!O133)</f>
        <v>EPL</v>
      </c>
      <c r="C134" s="271">
        <f>IF(B134="","",SCHEDULES!P133)</f>
        <v>46361</v>
      </c>
      <c r="D134" s="270" t="str">
        <f>IF(B134="","",SCHEDULES!Q133)</f>
        <v>Vitality Stadium</v>
      </c>
      <c r="E134" s="272">
        <f>IF(B134="","",SCHEDULES!R133)</f>
        <v>0.625</v>
      </c>
      <c r="F134" s="262">
        <f t="shared" si="38"/>
        <v>46361.625</v>
      </c>
      <c r="G134" s="270" t="e" vm="36">
        <f>IFERROR(INDEX(LOGOS!B:B,MATCH(H134,LOGOS!A:A,0),1),"")</f>
        <v>#VALUE!</v>
      </c>
      <c r="H134" s="270" t="str">
        <f>IF(B134="","",SCHEDULES!S133)</f>
        <v>Bournemouth</v>
      </c>
      <c r="I134" s="313" t="s">
        <v>117</v>
      </c>
      <c r="J134" s="273" t="str">
        <f t="shared" si="39"/>
        <v>:</v>
      </c>
      <c r="K134" s="313" t="s">
        <v>117</v>
      </c>
      <c r="L134" s="270" t="str">
        <f>IF(B134="","",SCHEDULES!T133)</f>
        <v>Hull</v>
      </c>
      <c r="M134" s="270" t="e" vm="27">
        <f>IFERROR(INDEX(LOGOS!B:B,MATCH(L134,LOGOS!A:A,0),1),"")</f>
        <v>#VALUE!</v>
      </c>
      <c r="N134" s="107" t="str">
        <f t="shared" si="40"/>
        <v/>
      </c>
      <c r="O134" s="108" t="str">
        <f t="shared" si="41"/>
        <v/>
      </c>
      <c r="P134" s="108" t="str">
        <f t="shared" si="42"/>
        <v/>
      </c>
      <c r="Q134" s="109" t="str">
        <f t="shared" si="43"/>
        <v/>
      </c>
      <c r="R134" s="109" t="str">
        <f t="shared" si="44"/>
        <v/>
      </c>
      <c r="S134" s="109" t="str">
        <f t="shared" si="45"/>
        <v/>
      </c>
      <c r="T134" s="109" t="str">
        <f t="shared" si="46"/>
        <v/>
      </c>
      <c r="U134" s="108" t="str">
        <f>IF(N134="","",IF(MASTER.SCHEDULE!$N134="Draw",1,IF(MASTER.SCHEDULE!$N134=H134,3,0)))</f>
        <v/>
      </c>
      <c r="V134" s="108" t="str">
        <f>IF(N134="","",IF(MASTER.SCHEDULE!$N134="Draw",1,IF(MASTER.SCHEDULE!$N134=L134,3,0)))</f>
        <v/>
      </c>
      <c r="W134" s="109" t="str">
        <f>IF(N134="","",MASTER.SCHEDULE!$Q134+MASTER.SCHEDULE!$R134)</f>
        <v/>
      </c>
      <c r="X134" s="110">
        <f t="shared" si="47"/>
        <v>46361</v>
      </c>
      <c r="Y134" s="87"/>
      <c r="Z134" s="87"/>
      <c r="AA134" s="275" t="str">
        <f t="shared" si="48"/>
        <v>Nov 30, 2026</v>
      </c>
      <c r="AB134" s="87"/>
      <c r="AC134" s="87"/>
      <c r="AD134" s="126"/>
      <c r="AE134" s="126"/>
      <c r="AF134" s="87"/>
      <c r="AG134" s="87"/>
      <c r="AH134" s="126"/>
      <c r="AI134" s="126"/>
      <c r="AJ134" s="138"/>
      <c r="AK134" s="91"/>
      <c r="AL134" s="91"/>
      <c r="AM134" s="91"/>
      <c r="AN134" s="151"/>
      <c r="AO134" s="151"/>
      <c r="AP134" s="151"/>
      <c r="AQ134" s="151"/>
      <c r="AR134" s="151"/>
      <c r="AS134" s="151"/>
      <c r="AT134" s="151"/>
      <c r="AU134" s="152"/>
      <c r="AV134" s="152"/>
      <c r="AW134" s="152"/>
      <c r="AX134" s="151"/>
      <c r="AY134" s="151"/>
      <c r="AZ134" s="152"/>
      <c r="BA134" s="152"/>
      <c r="BB134" s="152"/>
      <c r="BC134" s="152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87"/>
      <c r="BO134" s="87"/>
      <c r="BP134" s="91"/>
      <c r="BQ134" s="91"/>
      <c r="BR134" s="91"/>
      <c r="BS134" s="91"/>
      <c r="BT134" s="87"/>
      <c r="BU134" s="87"/>
      <c r="BV134" s="87"/>
      <c r="BW134" s="87"/>
      <c r="BX134" s="87"/>
      <c r="BY134" s="87"/>
      <c r="BZ134" s="87"/>
      <c r="CA134" s="87"/>
      <c r="CB134" s="87"/>
      <c r="CC134" s="87"/>
      <c r="CD134" s="87"/>
      <c r="CE134" s="87"/>
    </row>
    <row r="135" spans="1:83" ht="30" customHeight="1">
      <c r="A135" s="87"/>
      <c r="B135" s="270" t="str">
        <f>IF(OR(SCHEDULES!O134=0,SCHEDULES!O134=""),"",SCHEDULES!O134)</f>
        <v>EPL</v>
      </c>
      <c r="C135" s="271">
        <f>IF(B135="","",SCHEDULES!P134)</f>
        <v>46361</v>
      </c>
      <c r="D135" s="270" t="str">
        <f>IF(B135="","",SCHEDULES!Q134)</f>
        <v>Villa Park</v>
      </c>
      <c r="E135" s="272">
        <f>IF(B135="","",SCHEDULES!R134)</f>
        <v>0.625</v>
      </c>
      <c r="F135" s="262">
        <f t="shared" si="38"/>
        <v>46361.625</v>
      </c>
      <c r="G135" s="270" t="e" vm="33">
        <f>IFERROR(INDEX(LOGOS!B:B,MATCH(H135,LOGOS!A:A,0),1),"")</f>
        <v>#VALUE!</v>
      </c>
      <c r="H135" s="270" t="str">
        <f>IF(B135="","",SCHEDULES!S134)</f>
        <v>Aston Villa</v>
      </c>
      <c r="I135" s="313" t="s">
        <v>117</v>
      </c>
      <c r="J135" s="273" t="str">
        <f t="shared" si="39"/>
        <v>:</v>
      </c>
      <c r="K135" s="313" t="s">
        <v>117</v>
      </c>
      <c r="L135" s="270" t="str">
        <f>IF(B135="","",SCHEDULES!T134)</f>
        <v>Crystal Palace</v>
      </c>
      <c r="M135" s="270" t="e" vm="30">
        <f>IFERROR(INDEX(LOGOS!B:B,MATCH(L135,LOGOS!A:A,0),1),"")</f>
        <v>#VALUE!</v>
      </c>
      <c r="N135" s="107" t="str">
        <f t="shared" si="40"/>
        <v/>
      </c>
      <c r="O135" s="108" t="str">
        <f t="shared" si="41"/>
        <v/>
      </c>
      <c r="P135" s="108" t="str">
        <f t="shared" si="42"/>
        <v/>
      </c>
      <c r="Q135" s="109" t="str">
        <f t="shared" si="43"/>
        <v/>
      </c>
      <c r="R135" s="109" t="str">
        <f t="shared" si="44"/>
        <v/>
      </c>
      <c r="S135" s="109" t="str">
        <f t="shared" si="45"/>
        <v/>
      </c>
      <c r="T135" s="109" t="str">
        <f t="shared" si="46"/>
        <v/>
      </c>
      <c r="U135" s="108" t="str">
        <f>IF(N135="","",IF(MASTER.SCHEDULE!$N135="Draw",1,IF(MASTER.SCHEDULE!$N135=H135,3,0)))</f>
        <v/>
      </c>
      <c r="V135" s="108" t="str">
        <f>IF(N135="","",IF(MASTER.SCHEDULE!$N135="Draw",1,IF(MASTER.SCHEDULE!$N135=L135,3,0)))</f>
        <v/>
      </c>
      <c r="W135" s="109" t="str">
        <f>IF(N135="","",MASTER.SCHEDULE!$Q135+MASTER.SCHEDULE!$R135)</f>
        <v/>
      </c>
      <c r="X135" s="110">
        <f t="shared" si="47"/>
        <v>46361</v>
      </c>
      <c r="Y135" s="87"/>
      <c r="Z135" s="87"/>
      <c r="AA135" s="275" t="str">
        <f t="shared" si="48"/>
        <v>Nov 30, 2026</v>
      </c>
      <c r="AB135" s="87"/>
      <c r="AC135" s="87"/>
      <c r="AD135" s="126"/>
      <c r="AE135" s="126"/>
      <c r="AF135" s="87"/>
      <c r="AG135" s="87"/>
      <c r="AH135" s="126"/>
      <c r="AI135" s="126"/>
      <c r="AJ135" s="138"/>
      <c r="AK135" s="91"/>
      <c r="AL135" s="91"/>
      <c r="AM135" s="91"/>
      <c r="AN135" s="151"/>
      <c r="AO135" s="151"/>
      <c r="AP135" s="151"/>
      <c r="AQ135" s="151"/>
      <c r="AR135" s="151"/>
      <c r="AS135" s="151"/>
      <c r="AT135" s="151"/>
      <c r="AU135" s="152"/>
      <c r="AV135" s="152"/>
      <c r="AW135" s="152"/>
      <c r="AX135" s="151"/>
      <c r="AY135" s="151"/>
      <c r="AZ135" s="152"/>
      <c r="BA135" s="152"/>
      <c r="BB135" s="152"/>
      <c r="BC135" s="152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87"/>
      <c r="BO135" s="87"/>
      <c r="BP135" s="91"/>
      <c r="BQ135" s="91"/>
      <c r="BR135" s="91"/>
      <c r="BS135" s="91"/>
      <c r="BT135" s="87"/>
      <c r="BU135" s="87"/>
      <c r="BV135" s="87"/>
      <c r="BW135" s="87"/>
      <c r="BX135" s="87"/>
      <c r="BY135" s="87"/>
      <c r="BZ135" s="87"/>
      <c r="CA135" s="87"/>
      <c r="CB135" s="87"/>
      <c r="CC135" s="87"/>
      <c r="CD135" s="87"/>
      <c r="CE135" s="87"/>
    </row>
    <row r="136" spans="1:83" ht="30" customHeight="1">
      <c r="A136" s="87"/>
      <c r="B136" s="270" t="str">
        <f>IF(OR(SCHEDULES!O135=0,SCHEDULES!O135=""),"",SCHEDULES!O135)</f>
        <v>EPL</v>
      </c>
      <c r="C136" s="271">
        <f>IF(B136="","",SCHEDULES!P135)</f>
        <v>46361</v>
      </c>
      <c r="D136" s="270" t="str">
        <f>IF(B136="","",SCHEDULES!Q135)</f>
        <v>Gtech Community Stadium</v>
      </c>
      <c r="E136" s="272">
        <f>IF(B136="","",SCHEDULES!R135)</f>
        <v>0.625</v>
      </c>
      <c r="F136" s="262">
        <f t="shared" si="38"/>
        <v>46361.625</v>
      </c>
      <c r="G136" s="270" t="e" vm="37">
        <f>IFERROR(INDEX(LOGOS!B:B,MATCH(H136,LOGOS!A:A,0),1),"")</f>
        <v>#VALUE!</v>
      </c>
      <c r="H136" s="270" t="str">
        <f>IF(B136="","",SCHEDULES!S135)</f>
        <v>Brentford</v>
      </c>
      <c r="I136" s="313" t="s">
        <v>117</v>
      </c>
      <c r="J136" s="273" t="str">
        <f t="shared" si="39"/>
        <v>:</v>
      </c>
      <c r="K136" s="313" t="s">
        <v>117</v>
      </c>
      <c r="L136" s="270" t="str">
        <f>IF(B136="","",SCHEDULES!T135)</f>
        <v>Manchester City</v>
      </c>
      <c r="M136" s="270" t="e" vm="40">
        <f>IFERROR(INDEX(LOGOS!B:B,MATCH(L136,LOGOS!A:A,0),1),"")</f>
        <v>#VALUE!</v>
      </c>
      <c r="N136" s="107" t="str">
        <f t="shared" si="40"/>
        <v/>
      </c>
      <c r="O136" s="108" t="str">
        <f t="shared" si="41"/>
        <v/>
      </c>
      <c r="P136" s="108" t="str">
        <f t="shared" si="42"/>
        <v/>
      </c>
      <c r="Q136" s="109" t="str">
        <f t="shared" si="43"/>
        <v/>
      </c>
      <c r="R136" s="109" t="str">
        <f t="shared" si="44"/>
        <v/>
      </c>
      <c r="S136" s="109" t="str">
        <f t="shared" si="45"/>
        <v/>
      </c>
      <c r="T136" s="109" t="str">
        <f t="shared" si="46"/>
        <v/>
      </c>
      <c r="U136" s="108" t="str">
        <f>IF(N136="","",IF(MASTER.SCHEDULE!$N136="Draw",1,IF(MASTER.SCHEDULE!$N136=H136,3,0)))</f>
        <v/>
      </c>
      <c r="V136" s="108" t="str">
        <f>IF(N136="","",IF(MASTER.SCHEDULE!$N136="Draw",1,IF(MASTER.SCHEDULE!$N136=L136,3,0)))</f>
        <v/>
      </c>
      <c r="W136" s="109" t="str">
        <f>IF(N136="","",MASTER.SCHEDULE!$Q136+MASTER.SCHEDULE!$R136)</f>
        <v/>
      </c>
      <c r="X136" s="110">
        <f t="shared" si="47"/>
        <v>46361</v>
      </c>
      <c r="Y136" s="87"/>
      <c r="Z136" s="87"/>
      <c r="AA136" s="275" t="str">
        <f t="shared" si="48"/>
        <v>Nov 30, 2026</v>
      </c>
      <c r="AB136" s="87"/>
      <c r="AC136" s="87"/>
      <c r="AD136" s="126"/>
      <c r="AE136" s="126"/>
      <c r="AF136" s="87"/>
      <c r="AG136" s="87"/>
      <c r="AH136" s="126"/>
      <c r="AI136" s="126"/>
      <c r="AJ136" s="138"/>
      <c r="AK136" s="91"/>
      <c r="AL136" s="91"/>
      <c r="AM136" s="91"/>
      <c r="AN136" s="151"/>
      <c r="AO136" s="151"/>
      <c r="AP136" s="151"/>
      <c r="AQ136" s="151"/>
      <c r="AR136" s="151"/>
      <c r="AS136" s="151"/>
      <c r="AT136" s="151"/>
      <c r="AU136" s="152"/>
      <c r="AV136" s="152"/>
      <c r="AW136" s="152"/>
      <c r="AX136" s="151"/>
      <c r="AY136" s="151"/>
      <c r="AZ136" s="152"/>
      <c r="BA136" s="152"/>
      <c r="BB136" s="152"/>
      <c r="BC136" s="152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87"/>
      <c r="BO136" s="87"/>
      <c r="BP136" s="91"/>
      <c r="BQ136" s="91"/>
      <c r="BR136" s="91"/>
      <c r="BS136" s="91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</row>
    <row r="137" spans="1:83" ht="30" customHeight="1">
      <c r="A137" s="87"/>
      <c r="B137" s="270" t="str">
        <f>IF(OR(SCHEDULES!O136=0,SCHEDULES!O136=""),"",SCHEDULES!O136)</f>
        <v>EPL</v>
      </c>
      <c r="C137" s="271">
        <f>IF(B137="","",SCHEDULES!P136)</f>
        <v>46361</v>
      </c>
      <c r="D137" s="270" t="str">
        <f>IF(B137="","",SCHEDULES!Q136)</f>
        <v>Stamford Bridge</v>
      </c>
      <c r="E137" s="272">
        <f>IF(B137="","",SCHEDULES!R136)</f>
        <v>0.625</v>
      </c>
      <c r="F137" s="262">
        <f t="shared" si="38"/>
        <v>46361.625</v>
      </c>
      <c r="G137" s="270" t="e" vm="41">
        <f>IFERROR(INDEX(LOGOS!B:B,MATCH(H137,LOGOS!A:A,0),1),"")</f>
        <v>#VALUE!</v>
      </c>
      <c r="H137" s="270" t="str">
        <f>IF(B137="","",SCHEDULES!S136)</f>
        <v>Chelsea</v>
      </c>
      <c r="I137" s="313" t="s">
        <v>117</v>
      </c>
      <c r="J137" s="273" t="str">
        <f t="shared" si="39"/>
        <v>:</v>
      </c>
      <c r="K137" s="313" t="s">
        <v>117</v>
      </c>
      <c r="L137" s="270" t="str">
        <f>IF(B137="","",SCHEDULES!T136)</f>
        <v>Liverpool</v>
      </c>
      <c r="M137" s="270" t="e" vm="43">
        <f>IFERROR(INDEX(LOGOS!B:B,MATCH(L137,LOGOS!A:A,0),1),"")</f>
        <v>#VALUE!</v>
      </c>
      <c r="N137" s="107" t="str">
        <f t="shared" si="40"/>
        <v/>
      </c>
      <c r="O137" s="108" t="str">
        <f t="shared" si="41"/>
        <v/>
      </c>
      <c r="P137" s="108" t="str">
        <f t="shared" si="42"/>
        <v/>
      </c>
      <c r="Q137" s="109" t="str">
        <f t="shared" si="43"/>
        <v/>
      </c>
      <c r="R137" s="109" t="str">
        <f t="shared" si="44"/>
        <v/>
      </c>
      <c r="S137" s="109" t="str">
        <f t="shared" si="45"/>
        <v/>
      </c>
      <c r="T137" s="109" t="str">
        <f t="shared" si="46"/>
        <v/>
      </c>
      <c r="U137" s="108" t="str">
        <f>IF(N137="","",IF(MASTER.SCHEDULE!$N137="Draw",1,IF(MASTER.SCHEDULE!$N137=H137,3,0)))</f>
        <v/>
      </c>
      <c r="V137" s="108" t="str">
        <f>IF(N137="","",IF(MASTER.SCHEDULE!$N137="Draw",1,IF(MASTER.SCHEDULE!$N137=L137,3,0)))</f>
        <v/>
      </c>
      <c r="W137" s="109" t="str">
        <f>IF(N137="","",MASTER.SCHEDULE!$Q137+MASTER.SCHEDULE!$R137)</f>
        <v/>
      </c>
      <c r="X137" s="110">
        <f t="shared" si="47"/>
        <v>46361</v>
      </c>
      <c r="Y137" s="87"/>
      <c r="Z137" s="87"/>
      <c r="AA137" s="275" t="str">
        <f t="shared" si="48"/>
        <v>Nov 30, 2026</v>
      </c>
      <c r="AB137" s="87"/>
      <c r="AC137" s="87"/>
      <c r="AD137" s="126"/>
      <c r="AE137" s="126"/>
      <c r="AF137" s="87"/>
      <c r="AG137" s="87"/>
      <c r="AH137" s="126"/>
      <c r="AI137" s="126"/>
      <c r="AJ137" s="138"/>
      <c r="AK137" s="91"/>
      <c r="AL137" s="91"/>
      <c r="AM137" s="91"/>
      <c r="AN137" s="151"/>
      <c r="AO137" s="151"/>
      <c r="AP137" s="151"/>
      <c r="AQ137" s="151"/>
      <c r="AR137" s="151"/>
      <c r="AS137" s="151"/>
      <c r="AT137" s="151"/>
      <c r="AU137" s="152"/>
      <c r="AV137" s="152"/>
      <c r="AW137" s="152"/>
      <c r="AX137" s="151"/>
      <c r="AY137" s="151"/>
      <c r="AZ137" s="152"/>
      <c r="BA137" s="152"/>
      <c r="BB137" s="152"/>
      <c r="BC137" s="152"/>
      <c r="BD137" s="91"/>
      <c r="BE137" s="91"/>
      <c r="BF137" s="91"/>
      <c r="BG137" s="91"/>
      <c r="BH137" s="91"/>
      <c r="BI137" s="91"/>
      <c r="BJ137" s="91"/>
      <c r="BK137" s="91"/>
      <c r="BL137" s="91"/>
      <c r="BM137" s="91"/>
      <c r="BN137" s="87"/>
      <c r="BO137" s="87"/>
      <c r="BP137" s="91"/>
      <c r="BQ137" s="91"/>
      <c r="BR137" s="91"/>
      <c r="BS137" s="91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</row>
    <row r="138" spans="1:83" ht="30" customHeight="1">
      <c r="A138" s="87"/>
      <c r="B138" s="270" t="str">
        <f>IF(OR(SCHEDULES!O137=0,SCHEDULES!O137=""),"",SCHEDULES!O137)</f>
        <v>EPL</v>
      </c>
      <c r="C138" s="271">
        <f>IF(B138="","",SCHEDULES!P137)</f>
        <v>46361</v>
      </c>
      <c r="D138" s="270" t="str">
        <f>IF(B138="","",SCHEDULES!Q137)</f>
        <v>Hill Dickinson Stadium</v>
      </c>
      <c r="E138" s="272">
        <f>IF(B138="","",SCHEDULES!R137)</f>
        <v>0.625</v>
      </c>
      <c r="F138" s="262">
        <f t="shared" si="38"/>
        <v>46361.625</v>
      </c>
      <c r="G138" s="270" t="e" vm="29">
        <f>IFERROR(INDEX(LOGOS!B:B,MATCH(H138,LOGOS!A:A,0),1),"")</f>
        <v>#VALUE!</v>
      </c>
      <c r="H138" s="270" t="str">
        <f>IF(B138="","",SCHEDULES!S137)</f>
        <v>Everton</v>
      </c>
      <c r="I138" s="313" t="s">
        <v>117</v>
      </c>
      <c r="J138" s="273" t="str">
        <f t="shared" si="39"/>
        <v>:</v>
      </c>
      <c r="K138" s="313" t="s">
        <v>117</v>
      </c>
      <c r="L138" s="270" t="str">
        <f>IF(B138="","",SCHEDULES!T137)</f>
        <v>Fulham</v>
      </c>
      <c r="M138" s="270" t="e" vm="44">
        <f>IFERROR(INDEX(LOGOS!B:B,MATCH(L138,LOGOS!A:A,0),1),"")</f>
        <v>#VALUE!</v>
      </c>
      <c r="N138" s="107" t="str">
        <f t="shared" si="40"/>
        <v/>
      </c>
      <c r="O138" s="108" t="str">
        <f t="shared" si="41"/>
        <v/>
      </c>
      <c r="P138" s="108" t="str">
        <f t="shared" si="42"/>
        <v/>
      </c>
      <c r="Q138" s="109" t="str">
        <f t="shared" si="43"/>
        <v/>
      </c>
      <c r="R138" s="109" t="str">
        <f t="shared" si="44"/>
        <v/>
      </c>
      <c r="S138" s="109" t="str">
        <f t="shared" si="45"/>
        <v/>
      </c>
      <c r="T138" s="109" t="str">
        <f t="shared" si="46"/>
        <v/>
      </c>
      <c r="U138" s="108" t="str">
        <f>IF(N138="","",IF(MASTER.SCHEDULE!$N138="Draw",1,IF(MASTER.SCHEDULE!$N138=H138,3,0)))</f>
        <v/>
      </c>
      <c r="V138" s="108" t="str">
        <f>IF(N138="","",IF(MASTER.SCHEDULE!$N138="Draw",1,IF(MASTER.SCHEDULE!$N138=L138,3,0)))</f>
        <v/>
      </c>
      <c r="W138" s="109" t="str">
        <f>IF(N138="","",MASTER.SCHEDULE!$Q138+MASTER.SCHEDULE!$R138)</f>
        <v/>
      </c>
      <c r="X138" s="110">
        <f t="shared" si="47"/>
        <v>46361</v>
      </c>
      <c r="Y138" s="87"/>
      <c r="Z138" s="87"/>
      <c r="AA138" s="275" t="str">
        <f t="shared" si="48"/>
        <v>Nov 30, 2026</v>
      </c>
      <c r="AB138" s="87"/>
      <c r="AC138" s="87"/>
      <c r="AD138" s="126"/>
      <c r="AE138" s="126"/>
      <c r="AF138" s="87"/>
      <c r="AG138" s="87"/>
      <c r="AH138" s="126"/>
      <c r="AI138" s="126"/>
      <c r="AJ138" s="138"/>
      <c r="AK138" s="91"/>
      <c r="AL138" s="91"/>
      <c r="AM138" s="91"/>
      <c r="AN138" s="151"/>
      <c r="AO138" s="151"/>
      <c r="AP138" s="151"/>
      <c r="AQ138" s="151"/>
      <c r="AR138" s="151"/>
      <c r="AS138" s="151"/>
      <c r="AT138" s="151"/>
      <c r="AU138" s="152"/>
      <c r="AV138" s="152"/>
      <c r="AW138" s="152"/>
      <c r="AX138" s="151"/>
      <c r="AY138" s="151"/>
      <c r="AZ138" s="152"/>
      <c r="BA138" s="152"/>
      <c r="BB138" s="152"/>
      <c r="BC138" s="152"/>
      <c r="BD138" s="91"/>
      <c r="BE138" s="91"/>
      <c r="BF138" s="91"/>
      <c r="BG138" s="91"/>
      <c r="BH138" s="91"/>
      <c r="BI138" s="91"/>
      <c r="BJ138" s="91"/>
      <c r="BK138" s="91"/>
      <c r="BL138" s="91"/>
      <c r="BM138" s="91"/>
      <c r="BN138" s="87"/>
      <c r="BO138" s="87"/>
      <c r="BP138" s="91"/>
      <c r="BQ138" s="91"/>
      <c r="BR138" s="91"/>
      <c r="BS138" s="91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</row>
    <row r="139" spans="1:83" ht="30" customHeight="1">
      <c r="A139" s="87"/>
      <c r="B139" s="270" t="str">
        <f>IF(OR(SCHEDULES!O138=0,SCHEDULES!O138=""),"",SCHEDULES!O138)</f>
        <v>EPL</v>
      </c>
      <c r="C139" s="271">
        <f>IF(B139="","",SCHEDULES!P138)</f>
        <v>46361</v>
      </c>
      <c r="D139" s="270" t="str">
        <f>IF(B139="","",SCHEDULES!Q138)</f>
        <v>Elland Road</v>
      </c>
      <c r="E139" s="272">
        <f>IF(B139="","",SCHEDULES!R138)</f>
        <v>0.625</v>
      </c>
      <c r="F139" s="262">
        <f t="shared" si="38"/>
        <v>46361.625</v>
      </c>
      <c r="G139" s="270" t="e" vm="35">
        <f>IFERROR(INDEX(LOGOS!B:B,MATCH(H139,LOGOS!A:A,0),1),"")</f>
        <v>#VALUE!</v>
      </c>
      <c r="H139" s="270" t="str">
        <f>IF(B139="","",SCHEDULES!S138)</f>
        <v>Leeds</v>
      </c>
      <c r="I139" s="313" t="s">
        <v>117</v>
      </c>
      <c r="J139" s="273" t="str">
        <f t="shared" si="39"/>
        <v>:</v>
      </c>
      <c r="K139" s="313" t="s">
        <v>117</v>
      </c>
      <c r="L139" s="270" t="str">
        <f>IF(B139="","",SCHEDULES!T138)</f>
        <v>Ipswich</v>
      </c>
      <c r="M139" s="270" t="e" vm="31">
        <f>IFERROR(INDEX(LOGOS!B:B,MATCH(L139,LOGOS!A:A,0),1),"")</f>
        <v>#VALUE!</v>
      </c>
      <c r="N139" s="107" t="str">
        <f t="shared" si="40"/>
        <v/>
      </c>
      <c r="O139" s="108" t="str">
        <f t="shared" si="41"/>
        <v/>
      </c>
      <c r="P139" s="108" t="str">
        <f t="shared" si="42"/>
        <v/>
      </c>
      <c r="Q139" s="109" t="str">
        <f t="shared" si="43"/>
        <v/>
      </c>
      <c r="R139" s="109" t="str">
        <f t="shared" si="44"/>
        <v/>
      </c>
      <c r="S139" s="109" t="str">
        <f t="shared" si="45"/>
        <v/>
      </c>
      <c r="T139" s="109" t="str">
        <f t="shared" si="46"/>
        <v/>
      </c>
      <c r="U139" s="108" t="str">
        <f>IF(N139="","",IF(MASTER.SCHEDULE!$N139="Draw",1,IF(MASTER.SCHEDULE!$N139=H139,3,0)))</f>
        <v/>
      </c>
      <c r="V139" s="108" t="str">
        <f>IF(N139="","",IF(MASTER.SCHEDULE!$N139="Draw",1,IF(MASTER.SCHEDULE!$N139=L139,3,0)))</f>
        <v/>
      </c>
      <c r="W139" s="109" t="str">
        <f>IF(N139="","",MASTER.SCHEDULE!$Q139+MASTER.SCHEDULE!$R139)</f>
        <v/>
      </c>
      <c r="X139" s="110">
        <f t="shared" si="47"/>
        <v>46361</v>
      </c>
      <c r="Y139" s="87"/>
      <c r="Z139" s="87"/>
      <c r="AA139" s="275" t="str">
        <f t="shared" si="48"/>
        <v>Nov 30, 2026</v>
      </c>
      <c r="AB139" s="87"/>
      <c r="AC139" s="87"/>
      <c r="AD139" s="126"/>
      <c r="AE139" s="126"/>
      <c r="AF139" s="87"/>
      <c r="AG139" s="87"/>
      <c r="AH139" s="126"/>
      <c r="AI139" s="126"/>
      <c r="AJ139" s="138"/>
      <c r="AK139" s="91"/>
      <c r="AL139" s="91"/>
      <c r="AM139" s="91"/>
      <c r="AN139" s="151"/>
      <c r="AO139" s="151"/>
      <c r="AP139" s="151"/>
      <c r="AQ139" s="151"/>
      <c r="AR139" s="151"/>
      <c r="AS139" s="151"/>
      <c r="AT139" s="151"/>
      <c r="AU139" s="152"/>
      <c r="AV139" s="152"/>
      <c r="AW139" s="152"/>
      <c r="AX139" s="151"/>
      <c r="AY139" s="151"/>
      <c r="AZ139" s="152"/>
      <c r="BA139" s="152"/>
      <c r="BB139" s="152"/>
      <c r="BC139" s="152"/>
      <c r="BD139" s="91"/>
      <c r="BE139" s="91"/>
      <c r="BF139" s="91"/>
      <c r="BG139" s="91"/>
      <c r="BH139" s="91"/>
      <c r="BI139" s="91"/>
      <c r="BJ139" s="91"/>
      <c r="BK139" s="91"/>
      <c r="BL139" s="91"/>
      <c r="BM139" s="91"/>
      <c r="BN139" s="87"/>
      <c r="BO139" s="87"/>
      <c r="BP139" s="91"/>
      <c r="BQ139" s="91"/>
      <c r="BR139" s="91"/>
      <c r="BS139" s="91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</row>
    <row r="140" spans="1:83" ht="30" customHeight="1">
      <c r="A140" s="87"/>
      <c r="B140" s="270" t="str">
        <f>IF(OR(SCHEDULES!O139=0,SCHEDULES!O139=""),"",SCHEDULES!O139)</f>
        <v>EPL</v>
      </c>
      <c r="C140" s="271">
        <f>IF(B140="","",SCHEDULES!P139)</f>
        <v>46361</v>
      </c>
      <c r="D140" s="270" t="str">
        <f>IF(B140="","",SCHEDULES!Q139)</f>
        <v>Old Trafford</v>
      </c>
      <c r="E140" s="272">
        <f>IF(B140="","",SCHEDULES!R139)</f>
        <v>0.625</v>
      </c>
      <c r="F140" s="262">
        <f t="shared" si="38"/>
        <v>46361.625</v>
      </c>
      <c r="G140" s="270" t="e" vm="28">
        <f>IFERROR(INDEX(LOGOS!B:B,MATCH(H140,LOGOS!A:A,0),1),"")</f>
        <v>#VALUE!</v>
      </c>
      <c r="H140" s="270" t="str">
        <f>IF(B140="","",SCHEDULES!S139)</f>
        <v>Manchester United</v>
      </c>
      <c r="I140" s="313" t="s">
        <v>117</v>
      </c>
      <c r="J140" s="273" t="str">
        <f t="shared" si="39"/>
        <v>:</v>
      </c>
      <c r="K140" s="313" t="s">
        <v>117</v>
      </c>
      <c r="L140" s="270" t="str">
        <f>IF(B140="","",SCHEDULES!T139)</f>
        <v>Coventry</v>
      </c>
      <c r="M140" s="270" t="e" vm="26">
        <f>IFERROR(INDEX(LOGOS!B:B,MATCH(L140,LOGOS!A:A,0),1),"")</f>
        <v>#VALUE!</v>
      </c>
      <c r="N140" s="107" t="str">
        <f t="shared" si="40"/>
        <v/>
      </c>
      <c r="O140" s="108" t="str">
        <f t="shared" si="41"/>
        <v/>
      </c>
      <c r="P140" s="108" t="str">
        <f t="shared" si="42"/>
        <v/>
      </c>
      <c r="Q140" s="109" t="str">
        <f t="shared" si="43"/>
        <v/>
      </c>
      <c r="R140" s="109" t="str">
        <f t="shared" si="44"/>
        <v/>
      </c>
      <c r="S140" s="109" t="str">
        <f t="shared" si="45"/>
        <v/>
      </c>
      <c r="T140" s="109" t="str">
        <f t="shared" si="46"/>
        <v/>
      </c>
      <c r="U140" s="108" t="str">
        <f>IF(N140="","",IF(MASTER.SCHEDULE!$N140="Draw",1,IF(MASTER.SCHEDULE!$N140=H140,3,0)))</f>
        <v/>
      </c>
      <c r="V140" s="108" t="str">
        <f>IF(N140="","",IF(MASTER.SCHEDULE!$N140="Draw",1,IF(MASTER.SCHEDULE!$N140=L140,3,0)))</f>
        <v/>
      </c>
      <c r="W140" s="109" t="str">
        <f>IF(N140="","",MASTER.SCHEDULE!$Q140+MASTER.SCHEDULE!$R140)</f>
        <v/>
      </c>
      <c r="X140" s="110">
        <f t="shared" si="47"/>
        <v>46361</v>
      </c>
      <c r="Y140" s="87"/>
      <c r="Z140" s="87"/>
      <c r="AA140" s="275" t="str">
        <f t="shared" si="48"/>
        <v>Nov 30, 2026</v>
      </c>
      <c r="AB140" s="87"/>
      <c r="AC140" s="87"/>
      <c r="AD140" s="126"/>
      <c r="AE140" s="126"/>
      <c r="AF140" s="87"/>
      <c r="AG140" s="87"/>
      <c r="AH140" s="126"/>
      <c r="AI140" s="126"/>
      <c r="AJ140" s="138"/>
      <c r="AK140" s="91"/>
      <c r="AL140" s="91"/>
      <c r="AM140" s="91"/>
      <c r="AN140" s="151"/>
      <c r="AO140" s="151"/>
      <c r="AP140" s="151"/>
      <c r="AQ140" s="151"/>
      <c r="AR140" s="151"/>
      <c r="AS140" s="151"/>
      <c r="AT140" s="151"/>
      <c r="AU140" s="152"/>
      <c r="AV140" s="152"/>
      <c r="AW140" s="152"/>
      <c r="AX140" s="151"/>
      <c r="AY140" s="151"/>
      <c r="AZ140" s="152"/>
      <c r="BA140" s="152"/>
      <c r="BB140" s="152"/>
      <c r="BC140" s="152"/>
      <c r="BD140" s="91"/>
      <c r="BE140" s="91"/>
      <c r="BF140" s="91"/>
      <c r="BG140" s="91"/>
      <c r="BH140" s="91"/>
      <c r="BI140" s="91"/>
      <c r="BJ140" s="91"/>
      <c r="BK140" s="91"/>
      <c r="BL140" s="91"/>
      <c r="BM140" s="91"/>
      <c r="BN140" s="87"/>
      <c r="BO140" s="87"/>
      <c r="BP140" s="91"/>
      <c r="BQ140" s="91"/>
      <c r="BR140" s="91"/>
      <c r="BS140" s="91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</row>
    <row r="141" spans="1:83" ht="30" customHeight="1">
      <c r="A141" s="87"/>
      <c r="B141" s="270" t="str">
        <f>IF(OR(SCHEDULES!O140=0,SCHEDULES!O140=""),"",SCHEDULES!O140)</f>
        <v>EPL</v>
      </c>
      <c r="C141" s="271">
        <f>IF(B141="","",SCHEDULES!P140)</f>
        <v>46361</v>
      </c>
      <c r="D141" s="270" t="str">
        <f>IF(B141="","",SCHEDULES!Q140)</f>
        <v>St. James' Park</v>
      </c>
      <c r="E141" s="272">
        <f>IF(B141="","",SCHEDULES!R140)</f>
        <v>0.625</v>
      </c>
      <c r="F141" s="262">
        <f t="shared" si="38"/>
        <v>46361.625</v>
      </c>
      <c r="G141" s="270" t="e" vm="42">
        <f>IFERROR(INDEX(LOGOS!B:B,MATCH(H141,LOGOS!A:A,0),1),"")</f>
        <v>#VALUE!</v>
      </c>
      <c r="H141" s="270" t="str">
        <f>IF(B141="","",SCHEDULES!S140)</f>
        <v>Newcastle United</v>
      </c>
      <c r="I141" s="313" t="s">
        <v>117</v>
      </c>
      <c r="J141" s="273" t="str">
        <f t="shared" si="39"/>
        <v>:</v>
      </c>
      <c r="K141" s="313" t="s">
        <v>117</v>
      </c>
      <c r="L141" s="270" t="str">
        <f>IF(B141="","",SCHEDULES!T140)</f>
        <v>Sunderland</v>
      </c>
      <c r="M141" s="270" t="e" vm="32">
        <f>IFERROR(INDEX(LOGOS!B:B,MATCH(L141,LOGOS!A:A,0),1),"")</f>
        <v>#VALUE!</v>
      </c>
      <c r="N141" s="107" t="str">
        <f t="shared" si="40"/>
        <v/>
      </c>
      <c r="O141" s="108" t="str">
        <f t="shared" si="41"/>
        <v/>
      </c>
      <c r="P141" s="108" t="str">
        <f t="shared" si="42"/>
        <v/>
      </c>
      <c r="Q141" s="109" t="str">
        <f t="shared" si="43"/>
        <v/>
      </c>
      <c r="R141" s="109" t="str">
        <f t="shared" si="44"/>
        <v/>
      </c>
      <c r="S141" s="109" t="str">
        <f t="shared" si="45"/>
        <v/>
      </c>
      <c r="T141" s="109" t="str">
        <f t="shared" si="46"/>
        <v/>
      </c>
      <c r="U141" s="108" t="str">
        <f>IF(N141="","",IF(MASTER.SCHEDULE!$N141="Draw",1,IF(MASTER.SCHEDULE!$N141=H141,3,0)))</f>
        <v/>
      </c>
      <c r="V141" s="108" t="str">
        <f>IF(N141="","",IF(MASTER.SCHEDULE!$N141="Draw",1,IF(MASTER.SCHEDULE!$N141=L141,3,0)))</f>
        <v/>
      </c>
      <c r="W141" s="109" t="str">
        <f>IF(N141="","",MASTER.SCHEDULE!$Q141+MASTER.SCHEDULE!$R141)</f>
        <v/>
      </c>
      <c r="X141" s="110">
        <f t="shared" si="47"/>
        <v>46361</v>
      </c>
      <c r="Y141" s="87"/>
      <c r="Z141" s="87"/>
      <c r="AA141" s="275" t="str">
        <f t="shared" si="48"/>
        <v>Nov 30, 2026</v>
      </c>
      <c r="AB141" s="87"/>
      <c r="AC141" s="87"/>
      <c r="AD141" s="126"/>
      <c r="AE141" s="126"/>
      <c r="AF141" s="87"/>
      <c r="AG141" s="87"/>
      <c r="AH141" s="126"/>
      <c r="AI141" s="126"/>
      <c r="AJ141" s="138"/>
      <c r="AK141" s="91"/>
      <c r="AL141" s="91"/>
      <c r="AM141" s="91"/>
      <c r="AN141" s="151"/>
      <c r="AO141" s="151"/>
      <c r="AP141" s="151"/>
      <c r="AQ141" s="151"/>
      <c r="AR141" s="151"/>
      <c r="AS141" s="151"/>
      <c r="AT141" s="151"/>
      <c r="AU141" s="152"/>
      <c r="AV141" s="152"/>
      <c r="AW141" s="152"/>
      <c r="AX141" s="151"/>
      <c r="AY141" s="151"/>
      <c r="AZ141" s="152"/>
      <c r="BA141" s="152"/>
      <c r="BB141" s="152"/>
      <c r="BC141" s="152"/>
      <c r="BD141" s="91"/>
      <c r="BE141" s="91"/>
      <c r="BF141" s="91"/>
      <c r="BG141" s="91"/>
      <c r="BH141" s="91"/>
      <c r="BI141" s="91"/>
      <c r="BJ141" s="91"/>
      <c r="BK141" s="91"/>
      <c r="BL141" s="91"/>
      <c r="BM141" s="91"/>
      <c r="BN141" s="87"/>
      <c r="BO141" s="87"/>
      <c r="BP141" s="91"/>
      <c r="BQ141" s="91"/>
      <c r="BR141" s="91"/>
      <c r="BS141" s="91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</row>
    <row r="142" spans="1:83" ht="30" customHeight="1">
      <c r="A142" s="87"/>
      <c r="B142" s="270" t="str">
        <f>IF(OR(SCHEDULES!O141=0,SCHEDULES!O141=""),"",SCHEDULES!O141)</f>
        <v>EPL</v>
      </c>
      <c r="C142" s="271">
        <f>IF(B142="","",SCHEDULES!P141)</f>
        <v>46361</v>
      </c>
      <c r="D142" s="270" t="str">
        <f>IF(B142="","",SCHEDULES!Q141)</f>
        <v>The City Ground</v>
      </c>
      <c r="E142" s="272">
        <f>IF(B142="","",SCHEDULES!R141)</f>
        <v>0.625</v>
      </c>
      <c r="F142" s="262">
        <f t="shared" si="38"/>
        <v>46361.625</v>
      </c>
      <c r="G142" s="270" t="e" vm="34">
        <f>IFERROR(INDEX(LOGOS!B:B,MATCH(H142,LOGOS!A:A,0),1),"")</f>
        <v>#VALUE!</v>
      </c>
      <c r="H142" s="270" t="str">
        <f>IF(B142="","",SCHEDULES!S141)</f>
        <v>Nottingham Forest</v>
      </c>
      <c r="I142" s="313" t="s">
        <v>117</v>
      </c>
      <c r="J142" s="273" t="str">
        <f t="shared" si="39"/>
        <v>:</v>
      </c>
      <c r="K142" s="313" t="s">
        <v>117</v>
      </c>
      <c r="L142" s="270" t="str">
        <f>IF(B142="","",SCHEDULES!T141)</f>
        <v>Brighton</v>
      </c>
      <c r="M142" s="270" t="e" vm="39">
        <f>IFERROR(INDEX(LOGOS!B:B,MATCH(L142,LOGOS!A:A,0),1),"")</f>
        <v>#VALUE!</v>
      </c>
      <c r="N142" s="107" t="str">
        <f t="shared" si="40"/>
        <v/>
      </c>
      <c r="O142" s="108" t="str">
        <f t="shared" si="41"/>
        <v/>
      </c>
      <c r="P142" s="108" t="str">
        <f t="shared" si="42"/>
        <v/>
      </c>
      <c r="Q142" s="109" t="str">
        <f t="shared" si="43"/>
        <v/>
      </c>
      <c r="R142" s="109" t="str">
        <f t="shared" si="44"/>
        <v/>
      </c>
      <c r="S142" s="109" t="str">
        <f t="shared" si="45"/>
        <v/>
      </c>
      <c r="T142" s="109" t="str">
        <f t="shared" si="46"/>
        <v/>
      </c>
      <c r="U142" s="108" t="str">
        <f>IF(N142="","",IF(MASTER.SCHEDULE!$N142="Draw",1,IF(MASTER.SCHEDULE!$N142=H142,3,0)))</f>
        <v/>
      </c>
      <c r="V142" s="108" t="str">
        <f>IF(N142="","",IF(MASTER.SCHEDULE!$N142="Draw",1,IF(MASTER.SCHEDULE!$N142=L142,3,0)))</f>
        <v/>
      </c>
      <c r="W142" s="109" t="str">
        <f>IF(N142="","",MASTER.SCHEDULE!$Q142+MASTER.SCHEDULE!$R142)</f>
        <v/>
      </c>
      <c r="X142" s="110">
        <f t="shared" si="47"/>
        <v>46361</v>
      </c>
      <c r="Y142" s="87"/>
      <c r="Z142" s="87"/>
      <c r="AA142" s="275" t="str">
        <f t="shared" si="48"/>
        <v>Nov 30, 2026</v>
      </c>
      <c r="AB142" s="87"/>
      <c r="AC142" s="87"/>
      <c r="AD142" s="126"/>
      <c r="AE142" s="126"/>
      <c r="AF142" s="87"/>
      <c r="AG142" s="87"/>
      <c r="AH142" s="126"/>
      <c r="AI142" s="126"/>
      <c r="AJ142" s="138"/>
      <c r="AK142" s="91"/>
      <c r="AL142" s="91"/>
      <c r="AM142" s="91"/>
      <c r="AN142" s="151"/>
      <c r="AO142" s="151"/>
      <c r="AP142" s="151"/>
      <c r="AQ142" s="151"/>
      <c r="AR142" s="151"/>
      <c r="AS142" s="151"/>
      <c r="AT142" s="151"/>
      <c r="AU142" s="152"/>
      <c r="AV142" s="152"/>
      <c r="AW142" s="152"/>
      <c r="AX142" s="151"/>
      <c r="AY142" s="151"/>
      <c r="AZ142" s="152"/>
      <c r="BA142" s="152"/>
      <c r="BB142" s="152"/>
      <c r="BC142" s="152"/>
      <c r="BD142" s="91"/>
      <c r="BE142" s="91"/>
      <c r="BF142" s="91"/>
      <c r="BG142" s="91"/>
      <c r="BH142" s="91"/>
      <c r="BI142" s="91"/>
      <c r="BJ142" s="91"/>
      <c r="BK142" s="91"/>
      <c r="BL142" s="91"/>
      <c r="BM142" s="91"/>
      <c r="BN142" s="87"/>
      <c r="BO142" s="87"/>
      <c r="BP142" s="91"/>
      <c r="BQ142" s="91"/>
      <c r="BR142" s="91"/>
      <c r="BS142" s="91"/>
      <c r="BT142" s="87"/>
      <c r="BU142" s="87"/>
      <c r="BV142" s="87"/>
      <c r="BW142" s="87"/>
      <c r="BX142" s="87"/>
      <c r="BY142" s="87"/>
      <c r="BZ142" s="87"/>
      <c r="CA142" s="87"/>
      <c r="CB142" s="87"/>
      <c r="CC142" s="87"/>
      <c r="CD142" s="87"/>
      <c r="CE142" s="87"/>
    </row>
    <row r="143" spans="1:83" ht="30" customHeight="1">
      <c r="A143" s="87"/>
      <c r="B143" s="270" t="str">
        <f>IF(OR(SCHEDULES!O142=0,SCHEDULES!O142=""),"",SCHEDULES!O142)</f>
        <v>EPL</v>
      </c>
      <c r="C143" s="271">
        <f>IF(B143="","",SCHEDULES!P142)</f>
        <v>46361</v>
      </c>
      <c r="D143" s="270" t="str">
        <f>IF(B143="","",SCHEDULES!Q142)</f>
        <v>Tottenham Hotspur Stadium</v>
      </c>
      <c r="E143" s="272">
        <f>IF(B143="","",SCHEDULES!R142)</f>
        <v>0.625</v>
      </c>
      <c r="F143" s="262">
        <f t="shared" si="38"/>
        <v>46361.625</v>
      </c>
      <c r="G143" s="270" t="e" vm="38">
        <f>IFERROR(INDEX(LOGOS!B:B,MATCH(H143,LOGOS!A:A,0),1),"")</f>
        <v>#VALUE!</v>
      </c>
      <c r="H143" s="270" t="str">
        <f>IF(B143="","",SCHEDULES!S142)</f>
        <v>Tottenham</v>
      </c>
      <c r="I143" s="313" t="s">
        <v>117</v>
      </c>
      <c r="J143" s="273" t="str">
        <f t="shared" si="39"/>
        <v>:</v>
      </c>
      <c r="K143" s="313" t="s">
        <v>117</v>
      </c>
      <c r="L143" s="270" t="str">
        <f>IF(B143="","",SCHEDULES!T142)</f>
        <v>Arsenal</v>
      </c>
      <c r="M143" s="270" t="e" vm="25">
        <f>IFERROR(INDEX(LOGOS!B:B,MATCH(L143,LOGOS!A:A,0),1),"")</f>
        <v>#VALUE!</v>
      </c>
      <c r="N143" s="107" t="str">
        <f t="shared" si="40"/>
        <v/>
      </c>
      <c r="O143" s="108" t="str">
        <f t="shared" si="41"/>
        <v/>
      </c>
      <c r="P143" s="108" t="str">
        <f t="shared" si="42"/>
        <v/>
      </c>
      <c r="Q143" s="109" t="str">
        <f t="shared" si="43"/>
        <v/>
      </c>
      <c r="R143" s="109" t="str">
        <f t="shared" si="44"/>
        <v/>
      </c>
      <c r="S143" s="109" t="str">
        <f t="shared" si="45"/>
        <v/>
      </c>
      <c r="T143" s="109" t="str">
        <f t="shared" si="46"/>
        <v/>
      </c>
      <c r="U143" s="108" t="str">
        <f>IF(N143="","",IF(MASTER.SCHEDULE!$N143="Draw",1,IF(MASTER.SCHEDULE!$N143=H143,3,0)))</f>
        <v/>
      </c>
      <c r="V143" s="108" t="str">
        <f>IF(N143="","",IF(MASTER.SCHEDULE!$N143="Draw",1,IF(MASTER.SCHEDULE!$N143=L143,3,0)))</f>
        <v/>
      </c>
      <c r="W143" s="109" t="str">
        <f>IF(N143="","",MASTER.SCHEDULE!$Q143+MASTER.SCHEDULE!$R143)</f>
        <v/>
      </c>
      <c r="X143" s="110">
        <f t="shared" si="47"/>
        <v>46361</v>
      </c>
      <c r="Y143" s="87"/>
      <c r="Z143" s="87"/>
      <c r="AA143" s="275" t="str">
        <f t="shared" si="48"/>
        <v>Nov 30, 2026</v>
      </c>
      <c r="AB143" s="87"/>
      <c r="AC143" s="87"/>
      <c r="AD143" s="126"/>
      <c r="AE143" s="126"/>
      <c r="AF143" s="87"/>
      <c r="AG143" s="87"/>
      <c r="AH143" s="126"/>
      <c r="AI143" s="126"/>
      <c r="AJ143" s="138"/>
      <c r="AK143" s="91"/>
      <c r="AL143" s="91"/>
      <c r="AM143" s="91"/>
      <c r="AN143" s="151"/>
      <c r="AO143" s="151"/>
      <c r="AP143" s="151"/>
      <c r="AQ143" s="151"/>
      <c r="AR143" s="151"/>
      <c r="AS143" s="151"/>
      <c r="AT143" s="151"/>
      <c r="AU143" s="152"/>
      <c r="AV143" s="152"/>
      <c r="AW143" s="152"/>
      <c r="AX143" s="151"/>
      <c r="AY143" s="151"/>
      <c r="AZ143" s="152"/>
      <c r="BA143" s="152"/>
      <c r="BB143" s="152"/>
      <c r="BC143" s="152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87"/>
      <c r="BO143" s="87"/>
      <c r="BP143" s="91"/>
      <c r="BQ143" s="91"/>
      <c r="BR143" s="91"/>
      <c r="BS143" s="91"/>
      <c r="BT143" s="87"/>
      <c r="BU143" s="87"/>
      <c r="BV143" s="87"/>
      <c r="BW143" s="87"/>
      <c r="BX143" s="87"/>
      <c r="BY143" s="87"/>
      <c r="BZ143" s="87"/>
      <c r="CA143" s="87"/>
      <c r="CB143" s="87"/>
      <c r="CC143" s="87"/>
      <c r="CD143" s="87"/>
      <c r="CE143" s="87"/>
    </row>
    <row r="144" spans="1:83" ht="30" customHeight="1">
      <c r="A144" s="87"/>
      <c r="B144" s="270" t="str">
        <f>IF(OR(SCHEDULES!O143=0,SCHEDULES!O143=""),"",SCHEDULES!O143)</f>
        <v>EPL</v>
      </c>
      <c r="C144" s="271">
        <f>IF(B144="","",SCHEDULES!P143)</f>
        <v>46368</v>
      </c>
      <c r="D144" s="270" t="str">
        <f>IF(B144="","",SCHEDULES!Q143)</f>
        <v>Emirates Stadium</v>
      </c>
      <c r="E144" s="272">
        <f>IF(B144="","",SCHEDULES!R143)</f>
        <v>0.625</v>
      </c>
      <c r="F144" s="262">
        <f t="shared" si="38"/>
        <v>46368.625</v>
      </c>
      <c r="G144" s="270" t="e" vm="25">
        <f>IFERROR(INDEX(LOGOS!B:B,MATCH(H144,LOGOS!A:A,0),1),"")</f>
        <v>#VALUE!</v>
      </c>
      <c r="H144" s="270" t="str">
        <f>IF(B144="","",SCHEDULES!S143)</f>
        <v>Arsenal</v>
      </c>
      <c r="I144" s="313" t="s">
        <v>117</v>
      </c>
      <c r="J144" s="273" t="str">
        <f t="shared" si="39"/>
        <v>:</v>
      </c>
      <c r="K144" s="313" t="s">
        <v>117</v>
      </c>
      <c r="L144" s="270" t="str">
        <f>IF(B144="","",SCHEDULES!T143)</f>
        <v>Bournemouth</v>
      </c>
      <c r="M144" s="270" t="e" vm="36">
        <f>IFERROR(INDEX(LOGOS!B:B,MATCH(L144,LOGOS!A:A,0),1),"")</f>
        <v>#VALUE!</v>
      </c>
      <c r="N144" s="107" t="str">
        <f t="shared" si="40"/>
        <v/>
      </c>
      <c r="O144" s="108" t="str">
        <f t="shared" si="41"/>
        <v/>
      </c>
      <c r="P144" s="108" t="str">
        <f t="shared" si="42"/>
        <v/>
      </c>
      <c r="Q144" s="109" t="str">
        <f t="shared" si="43"/>
        <v/>
      </c>
      <c r="R144" s="109" t="str">
        <f t="shared" si="44"/>
        <v/>
      </c>
      <c r="S144" s="109" t="str">
        <f t="shared" si="45"/>
        <v/>
      </c>
      <c r="T144" s="109" t="str">
        <f t="shared" si="46"/>
        <v/>
      </c>
      <c r="U144" s="108" t="str">
        <f>IF(N144="","",IF(MASTER.SCHEDULE!$N144="Draw",1,IF(MASTER.SCHEDULE!$N144=H144,3,0)))</f>
        <v/>
      </c>
      <c r="V144" s="108" t="str">
        <f>IF(N144="","",IF(MASTER.SCHEDULE!$N144="Draw",1,IF(MASTER.SCHEDULE!$N144=L144,3,0)))</f>
        <v/>
      </c>
      <c r="W144" s="109" t="str">
        <f>IF(N144="","",MASTER.SCHEDULE!$Q144+MASTER.SCHEDULE!$R144)</f>
        <v/>
      </c>
      <c r="X144" s="110">
        <f t="shared" si="47"/>
        <v>46368</v>
      </c>
      <c r="Y144" s="87"/>
      <c r="Z144" s="87"/>
      <c r="AA144" s="275" t="str">
        <f t="shared" si="48"/>
        <v>Dec 7, 2026</v>
      </c>
      <c r="AB144" s="87"/>
      <c r="AC144" s="87"/>
      <c r="AD144" s="126"/>
      <c r="AE144" s="126"/>
      <c r="AF144" s="87"/>
      <c r="AG144" s="87"/>
      <c r="AH144" s="126"/>
      <c r="AI144" s="126"/>
      <c r="AJ144" s="138"/>
      <c r="AK144" s="91"/>
      <c r="AL144" s="91"/>
      <c r="AM144" s="91"/>
      <c r="AN144" s="151"/>
      <c r="AO144" s="151"/>
      <c r="AP144" s="151"/>
      <c r="AQ144" s="151"/>
      <c r="AR144" s="151"/>
      <c r="AS144" s="151"/>
      <c r="AT144" s="151"/>
      <c r="AU144" s="152"/>
      <c r="AV144" s="152"/>
      <c r="AW144" s="152"/>
      <c r="AX144" s="151"/>
      <c r="AY144" s="151"/>
      <c r="AZ144" s="152"/>
      <c r="BA144" s="152"/>
      <c r="BB144" s="152"/>
      <c r="BC144" s="152"/>
      <c r="BD144" s="91"/>
      <c r="BE144" s="91"/>
      <c r="BF144" s="91"/>
      <c r="BG144" s="91"/>
      <c r="BH144" s="91"/>
      <c r="BI144" s="91"/>
      <c r="BJ144" s="91"/>
      <c r="BK144" s="91"/>
      <c r="BL144" s="91"/>
      <c r="BM144" s="91"/>
      <c r="BN144" s="87"/>
      <c r="BO144" s="87"/>
      <c r="BP144" s="91"/>
      <c r="BQ144" s="91"/>
      <c r="BR144" s="91"/>
      <c r="BS144" s="91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</row>
    <row r="145" spans="1:83" ht="30" customHeight="1">
      <c r="A145" s="87"/>
      <c r="B145" s="270" t="str">
        <f>IF(OR(SCHEDULES!O144=0,SCHEDULES!O144=""),"",SCHEDULES!O144)</f>
        <v>EPL</v>
      </c>
      <c r="C145" s="271">
        <f>IF(B145="","",SCHEDULES!P144)</f>
        <v>46368</v>
      </c>
      <c r="D145" s="270" t="str">
        <f>IF(B145="","",SCHEDULES!Q144)</f>
        <v>American Express Stadium</v>
      </c>
      <c r="E145" s="272">
        <f>IF(B145="","",SCHEDULES!R144)</f>
        <v>0.625</v>
      </c>
      <c r="F145" s="262">
        <f t="shared" si="38"/>
        <v>46368.625</v>
      </c>
      <c r="G145" s="270" t="e" vm="39">
        <f>IFERROR(INDEX(LOGOS!B:B,MATCH(H145,LOGOS!A:A,0),1),"")</f>
        <v>#VALUE!</v>
      </c>
      <c r="H145" s="270" t="str">
        <f>IF(B145="","",SCHEDULES!S144)</f>
        <v>Brighton</v>
      </c>
      <c r="I145" s="313" t="s">
        <v>117</v>
      </c>
      <c r="J145" s="273" t="str">
        <f t="shared" si="39"/>
        <v>:</v>
      </c>
      <c r="K145" s="313" t="s">
        <v>117</v>
      </c>
      <c r="L145" s="270" t="str">
        <f>IF(B145="","",SCHEDULES!T144)</f>
        <v>Everton</v>
      </c>
      <c r="M145" s="270" t="e" vm="29">
        <f>IFERROR(INDEX(LOGOS!B:B,MATCH(L145,LOGOS!A:A,0),1),"")</f>
        <v>#VALUE!</v>
      </c>
      <c r="N145" s="107" t="str">
        <f t="shared" si="40"/>
        <v/>
      </c>
      <c r="O145" s="108" t="str">
        <f t="shared" si="41"/>
        <v/>
      </c>
      <c r="P145" s="108" t="str">
        <f t="shared" si="42"/>
        <v/>
      </c>
      <c r="Q145" s="109" t="str">
        <f t="shared" si="43"/>
        <v/>
      </c>
      <c r="R145" s="109" t="str">
        <f t="shared" si="44"/>
        <v/>
      </c>
      <c r="S145" s="109" t="str">
        <f t="shared" si="45"/>
        <v/>
      </c>
      <c r="T145" s="109" t="str">
        <f t="shared" si="46"/>
        <v/>
      </c>
      <c r="U145" s="108" t="str">
        <f>IF(N145="","",IF(MASTER.SCHEDULE!$N145="Draw",1,IF(MASTER.SCHEDULE!$N145=H145,3,0)))</f>
        <v/>
      </c>
      <c r="V145" s="108" t="str">
        <f>IF(N145="","",IF(MASTER.SCHEDULE!$N145="Draw",1,IF(MASTER.SCHEDULE!$N145=L145,3,0)))</f>
        <v/>
      </c>
      <c r="W145" s="109" t="str">
        <f>IF(N145="","",MASTER.SCHEDULE!$Q145+MASTER.SCHEDULE!$R145)</f>
        <v/>
      </c>
      <c r="X145" s="110">
        <f t="shared" si="47"/>
        <v>46368</v>
      </c>
      <c r="Y145" s="87"/>
      <c r="Z145" s="87"/>
      <c r="AA145" s="275" t="str">
        <f t="shared" si="48"/>
        <v>Dec 7, 2026</v>
      </c>
      <c r="AB145" s="87"/>
      <c r="AC145" s="87"/>
      <c r="AD145" s="126"/>
      <c r="AE145" s="126"/>
      <c r="AF145" s="87"/>
      <c r="AG145" s="87"/>
      <c r="AH145" s="126"/>
      <c r="AI145" s="126"/>
      <c r="AJ145" s="138"/>
      <c r="AK145" s="91"/>
      <c r="AL145" s="91"/>
      <c r="AM145" s="91"/>
      <c r="AN145" s="151"/>
      <c r="AO145" s="151"/>
      <c r="AP145" s="151"/>
      <c r="AQ145" s="151"/>
      <c r="AR145" s="151"/>
      <c r="AS145" s="151"/>
      <c r="AT145" s="151"/>
      <c r="AU145" s="152"/>
      <c r="AV145" s="152"/>
      <c r="AW145" s="152"/>
      <c r="AX145" s="151"/>
      <c r="AY145" s="151"/>
      <c r="AZ145" s="152"/>
      <c r="BA145" s="152"/>
      <c r="BB145" s="152"/>
      <c r="BC145" s="152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87"/>
      <c r="BO145" s="87"/>
      <c r="BP145" s="91"/>
      <c r="BQ145" s="91"/>
      <c r="BR145" s="91"/>
      <c r="BS145" s="91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</row>
    <row r="146" spans="1:83" ht="30" customHeight="1">
      <c r="A146" s="87"/>
      <c r="B146" s="270" t="str">
        <f>IF(OR(SCHEDULES!O145=0,SCHEDULES!O145=""),"",SCHEDULES!O145)</f>
        <v>EPL</v>
      </c>
      <c r="C146" s="271">
        <f>IF(B146="","",SCHEDULES!P145)</f>
        <v>46368</v>
      </c>
      <c r="D146" s="270" t="str">
        <f>IF(B146="","",SCHEDULES!Q145)</f>
        <v>Coventry Building Society Arena</v>
      </c>
      <c r="E146" s="272">
        <f>IF(B146="","",SCHEDULES!R145)</f>
        <v>0.625</v>
      </c>
      <c r="F146" s="262">
        <f t="shared" si="38"/>
        <v>46368.625</v>
      </c>
      <c r="G146" s="270" t="e" vm="26">
        <f>IFERROR(INDEX(LOGOS!B:B,MATCH(H146,LOGOS!A:A,0),1),"")</f>
        <v>#VALUE!</v>
      </c>
      <c r="H146" s="270" t="str">
        <f>IF(B146="","",SCHEDULES!S145)</f>
        <v>Coventry</v>
      </c>
      <c r="I146" s="313" t="s">
        <v>117</v>
      </c>
      <c r="J146" s="273" t="str">
        <f t="shared" si="39"/>
        <v>:</v>
      </c>
      <c r="K146" s="313" t="s">
        <v>117</v>
      </c>
      <c r="L146" s="270" t="str">
        <f>IF(B146="","",SCHEDULES!T145)</f>
        <v>Aston Villa</v>
      </c>
      <c r="M146" s="270" t="e" vm="33">
        <f>IFERROR(INDEX(LOGOS!B:B,MATCH(L146,LOGOS!A:A,0),1),"")</f>
        <v>#VALUE!</v>
      </c>
      <c r="N146" s="107" t="str">
        <f t="shared" si="40"/>
        <v/>
      </c>
      <c r="O146" s="108" t="str">
        <f t="shared" si="41"/>
        <v/>
      </c>
      <c r="P146" s="108" t="str">
        <f t="shared" si="42"/>
        <v/>
      </c>
      <c r="Q146" s="109" t="str">
        <f t="shared" si="43"/>
        <v/>
      </c>
      <c r="R146" s="109" t="str">
        <f t="shared" si="44"/>
        <v/>
      </c>
      <c r="S146" s="109" t="str">
        <f t="shared" si="45"/>
        <v/>
      </c>
      <c r="T146" s="109" t="str">
        <f t="shared" si="46"/>
        <v/>
      </c>
      <c r="U146" s="108" t="str">
        <f>IF(N146="","",IF(MASTER.SCHEDULE!$N146="Draw",1,IF(MASTER.SCHEDULE!$N146=H146,3,0)))</f>
        <v/>
      </c>
      <c r="V146" s="108" t="str">
        <f>IF(N146="","",IF(MASTER.SCHEDULE!$N146="Draw",1,IF(MASTER.SCHEDULE!$N146=L146,3,0)))</f>
        <v/>
      </c>
      <c r="W146" s="109" t="str">
        <f>IF(N146="","",MASTER.SCHEDULE!$Q146+MASTER.SCHEDULE!$R146)</f>
        <v/>
      </c>
      <c r="X146" s="110">
        <f t="shared" si="47"/>
        <v>46368</v>
      </c>
      <c r="Y146" s="87"/>
      <c r="Z146" s="87"/>
      <c r="AA146" s="275" t="str">
        <f t="shared" si="48"/>
        <v>Dec 7, 2026</v>
      </c>
      <c r="AB146" s="87"/>
      <c r="AC146" s="87"/>
      <c r="AD146" s="126"/>
      <c r="AE146" s="126"/>
      <c r="AF146" s="87"/>
      <c r="AG146" s="87"/>
      <c r="AH146" s="126"/>
      <c r="AI146" s="126"/>
      <c r="AJ146" s="138"/>
      <c r="AK146" s="91"/>
      <c r="AL146" s="91"/>
      <c r="AM146" s="91"/>
      <c r="AN146" s="151"/>
      <c r="AO146" s="151"/>
      <c r="AP146" s="151"/>
      <c r="AQ146" s="151"/>
      <c r="AR146" s="151"/>
      <c r="AS146" s="151"/>
      <c r="AT146" s="151"/>
      <c r="AU146" s="152"/>
      <c r="AV146" s="152"/>
      <c r="AW146" s="152"/>
      <c r="AX146" s="151"/>
      <c r="AY146" s="151"/>
      <c r="AZ146" s="152"/>
      <c r="BA146" s="152"/>
      <c r="BB146" s="152"/>
      <c r="BC146" s="152"/>
      <c r="BD146" s="91"/>
      <c r="BE146" s="91"/>
      <c r="BF146" s="91"/>
      <c r="BG146" s="91"/>
      <c r="BH146" s="91"/>
      <c r="BI146" s="91"/>
      <c r="BJ146" s="91"/>
      <c r="BK146" s="91"/>
      <c r="BL146" s="91"/>
      <c r="BM146" s="91"/>
      <c r="BN146" s="87"/>
      <c r="BO146" s="87"/>
      <c r="BP146" s="91"/>
      <c r="BQ146" s="91"/>
      <c r="BR146" s="91"/>
      <c r="BS146" s="91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</row>
    <row r="147" spans="1:83" ht="30" customHeight="1">
      <c r="A147" s="87"/>
      <c r="B147" s="270" t="str">
        <f>IF(OR(SCHEDULES!O146=0,SCHEDULES!O146=""),"",SCHEDULES!O146)</f>
        <v>EPL</v>
      </c>
      <c r="C147" s="271">
        <f>IF(B147="","",SCHEDULES!P146)</f>
        <v>46368</v>
      </c>
      <c r="D147" s="270" t="str">
        <f>IF(B147="","",SCHEDULES!Q146)</f>
        <v>Selhurst Park</v>
      </c>
      <c r="E147" s="272">
        <f>IF(B147="","",SCHEDULES!R146)</f>
        <v>0.625</v>
      </c>
      <c r="F147" s="262">
        <f t="shared" si="38"/>
        <v>46368.625</v>
      </c>
      <c r="G147" s="270" t="e" vm="30">
        <f>IFERROR(INDEX(LOGOS!B:B,MATCH(H147,LOGOS!A:A,0),1),"")</f>
        <v>#VALUE!</v>
      </c>
      <c r="H147" s="270" t="str">
        <f>IF(B147="","",SCHEDULES!S146)</f>
        <v>Crystal Palace</v>
      </c>
      <c r="I147" s="313" t="s">
        <v>117</v>
      </c>
      <c r="J147" s="273" t="str">
        <f t="shared" si="39"/>
        <v>:</v>
      </c>
      <c r="K147" s="313" t="s">
        <v>117</v>
      </c>
      <c r="L147" s="270" t="str">
        <f>IF(B147="","",SCHEDULES!T146)</f>
        <v>Manchester United</v>
      </c>
      <c r="M147" s="270" t="e" vm="28">
        <f>IFERROR(INDEX(LOGOS!B:B,MATCH(L147,LOGOS!A:A,0),1),"")</f>
        <v>#VALUE!</v>
      </c>
      <c r="N147" s="107" t="str">
        <f t="shared" si="40"/>
        <v/>
      </c>
      <c r="O147" s="108" t="str">
        <f t="shared" si="41"/>
        <v/>
      </c>
      <c r="P147" s="108" t="str">
        <f t="shared" si="42"/>
        <v/>
      </c>
      <c r="Q147" s="109" t="str">
        <f t="shared" si="43"/>
        <v/>
      </c>
      <c r="R147" s="109" t="str">
        <f t="shared" si="44"/>
        <v/>
      </c>
      <c r="S147" s="109" t="str">
        <f t="shared" si="45"/>
        <v/>
      </c>
      <c r="T147" s="109" t="str">
        <f t="shared" si="46"/>
        <v/>
      </c>
      <c r="U147" s="108" t="str">
        <f>IF(N147="","",IF(MASTER.SCHEDULE!$N147="Draw",1,IF(MASTER.SCHEDULE!$N147=H147,3,0)))</f>
        <v/>
      </c>
      <c r="V147" s="108" t="str">
        <f>IF(N147="","",IF(MASTER.SCHEDULE!$N147="Draw",1,IF(MASTER.SCHEDULE!$N147=L147,3,0)))</f>
        <v/>
      </c>
      <c r="W147" s="109" t="str">
        <f>IF(N147="","",MASTER.SCHEDULE!$Q147+MASTER.SCHEDULE!$R147)</f>
        <v/>
      </c>
      <c r="X147" s="110">
        <f t="shared" si="47"/>
        <v>46368</v>
      </c>
      <c r="Y147" s="87"/>
      <c r="Z147" s="87"/>
      <c r="AA147" s="275" t="str">
        <f t="shared" si="48"/>
        <v>Dec 7, 2026</v>
      </c>
      <c r="AB147" s="87"/>
      <c r="AC147" s="87"/>
      <c r="AD147" s="126"/>
      <c r="AE147" s="126"/>
      <c r="AF147" s="87"/>
      <c r="AG147" s="87"/>
      <c r="AH147" s="126"/>
      <c r="AI147" s="126"/>
      <c r="AJ147" s="138"/>
      <c r="AK147" s="91"/>
      <c r="AL147" s="91"/>
      <c r="AM147" s="91"/>
      <c r="AN147" s="151"/>
      <c r="AO147" s="151"/>
      <c r="AP147" s="151"/>
      <c r="AQ147" s="151"/>
      <c r="AR147" s="151"/>
      <c r="AS147" s="151"/>
      <c r="AT147" s="151"/>
      <c r="AU147" s="152"/>
      <c r="AV147" s="152"/>
      <c r="AW147" s="152"/>
      <c r="AX147" s="151"/>
      <c r="AY147" s="151"/>
      <c r="AZ147" s="152"/>
      <c r="BA147" s="152"/>
      <c r="BB147" s="152"/>
      <c r="BC147" s="152"/>
      <c r="BD147" s="91"/>
      <c r="BE147" s="91"/>
      <c r="BF147" s="91"/>
      <c r="BG147" s="91"/>
      <c r="BH147" s="91"/>
      <c r="BI147" s="91"/>
      <c r="BJ147" s="91"/>
      <c r="BK147" s="91"/>
      <c r="BL147" s="91"/>
      <c r="BM147" s="91"/>
      <c r="BN147" s="87"/>
      <c r="BO147" s="87"/>
      <c r="BP147" s="91"/>
      <c r="BQ147" s="91"/>
      <c r="BR147" s="91"/>
      <c r="BS147" s="91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</row>
    <row r="148" spans="1:83" ht="30" customHeight="1">
      <c r="A148" s="87"/>
      <c r="B148" s="270" t="str">
        <f>IF(OR(SCHEDULES!O147=0,SCHEDULES!O147=""),"",SCHEDULES!O147)</f>
        <v>EPL</v>
      </c>
      <c r="C148" s="271">
        <f>IF(B148="","",SCHEDULES!P147)</f>
        <v>46368</v>
      </c>
      <c r="D148" s="270" t="str">
        <f>IF(B148="","",SCHEDULES!Q147)</f>
        <v>Craven Cottage</v>
      </c>
      <c r="E148" s="272">
        <f>IF(B148="","",SCHEDULES!R147)</f>
        <v>0.625</v>
      </c>
      <c r="F148" s="262">
        <f t="shared" si="38"/>
        <v>46368.625</v>
      </c>
      <c r="G148" s="270" t="e" vm="44">
        <f>IFERROR(INDEX(LOGOS!B:B,MATCH(H148,LOGOS!A:A,0),1),"")</f>
        <v>#VALUE!</v>
      </c>
      <c r="H148" s="270" t="str">
        <f>IF(B148="","",SCHEDULES!S147)</f>
        <v>Fulham</v>
      </c>
      <c r="I148" s="313" t="s">
        <v>117</v>
      </c>
      <c r="J148" s="273" t="str">
        <f t="shared" si="39"/>
        <v>:</v>
      </c>
      <c r="K148" s="313" t="s">
        <v>117</v>
      </c>
      <c r="L148" s="270" t="str">
        <f>IF(B148="","",SCHEDULES!T147)</f>
        <v>Brentford</v>
      </c>
      <c r="M148" s="270" t="e" vm="37">
        <f>IFERROR(INDEX(LOGOS!B:B,MATCH(L148,LOGOS!A:A,0),1),"")</f>
        <v>#VALUE!</v>
      </c>
      <c r="N148" s="107" t="str">
        <f t="shared" si="40"/>
        <v/>
      </c>
      <c r="O148" s="108" t="str">
        <f t="shared" si="41"/>
        <v/>
      </c>
      <c r="P148" s="108" t="str">
        <f t="shared" si="42"/>
        <v/>
      </c>
      <c r="Q148" s="109" t="str">
        <f t="shared" si="43"/>
        <v/>
      </c>
      <c r="R148" s="109" t="str">
        <f t="shared" si="44"/>
        <v/>
      </c>
      <c r="S148" s="109" t="str">
        <f t="shared" si="45"/>
        <v/>
      </c>
      <c r="T148" s="109" t="str">
        <f t="shared" si="46"/>
        <v/>
      </c>
      <c r="U148" s="108" t="str">
        <f>IF(N148="","",IF(MASTER.SCHEDULE!$N148="Draw",1,IF(MASTER.SCHEDULE!$N148=H148,3,0)))</f>
        <v/>
      </c>
      <c r="V148" s="108" t="str">
        <f>IF(N148="","",IF(MASTER.SCHEDULE!$N148="Draw",1,IF(MASTER.SCHEDULE!$N148=L148,3,0)))</f>
        <v/>
      </c>
      <c r="W148" s="109" t="str">
        <f>IF(N148="","",MASTER.SCHEDULE!$Q148+MASTER.SCHEDULE!$R148)</f>
        <v/>
      </c>
      <c r="X148" s="110">
        <f t="shared" si="47"/>
        <v>46368</v>
      </c>
      <c r="Y148" s="87"/>
      <c r="Z148" s="87"/>
      <c r="AA148" s="275" t="str">
        <f t="shared" si="48"/>
        <v>Dec 7, 2026</v>
      </c>
      <c r="AB148" s="87"/>
      <c r="AC148" s="87"/>
      <c r="AD148" s="126"/>
      <c r="AE148" s="126"/>
      <c r="AF148" s="87"/>
      <c r="AG148" s="87"/>
      <c r="AH148" s="126"/>
      <c r="AI148" s="126"/>
      <c r="AJ148" s="138"/>
      <c r="AK148" s="91"/>
      <c r="AL148" s="91"/>
      <c r="AM148" s="91"/>
      <c r="AN148" s="151"/>
      <c r="AO148" s="151"/>
      <c r="AP148" s="151"/>
      <c r="AQ148" s="151"/>
      <c r="AR148" s="151"/>
      <c r="AS148" s="151"/>
      <c r="AT148" s="151"/>
      <c r="AU148" s="152"/>
      <c r="AV148" s="152"/>
      <c r="AW148" s="152"/>
      <c r="AX148" s="151"/>
      <c r="AY148" s="151"/>
      <c r="AZ148" s="152"/>
      <c r="BA148" s="152"/>
      <c r="BB148" s="152"/>
      <c r="BC148" s="152"/>
      <c r="BD148" s="91"/>
      <c r="BE148" s="91"/>
      <c r="BF148" s="91"/>
      <c r="BG148" s="91"/>
      <c r="BH148" s="91"/>
      <c r="BI148" s="91"/>
      <c r="BJ148" s="91"/>
      <c r="BK148" s="91"/>
      <c r="BL148" s="91"/>
      <c r="BM148" s="91"/>
      <c r="BN148" s="87"/>
      <c r="BO148" s="87"/>
      <c r="BP148" s="91"/>
      <c r="BQ148" s="91"/>
      <c r="BR148" s="91"/>
      <c r="BS148" s="91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</row>
    <row r="149" spans="1:83" ht="30" customHeight="1">
      <c r="A149" s="87"/>
      <c r="B149" s="270" t="str">
        <f>IF(OR(SCHEDULES!O148=0,SCHEDULES!O148=""),"",SCHEDULES!O148)</f>
        <v>EPL</v>
      </c>
      <c r="C149" s="271">
        <f>IF(B149="","",SCHEDULES!P148)</f>
        <v>46368</v>
      </c>
      <c r="D149" s="270" t="str">
        <f>IF(B149="","",SCHEDULES!Q148)</f>
        <v>MKM Stadium</v>
      </c>
      <c r="E149" s="272">
        <f>IF(B149="","",SCHEDULES!R148)</f>
        <v>0.625</v>
      </c>
      <c r="F149" s="262">
        <f t="shared" si="38"/>
        <v>46368.625</v>
      </c>
      <c r="G149" s="270" t="e" vm="27">
        <f>IFERROR(INDEX(LOGOS!B:B,MATCH(H149,LOGOS!A:A,0),1),"")</f>
        <v>#VALUE!</v>
      </c>
      <c r="H149" s="270" t="str">
        <f>IF(B149="","",SCHEDULES!S148)</f>
        <v>Hull</v>
      </c>
      <c r="I149" s="313" t="s">
        <v>117</v>
      </c>
      <c r="J149" s="273" t="str">
        <f t="shared" si="39"/>
        <v>:</v>
      </c>
      <c r="K149" s="313" t="s">
        <v>117</v>
      </c>
      <c r="L149" s="270" t="str">
        <f>IF(B149="","",SCHEDULES!T148)</f>
        <v>Tottenham</v>
      </c>
      <c r="M149" s="270" t="e" vm="38">
        <f>IFERROR(INDEX(LOGOS!B:B,MATCH(L149,LOGOS!A:A,0),1),"")</f>
        <v>#VALUE!</v>
      </c>
      <c r="N149" s="107" t="str">
        <f t="shared" si="40"/>
        <v/>
      </c>
      <c r="O149" s="108" t="str">
        <f t="shared" si="41"/>
        <v/>
      </c>
      <c r="P149" s="108" t="str">
        <f t="shared" si="42"/>
        <v/>
      </c>
      <c r="Q149" s="109" t="str">
        <f t="shared" si="43"/>
        <v/>
      </c>
      <c r="R149" s="109" t="str">
        <f t="shared" si="44"/>
        <v/>
      </c>
      <c r="S149" s="109" t="str">
        <f t="shared" si="45"/>
        <v/>
      </c>
      <c r="T149" s="109" t="str">
        <f t="shared" si="46"/>
        <v/>
      </c>
      <c r="U149" s="108" t="str">
        <f>IF(N149="","",IF(MASTER.SCHEDULE!$N149="Draw",1,IF(MASTER.SCHEDULE!$N149=H149,3,0)))</f>
        <v/>
      </c>
      <c r="V149" s="108" t="str">
        <f>IF(N149="","",IF(MASTER.SCHEDULE!$N149="Draw",1,IF(MASTER.SCHEDULE!$N149=L149,3,0)))</f>
        <v/>
      </c>
      <c r="W149" s="109" t="str">
        <f>IF(N149="","",MASTER.SCHEDULE!$Q149+MASTER.SCHEDULE!$R149)</f>
        <v/>
      </c>
      <c r="X149" s="110">
        <f t="shared" si="47"/>
        <v>46368</v>
      </c>
      <c r="Y149" s="87"/>
      <c r="Z149" s="87"/>
      <c r="AA149" s="275" t="str">
        <f t="shared" si="48"/>
        <v>Dec 7, 2026</v>
      </c>
      <c r="AB149" s="87"/>
      <c r="AC149" s="87"/>
      <c r="AD149" s="126"/>
      <c r="AE149" s="126"/>
      <c r="AF149" s="87"/>
      <c r="AG149" s="87"/>
      <c r="AH149" s="126"/>
      <c r="AI149" s="126"/>
      <c r="AJ149" s="138"/>
      <c r="AK149" s="91"/>
      <c r="AL149" s="91"/>
      <c r="AM149" s="91"/>
      <c r="AN149" s="151"/>
      <c r="AO149" s="151"/>
      <c r="AP149" s="151"/>
      <c r="AQ149" s="151"/>
      <c r="AR149" s="151"/>
      <c r="AS149" s="151"/>
      <c r="AT149" s="151"/>
      <c r="AU149" s="152"/>
      <c r="AV149" s="152"/>
      <c r="AW149" s="152"/>
      <c r="AX149" s="151"/>
      <c r="AY149" s="151"/>
      <c r="AZ149" s="152"/>
      <c r="BA149" s="152"/>
      <c r="BB149" s="152"/>
      <c r="BC149" s="152"/>
      <c r="BD149" s="91"/>
      <c r="BE149" s="91"/>
      <c r="BF149" s="91"/>
      <c r="BG149" s="91"/>
      <c r="BH149" s="91"/>
      <c r="BI149" s="91"/>
      <c r="BJ149" s="91"/>
      <c r="BK149" s="91"/>
      <c r="BL149" s="91"/>
      <c r="BM149" s="91"/>
      <c r="BN149" s="87"/>
      <c r="BO149" s="87"/>
      <c r="BP149" s="91"/>
      <c r="BQ149" s="91"/>
      <c r="BR149" s="91"/>
      <c r="BS149" s="91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7"/>
      <c r="CE149" s="87"/>
    </row>
    <row r="150" spans="1:83" ht="30" customHeight="1">
      <c r="A150" s="87"/>
      <c r="B150" s="270" t="str">
        <f>IF(OR(SCHEDULES!O149=0,SCHEDULES!O149=""),"",SCHEDULES!O149)</f>
        <v>EPL</v>
      </c>
      <c r="C150" s="271">
        <f>IF(B150="","",SCHEDULES!P149)</f>
        <v>46368</v>
      </c>
      <c r="D150" s="270" t="str">
        <f>IF(B150="","",SCHEDULES!Q149)</f>
        <v>Portman Road</v>
      </c>
      <c r="E150" s="272">
        <f>IF(B150="","",SCHEDULES!R149)</f>
        <v>0.625</v>
      </c>
      <c r="F150" s="262">
        <f t="shared" si="38"/>
        <v>46368.625</v>
      </c>
      <c r="G150" s="270" t="e" vm="31">
        <f>IFERROR(INDEX(LOGOS!B:B,MATCH(H150,LOGOS!A:A,0),1),"")</f>
        <v>#VALUE!</v>
      </c>
      <c r="H150" s="270" t="str">
        <f>IF(B150="","",SCHEDULES!S149)</f>
        <v>Ipswich</v>
      </c>
      <c r="I150" s="313" t="s">
        <v>117</v>
      </c>
      <c r="J150" s="273" t="str">
        <f t="shared" si="39"/>
        <v>:</v>
      </c>
      <c r="K150" s="313" t="s">
        <v>117</v>
      </c>
      <c r="L150" s="270" t="str">
        <f>IF(B150="","",SCHEDULES!T149)</f>
        <v>Newcastle United</v>
      </c>
      <c r="M150" s="270" t="e" vm="42">
        <f>IFERROR(INDEX(LOGOS!B:B,MATCH(L150,LOGOS!A:A,0),1),"")</f>
        <v>#VALUE!</v>
      </c>
      <c r="N150" s="107" t="str">
        <f t="shared" si="40"/>
        <v/>
      </c>
      <c r="O150" s="108" t="str">
        <f t="shared" si="41"/>
        <v/>
      </c>
      <c r="P150" s="108" t="str">
        <f t="shared" si="42"/>
        <v/>
      </c>
      <c r="Q150" s="109" t="str">
        <f t="shared" si="43"/>
        <v/>
      </c>
      <c r="R150" s="109" t="str">
        <f t="shared" si="44"/>
        <v/>
      </c>
      <c r="S150" s="109" t="str">
        <f t="shared" si="45"/>
        <v/>
      </c>
      <c r="T150" s="109" t="str">
        <f t="shared" si="46"/>
        <v/>
      </c>
      <c r="U150" s="108" t="str">
        <f>IF(N150="","",IF(MASTER.SCHEDULE!$N150="Draw",1,IF(MASTER.SCHEDULE!$N150=H150,3,0)))</f>
        <v/>
      </c>
      <c r="V150" s="108" t="str">
        <f>IF(N150="","",IF(MASTER.SCHEDULE!$N150="Draw",1,IF(MASTER.SCHEDULE!$N150=L150,3,0)))</f>
        <v/>
      </c>
      <c r="W150" s="109" t="str">
        <f>IF(N150="","",MASTER.SCHEDULE!$Q150+MASTER.SCHEDULE!$R150)</f>
        <v/>
      </c>
      <c r="X150" s="110">
        <f t="shared" si="47"/>
        <v>46368</v>
      </c>
      <c r="Y150" s="87"/>
      <c r="Z150" s="87"/>
      <c r="AA150" s="275" t="str">
        <f t="shared" si="48"/>
        <v>Dec 7, 2026</v>
      </c>
      <c r="AB150" s="87"/>
      <c r="AC150" s="87"/>
      <c r="AD150" s="126"/>
      <c r="AE150" s="126"/>
      <c r="AF150" s="87"/>
      <c r="AG150" s="87"/>
      <c r="AH150" s="126"/>
      <c r="AI150" s="126"/>
      <c r="AJ150" s="138"/>
      <c r="AK150" s="91"/>
      <c r="AL150" s="91"/>
      <c r="AM150" s="91"/>
      <c r="AN150" s="151"/>
      <c r="AO150" s="151"/>
      <c r="AP150" s="151"/>
      <c r="AQ150" s="151"/>
      <c r="AR150" s="151"/>
      <c r="AS150" s="151"/>
      <c r="AT150" s="151"/>
      <c r="AU150" s="152"/>
      <c r="AV150" s="152"/>
      <c r="AW150" s="152"/>
      <c r="AX150" s="151"/>
      <c r="AY150" s="151"/>
      <c r="AZ150" s="152"/>
      <c r="BA150" s="152"/>
      <c r="BB150" s="152"/>
      <c r="BC150" s="152"/>
      <c r="BD150" s="91"/>
      <c r="BE150" s="91"/>
      <c r="BF150" s="91"/>
      <c r="BG150" s="91"/>
      <c r="BH150" s="91"/>
      <c r="BI150" s="91"/>
      <c r="BJ150" s="91"/>
      <c r="BK150" s="91"/>
      <c r="BL150" s="91"/>
      <c r="BM150" s="91"/>
      <c r="BN150" s="87"/>
      <c r="BO150" s="87"/>
      <c r="BP150" s="91"/>
      <c r="BQ150" s="91"/>
      <c r="BR150" s="91"/>
      <c r="BS150" s="91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</row>
    <row r="151" spans="1:83" ht="30" customHeight="1">
      <c r="A151" s="87"/>
      <c r="B151" s="270" t="str">
        <f>IF(OR(SCHEDULES!O150=0,SCHEDULES!O150=""),"",SCHEDULES!O150)</f>
        <v>EPL</v>
      </c>
      <c r="C151" s="271">
        <f>IF(B151="","",SCHEDULES!P150)</f>
        <v>46368</v>
      </c>
      <c r="D151" s="270" t="str">
        <f>IF(B151="","",SCHEDULES!Q150)</f>
        <v>Anfield</v>
      </c>
      <c r="E151" s="272">
        <f>IF(B151="","",SCHEDULES!R150)</f>
        <v>0.625</v>
      </c>
      <c r="F151" s="262">
        <f t="shared" si="38"/>
        <v>46368.625</v>
      </c>
      <c r="G151" s="270" t="e" vm="43">
        <f>IFERROR(INDEX(LOGOS!B:B,MATCH(H151,LOGOS!A:A,0),1),"")</f>
        <v>#VALUE!</v>
      </c>
      <c r="H151" s="270" t="str">
        <f>IF(B151="","",SCHEDULES!S150)</f>
        <v>Liverpool</v>
      </c>
      <c r="I151" s="313" t="s">
        <v>117</v>
      </c>
      <c r="J151" s="273" t="str">
        <f t="shared" si="39"/>
        <v>:</v>
      </c>
      <c r="K151" s="313" t="s">
        <v>117</v>
      </c>
      <c r="L151" s="270" t="str">
        <f>IF(B151="","",SCHEDULES!T150)</f>
        <v>Leeds</v>
      </c>
      <c r="M151" s="270" t="e" vm="35">
        <f>IFERROR(INDEX(LOGOS!B:B,MATCH(L151,LOGOS!A:A,0),1),"")</f>
        <v>#VALUE!</v>
      </c>
      <c r="N151" s="107" t="str">
        <f t="shared" si="40"/>
        <v/>
      </c>
      <c r="O151" s="108" t="str">
        <f t="shared" si="41"/>
        <v/>
      </c>
      <c r="P151" s="108" t="str">
        <f t="shared" si="42"/>
        <v/>
      </c>
      <c r="Q151" s="109" t="str">
        <f t="shared" si="43"/>
        <v/>
      </c>
      <c r="R151" s="109" t="str">
        <f t="shared" si="44"/>
        <v/>
      </c>
      <c r="S151" s="109" t="str">
        <f t="shared" si="45"/>
        <v/>
      </c>
      <c r="T151" s="109" t="str">
        <f t="shared" si="46"/>
        <v/>
      </c>
      <c r="U151" s="108" t="str">
        <f>IF(N151="","",IF(MASTER.SCHEDULE!$N151="Draw",1,IF(MASTER.SCHEDULE!$N151=H151,3,0)))</f>
        <v/>
      </c>
      <c r="V151" s="108" t="str">
        <f>IF(N151="","",IF(MASTER.SCHEDULE!$N151="Draw",1,IF(MASTER.SCHEDULE!$N151=L151,3,0)))</f>
        <v/>
      </c>
      <c r="W151" s="109" t="str">
        <f>IF(N151="","",MASTER.SCHEDULE!$Q151+MASTER.SCHEDULE!$R151)</f>
        <v/>
      </c>
      <c r="X151" s="110">
        <f t="shared" si="47"/>
        <v>46368</v>
      </c>
      <c r="Y151" s="87"/>
      <c r="Z151" s="87"/>
      <c r="AA151" s="275" t="str">
        <f t="shared" si="48"/>
        <v>Dec 7, 2026</v>
      </c>
      <c r="AB151" s="87"/>
      <c r="AC151" s="87"/>
      <c r="AD151" s="126"/>
      <c r="AE151" s="126"/>
      <c r="AF151" s="87"/>
      <c r="AG151" s="87"/>
      <c r="AH151" s="126"/>
      <c r="AI151" s="126"/>
      <c r="AJ151" s="138"/>
      <c r="AK151" s="91"/>
      <c r="AL151" s="91"/>
      <c r="AM151" s="91"/>
      <c r="AN151" s="151"/>
      <c r="AO151" s="151"/>
      <c r="AP151" s="151"/>
      <c r="AQ151" s="151"/>
      <c r="AR151" s="151"/>
      <c r="AS151" s="151"/>
      <c r="AT151" s="151"/>
      <c r="AU151" s="152"/>
      <c r="AV151" s="152"/>
      <c r="AW151" s="152"/>
      <c r="AX151" s="151"/>
      <c r="AY151" s="151"/>
      <c r="AZ151" s="152"/>
      <c r="BA151" s="152"/>
      <c r="BB151" s="152"/>
      <c r="BC151" s="152"/>
      <c r="BD151" s="91"/>
      <c r="BE151" s="91"/>
      <c r="BF151" s="91"/>
      <c r="BG151" s="91"/>
      <c r="BH151" s="91"/>
      <c r="BI151" s="91"/>
      <c r="BJ151" s="91"/>
      <c r="BK151" s="91"/>
      <c r="BL151" s="91"/>
      <c r="BM151" s="91"/>
      <c r="BN151" s="87"/>
      <c r="BO151" s="87"/>
      <c r="BP151" s="91"/>
      <c r="BQ151" s="91"/>
      <c r="BR151" s="91"/>
      <c r="BS151" s="91"/>
      <c r="BT151" s="87"/>
      <c r="BU151" s="87"/>
      <c r="BV151" s="87"/>
      <c r="BW151" s="87"/>
      <c r="BX151" s="87"/>
      <c r="BY151" s="87"/>
      <c r="BZ151" s="87"/>
      <c r="CA151" s="87"/>
      <c r="CB151" s="87"/>
      <c r="CC151" s="87"/>
      <c r="CD151" s="87"/>
      <c r="CE151" s="87"/>
    </row>
    <row r="152" spans="1:83" ht="30" customHeight="1">
      <c r="A152" s="87"/>
      <c r="B152" s="270" t="str">
        <f>IF(OR(SCHEDULES!O151=0,SCHEDULES!O151=""),"",SCHEDULES!O151)</f>
        <v>EPL</v>
      </c>
      <c r="C152" s="271">
        <f>IF(B152="","",SCHEDULES!P151)</f>
        <v>46368</v>
      </c>
      <c r="D152" s="270" t="str">
        <f>IF(B152="","",SCHEDULES!Q151)</f>
        <v>Etihad Stadium</v>
      </c>
      <c r="E152" s="272">
        <f>IF(B152="","",SCHEDULES!R151)</f>
        <v>0.625</v>
      </c>
      <c r="F152" s="262">
        <f t="shared" si="38"/>
        <v>46368.625</v>
      </c>
      <c r="G152" s="270" t="e" vm="40">
        <f>IFERROR(INDEX(LOGOS!B:B,MATCH(H152,LOGOS!A:A,0),1),"")</f>
        <v>#VALUE!</v>
      </c>
      <c r="H152" s="270" t="str">
        <f>IF(B152="","",SCHEDULES!S151)</f>
        <v>Manchester City</v>
      </c>
      <c r="I152" s="313" t="s">
        <v>117</v>
      </c>
      <c r="J152" s="273" t="str">
        <f t="shared" si="39"/>
        <v>:</v>
      </c>
      <c r="K152" s="313" t="s">
        <v>117</v>
      </c>
      <c r="L152" s="270" t="str">
        <f>IF(B152="","",SCHEDULES!T151)</f>
        <v>Chelsea</v>
      </c>
      <c r="M152" s="270" t="e" vm="41">
        <f>IFERROR(INDEX(LOGOS!B:B,MATCH(L152,LOGOS!A:A,0),1),"")</f>
        <v>#VALUE!</v>
      </c>
      <c r="N152" s="107" t="str">
        <f t="shared" si="40"/>
        <v/>
      </c>
      <c r="O152" s="108" t="str">
        <f t="shared" si="41"/>
        <v/>
      </c>
      <c r="P152" s="108" t="str">
        <f t="shared" si="42"/>
        <v/>
      </c>
      <c r="Q152" s="109" t="str">
        <f t="shared" si="43"/>
        <v/>
      </c>
      <c r="R152" s="109" t="str">
        <f t="shared" si="44"/>
        <v/>
      </c>
      <c r="S152" s="109" t="str">
        <f t="shared" si="45"/>
        <v/>
      </c>
      <c r="T152" s="109" t="str">
        <f t="shared" si="46"/>
        <v/>
      </c>
      <c r="U152" s="108" t="str">
        <f>IF(N152="","",IF(MASTER.SCHEDULE!$N152="Draw",1,IF(MASTER.SCHEDULE!$N152=H152,3,0)))</f>
        <v/>
      </c>
      <c r="V152" s="108" t="str">
        <f>IF(N152="","",IF(MASTER.SCHEDULE!$N152="Draw",1,IF(MASTER.SCHEDULE!$N152=L152,3,0)))</f>
        <v/>
      </c>
      <c r="W152" s="109" t="str">
        <f>IF(N152="","",MASTER.SCHEDULE!$Q152+MASTER.SCHEDULE!$R152)</f>
        <v/>
      </c>
      <c r="X152" s="110">
        <f t="shared" si="47"/>
        <v>46368</v>
      </c>
      <c r="Y152" s="87"/>
      <c r="Z152" s="87"/>
      <c r="AA152" s="275" t="str">
        <f t="shared" si="48"/>
        <v>Dec 7, 2026</v>
      </c>
      <c r="AB152" s="87"/>
      <c r="AC152" s="87"/>
      <c r="AD152" s="126"/>
      <c r="AE152" s="126"/>
      <c r="AF152" s="87"/>
      <c r="AG152" s="87"/>
      <c r="AH152" s="126"/>
      <c r="AI152" s="126"/>
      <c r="AJ152" s="138"/>
      <c r="AK152" s="91"/>
      <c r="AL152" s="91"/>
      <c r="AM152" s="91"/>
      <c r="AN152" s="151"/>
      <c r="AO152" s="151"/>
      <c r="AP152" s="151"/>
      <c r="AQ152" s="151"/>
      <c r="AR152" s="151"/>
      <c r="AS152" s="151"/>
      <c r="AT152" s="151"/>
      <c r="AU152" s="152"/>
      <c r="AV152" s="152"/>
      <c r="AW152" s="152"/>
      <c r="AX152" s="151"/>
      <c r="AY152" s="151"/>
      <c r="AZ152" s="152"/>
      <c r="BA152" s="152"/>
      <c r="BB152" s="152"/>
      <c r="BC152" s="152"/>
      <c r="BD152" s="91"/>
      <c r="BE152" s="91"/>
      <c r="BF152" s="91"/>
      <c r="BG152" s="91"/>
      <c r="BH152" s="91"/>
      <c r="BI152" s="91"/>
      <c r="BJ152" s="91"/>
      <c r="BK152" s="91"/>
      <c r="BL152" s="91"/>
      <c r="BM152" s="91"/>
      <c r="BN152" s="87"/>
      <c r="BO152" s="87"/>
      <c r="BP152" s="91"/>
      <c r="BQ152" s="91"/>
      <c r="BR152" s="91"/>
      <c r="BS152" s="91"/>
      <c r="BT152" s="87"/>
      <c r="BU152" s="87"/>
      <c r="BV152" s="87"/>
      <c r="BW152" s="87"/>
      <c r="BX152" s="87"/>
      <c r="BY152" s="87"/>
      <c r="BZ152" s="87"/>
      <c r="CA152" s="87"/>
      <c r="CB152" s="87"/>
      <c r="CC152" s="87"/>
      <c r="CD152" s="87"/>
      <c r="CE152" s="87"/>
    </row>
    <row r="153" spans="1:83" ht="30" customHeight="1">
      <c r="A153" s="87"/>
      <c r="B153" s="270" t="str">
        <f>IF(OR(SCHEDULES!O152=0,SCHEDULES!O152=""),"",SCHEDULES!O152)</f>
        <v>EPL</v>
      </c>
      <c r="C153" s="271">
        <f>IF(B153="","",SCHEDULES!P152)</f>
        <v>46368</v>
      </c>
      <c r="D153" s="270" t="str">
        <f>IF(B153="","",SCHEDULES!Q152)</f>
        <v>Stadium of Light</v>
      </c>
      <c r="E153" s="272">
        <f>IF(B153="","",SCHEDULES!R152)</f>
        <v>0.625</v>
      </c>
      <c r="F153" s="262">
        <f t="shared" si="38"/>
        <v>46368.625</v>
      </c>
      <c r="G153" s="270" t="e" vm="32">
        <f>IFERROR(INDEX(LOGOS!B:B,MATCH(H153,LOGOS!A:A,0),1),"")</f>
        <v>#VALUE!</v>
      </c>
      <c r="H153" s="270" t="str">
        <f>IF(B153="","",SCHEDULES!S152)</f>
        <v>Sunderland</v>
      </c>
      <c r="I153" s="313" t="s">
        <v>117</v>
      </c>
      <c r="J153" s="273" t="str">
        <f t="shared" si="39"/>
        <v>:</v>
      </c>
      <c r="K153" s="313" t="s">
        <v>117</v>
      </c>
      <c r="L153" s="270" t="str">
        <f>IF(B153="","",SCHEDULES!T152)</f>
        <v>Nottingham Forest</v>
      </c>
      <c r="M153" s="270" t="e" vm="34">
        <f>IFERROR(INDEX(LOGOS!B:B,MATCH(L153,LOGOS!A:A,0),1),"")</f>
        <v>#VALUE!</v>
      </c>
      <c r="N153" s="107" t="str">
        <f t="shared" si="40"/>
        <v/>
      </c>
      <c r="O153" s="108" t="str">
        <f t="shared" si="41"/>
        <v/>
      </c>
      <c r="P153" s="108" t="str">
        <f t="shared" si="42"/>
        <v/>
      </c>
      <c r="Q153" s="109" t="str">
        <f t="shared" si="43"/>
        <v/>
      </c>
      <c r="R153" s="109" t="str">
        <f t="shared" si="44"/>
        <v/>
      </c>
      <c r="S153" s="109" t="str">
        <f t="shared" si="45"/>
        <v/>
      </c>
      <c r="T153" s="109" t="str">
        <f t="shared" si="46"/>
        <v/>
      </c>
      <c r="U153" s="108" t="str">
        <f>IF(N153="","",IF(MASTER.SCHEDULE!$N153="Draw",1,IF(MASTER.SCHEDULE!$N153=H153,3,0)))</f>
        <v/>
      </c>
      <c r="V153" s="108" t="str">
        <f>IF(N153="","",IF(MASTER.SCHEDULE!$N153="Draw",1,IF(MASTER.SCHEDULE!$N153=L153,3,0)))</f>
        <v/>
      </c>
      <c r="W153" s="109" t="str">
        <f>IF(N153="","",MASTER.SCHEDULE!$Q153+MASTER.SCHEDULE!$R153)</f>
        <v/>
      </c>
      <c r="X153" s="110">
        <f t="shared" si="47"/>
        <v>46368</v>
      </c>
      <c r="Y153" s="87"/>
      <c r="Z153" s="87"/>
      <c r="AA153" s="275" t="str">
        <f t="shared" si="48"/>
        <v>Dec 7, 2026</v>
      </c>
      <c r="AB153" s="87"/>
      <c r="AC153" s="87"/>
      <c r="AD153" s="126"/>
      <c r="AE153" s="126"/>
      <c r="AF153" s="87"/>
      <c r="AG153" s="87"/>
      <c r="AH153" s="126"/>
      <c r="AI153" s="126"/>
      <c r="AJ153" s="138"/>
      <c r="AK153" s="91"/>
      <c r="AL153" s="91"/>
      <c r="AM153" s="91"/>
      <c r="AN153" s="151"/>
      <c r="AO153" s="151"/>
      <c r="AP153" s="151"/>
      <c r="AQ153" s="151"/>
      <c r="AR153" s="151"/>
      <c r="AS153" s="151"/>
      <c r="AT153" s="151"/>
      <c r="AU153" s="152"/>
      <c r="AV153" s="152"/>
      <c r="AW153" s="152"/>
      <c r="AX153" s="151"/>
      <c r="AY153" s="151"/>
      <c r="AZ153" s="152"/>
      <c r="BA153" s="152"/>
      <c r="BB153" s="152"/>
      <c r="BC153" s="152"/>
      <c r="BD153" s="91"/>
      <c r="BE153" s="91"/>
      <c r="BF153" s="91"/>
      <c r="BG153" s="91"/>
      <c r="BH153" s="91"/>
      <c r="BI153" s="91"/>
      <c r="BJ153" s="91"/>
      <c r="BK153" s="91"/>
      <c r="BL153" s="91"/>
      <c r="BM153" s="91"/>
      <c r="BN153" s="87"/>
      <c r="BO153" s="87"/>
      <c r="BP153" s="91"/>
      <c r="BQ153" s="91"/>
      <c r="BR153" s="91"/>
      <c r="BS153" s="91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</row>
    <row r="154" spans="1:83" ht="30" customHeight="1">
      <c r="A154" s="87"/>
      <c r="B154" s="270" t="str">
        <f>IF(OR(SCHEDULES!O153=0,SCHEDULES!O153=""),"",SCHEDULES!O153)</f>
        <v>EPL</v>
      </c>
      <c r="C154" s="271">
        <f>IF(B154="","",SCHEDULES!P153)</f>
        <v>46375</v>
      </c>
      <c r="D154" s="270" t="str">
        <f>IF(B154="","",SCHEDULES!Q153)</f>
        <v>Vitality Stadium</v>
      </c>
      <c r="E154" s="272">
        <f>IF(B154="","",SCHEDULES!R153)</f>
        <v>0.625</v>
      </c>
      <c r="F154" s="262">
        <f t="shared" si="38"/>
        <v>46375.625</v>
      </c>
      <c r="G154" s="270" t="e" vm="36">
        <f>IFERROR(INDEX(LOGOS!B:B,MATCH(H154,LOGOS!A:A,0),1),"")</f>
        <v>#VALUE!</v>
      </c>
      <c r="H154" s="270" t="str">
        <f>IF(B154="","",SCHEDULES!S153)</f>
        <v>Bournemouth</v>
      </c>
      <c r="I154" s="313" t="s">
        <v>117</v>
      </c>
      <c r="J154" s="273" t="str">
        <f t="shared" si="39"/>
        <v>:</v>
      </c>
      <c r="K154" s="313" t="s">
        <v>117</v>
      </c>
      <c r="L154" s="270" t="str">
        <f>IF(B154="","",SCHEDULES!T153)</f>
        <v>Coventry</v>
      </c>
      <c r="M154" s="270" t="e" vm="26">
        <f>IFERROR(INDEX(LOGOS!B:B,MATCH(L154,LOGOS!A:A,0),1),"")</f>
        <v>#VALUE!</v>
      </c>
      <c r="N154" s="107" t="str">
        <f t="shared" si="40"/>
        <v/>
      </c>
      <c r="O154" s="108" t="str">
        <f t="shared" si="41"/>
        <v/>
      </c>
      <c r="P154" s="108" t="str">
        <f t="shared" si="42"/>
        <v/>
      </c>
      <c r="Q154" s="109" t="str">
        <f t="shared" si="43"/>
        <v/>
      </c>
      <c r="R154" s="109" t="str">
        <f t="shared" si="44"/>
        <v/>
      </c>
      <c r="S154" s="109" t="str">
        <f t="shared" si="45"/>
        <v/>
      </c>
      <c r="T154" s="109" t="str">
        <f t="shared" si="46"/>
        <v/>
      </c>
      <c r="U154" s="108" t="str">
        <f>IF(N154="","",IF(MASTER.SCHEDULE!$N154="Draw",1,IF(MASTER.SCHEDULE!$N154=H154,3,0)))</f>
        <v/>
      </c>
      <c r="V154" s="108" t="str">
        <f>IF(N154="","",IF(MASTER.SCHEDULE!$N154="Draw",1,IF(MASTER.SCHEDULE!$N154=L154,3,0)))</f>
        <v/>
      </c>
      <c r="W154" s="109" t="str">
        <f>IF(N154="","",MASTER.SCHEDULE!$Q154+MASTER.SCHEDULE!$R154)</f>
        <v/>
      </c>
      <c r="X154" s="110">
        <f t="shared" si="47"/>
        <v>46375</v>
      </c>
      <c r="Y154" s="87"/>
      <c r="Z154" s="87"/>
      <c r="AA154" s="275" t="str">
        <f t="shared" si="48"/>
        <v>Dec 14, 2026</v>
      </c>
      <c r="AB154" s="87"/>
      <c r="AC154" s="87"/>
      <c r="AD154" s="126"/>
      <c r="AE154" s="126"/>
      <c r="AF154" s="87"/>
      <c r="AG154" s="87"/>
      <c r="AH154" s="126"/>
      <c r="AI154" s="126"/>
      <c r="AJ154" s="138"/>
      <c r="AK154" s="91"/>
      <c r="AL154" s="91"/>
      <c r="AM154" s="91"/>
      <c r="AN154" s="151"/>
      <c r="AO154" s="151"/>
      <c r="AP154" s="151"/>
      <c r="AQ154" s="151"/>
      <c r="AR154" s="151"/>
      <c r="AS154" s="151"/>
      <c r="AT154" s="151"/>
      <c r="AU154" s="152"/>
      <c r="AV154" s="152"/>
      <c r="AW154" s="152"/>
      <c r="AX154" s="151"/>
      <c r="AY154" s="151"/>
      <c r="AZ154" s="152"/>
      <c r="BA154" s="152"/>
      <c r="BB154" s="152"/>
      <c r="BC154" s="152"/>
      <c r="BD154" s="91"/>
      <c r="BE154" s="91"/>
      <c r="BF154" s="91"/>
      <c r="BG154" s="91"/>
      <c r="BH154" s="91"/>
      <c r="BI154" s="91"/>
      <c r="BJ154" s="91"/>
      <c r="BK154" s="91"/>
      <c r="BL154" s="91"/>
      <c r="BM154" s="91"/>
      <c r="BN154" s="87"/>
      <c r="BO154" s="87"/>
      <c r="BP154" s="91"/>
      <c r="BQ154" s="91"/>
      <c r="BR154" s="91"/>
      <c r="BS154" s="91"/>
      <c r="BT154" s="87"/>
      <c r="BU154" s="87"/>
      <c r="BV154" s="87"/>
      <c r="BW154" s="87"/>
      <c r="BX154" s="87"/>
      <c r="BY154" s="87"/>
      <c r="BZ154" s="87"/>
      <c r="CA154" s="87"/>
      <c r="CB154" s="87"/>
      <c r="CC154" s="87"/>
      <c r="CD154" s="87"/>
      <c r="CE154" s="87"/>
    </row>
    <row r="155" spans="1:83" ht="30" customHeight="1">
      <c r="A155" s="87"/>
      <c r="B155" s="270" t="str">
        <f>IF(OR(SCHEDULES!O154=0,SCHEDULES!O154=""),"",SCHEDULES!O154)</f>
        <v>EPL</v>
      </c>
      <c r="C155" s="271">
        <f>IF(B155="","",SCHEDULES!P154)</f>
        <v>46375</v>
      </c>
      <c r="D155" s="270" t="str">
        <f>IF(B155="","",SCHEDULES!Q154)</f>
        <v>Emirates Stadium</v>
      </c>
      <c r="E155" s="272">
        <f>IF(B155="","",SCHEDULES!R154)</f>
        <v>0.625</v>
      </c>
      <c r="F155" s="262">
        <f t="shared" si="38"/>
        <v>46375.625</v>
      </c>
      <c r="G155" s="270" t="e" vm="25">
        <f>IFERROR(INDEX(LOGOS!B:B,MATCH(H155,LOGOS!A:A,0),1),"")</f>
        <v>#VALUE!</v>
      </c>
      <c r="H155" s="270" t="str">
        <f>IF(B155="","",SCHEDULES!S154)</f>
        <v>Arsenal</v>
      </c>
      <c r="I155" s="313" t="s">
        <v>117</v>
      </c>
      <c r="J155" s="273" t="str">
        <f t="shared" si="39"/>
        <v>:</v>
      </c>
      <c r="K155" s="313" t="s">
        <v>117</v>
      </c>
      <c r="L155" s="270" t="str">
        <f>IF(B155="","",SCHEDULES!T154)</f>
        <v>Manchester United</v>
      </c>
      <c r="M155" s="270" t="e" vm="28">
        <f>IFERROR(INDEX(LOGOS!B:B,MATCH(L155,LOGOS!A:A,0),1),"")</f>
        <v>#VALUE!</v>
      </c>
      <c r="N155" s="107" t="str">
        <f t="shared" si="40"/>
        <v/>
      </c>
      <c r="O155" s="108" t="str">
        <f t="shared" si="41"/>
        <v/>
      </c>
      <c r="P155" s="108" t="str">
        <f t="shared" si="42"/>
        <v/>
      </c>
      <c r="Q155" s="109" t="str">
        <f t="shared" si="43"/>
        <v/>
      </c>
      <c r="R155" s="109" t="str">
        <f t="shared" si="44"/>
        <v/>
      </c>
      <c r="S155" s="109" t="str">
        <f t="shared" si="45"/>
        <v/>
      </c>
      <c r="T155" s="109" t="str">
        <f t="shared" si="46"/>
        <v/>
      </c>
      <c r="U155" s="108" t="str">
        <f>IF(N155="","",IF(MASTER.SCHEDULE!$N155="Draw",1,IF(MASTER.SCHEDULE!$N155=H155,3,0)))</f>
        <v/>
      </c>
      <c r="V155" s="108" t="str">
        <f>IF(N155="","",IF(MASTER.SCHEDULE!$N155="Draw",1,IF(MASTER.SCHEDULE!$N155=L155,3,0)))</f>
        <v/>
      </c>
      <c r="W155" s="109" t="str">
        <f>IF(N155="","",MASTER.SCHEDULE!$Q155+MASTER.SCHEDULE!$R155)</f>
        <v/>
      </c>
      <c r="X155" s="110">
        <f t="shared" si="47"/>
        <v>46375</v>
      </c>
      <c r="Y155" s="87"/>
      <c r="Z155" s="87"/>
      <c r="AA155" s="275" t="str">
        <f t="shared" si="48"/>
        <v>Dec 14, 2026</v>
      </c>
      <c r="AB155" s="87"/>
      <c r="AC155" s="87"/>
      <c r="AD155" s="126"/>
      <c r="AE155" s="126"/>
      <c r="AF155" s="87"/>
      <c r="AG155" s="87"/>
      <c r="AH155" s="126"/>
      <c r="AI155" s="126"/>
      <c r="AJ155" s="138"/>
      <c r="AK155" s="91"/>
      <c r="AL155" s="91"/>
      <c r="AM155" s="91"/>
      <c r="AN155" s="151"/>
      <c r="AO155" s="151"/>
      <c r="AP155" s="151"/>
      <c r="AQ155" s="151"/>
      <c r="AR155" s="151"/>
      <c r="AS155" s="151"/>
      <c r="AT155" s="151"/>
      <c r="AU155" s="152"/>
      <c r="AV155" s="152"/>
      <c r="AW155" s="152"/>
      <c r="AX155" s="151"/>
      <c r="AY155" s="151"/>
      <c r="AZ155" s="152"/>
      <c r="BA155" s="152"/>
      <c r="BB155" s="152"/>
      <c r="BC155" s="152"/>
      <c r="BD155" s="91"/>
      <c r="BE155" s="91"/>
      <c r="BF155" s="91"/>
      <c r="BG155" s="91"/>
      <c r="BH155" s="91"/>
      <c r="BI155" s="91"/>
      <c r="BJ155" s="91"/>
      <c r="BK155" s="91"/>
      <c r="BL155" s="91"/>
      <c r="BM155" s="91"/>
      <c r="BN155" s="87"/>
      <c r="BO155" s="87"/>
      <c r="BP155" s="91"/>
      <c r="BQ155" s="91"/>
      <c r="BR155" s="91"/>
      <c r="BS155" s="91"/>
      <c r="BT155" s="87"/>
      <c r="BU155" s="87"/>
      <c r="BV155" s="87"/>
      <c r="BW155" s="87"/>
      <c r="BX155" s="87"/>
      <c r="BY155" s="87"/>
      <c r="BZ155" s="87"/>
      <c r="CA155" s="87"/>
      <c r="CB155" s="87"/>
      <c r="CC155" s="87"/>
      <c r="CD155" s="87"/>
      <c r="CE155" s="87"/>
    </row>
    <row r="156" spans="1:83" ht="30" customHeight="1">
      <c r="A156" s="87"/>
      <c r="B156" s="270" t="str">
        <f>IF(OR(SCHEDULES!O155=0,SCHEDULES!O155=""),"",SCHEDULES!O155)</f>
        <v>EPL</v>
      </c>
      <c r="C156" s="271">
        <f>IF(B156="","",SCHEDULES!P155)</f>
        <v>46375</v>
      </c>
      <c r="D156" s="270" t="str">
        <f>IF(B156="","",SCHEDULES!Q155)</f>
        <v>Gtech Community Stadium</v>
      </c>
      <c r="E156" s="272">
        <f>IF(B156="","",SCHEDULES!R155)</f>
        <v>0.625</v>
      </c>
      <c r="F156" s="262">
        <f t="shared" si="38"/>
        <v>46375.625</v>
      </c>
      <c r="G156" s="270" t="e" vm="37">
        <f>IFERROR(INDEX(LOGOS!B:B,MATCH(H156,LOGOS!A:A,0),1),"")</f>
        <v>#VALUE!</v>
      </c>
      <c r="H156" s="270" t="str">
        <f>IF(B156="","",SCHEDULES!S155)</f>
        <v>Brentford</v>
      </c>
      <c r="I156" s="313" t="s">
        <v>117</v>
      </c>
      <c r="J156" s="273" t="str">
        <f t="shared" si="39"/>
        <v>:</v>
      </c>
      <c r="K156" s="313" t="s">
        <v>117</v>
      </c>
      <c r="L156" s="270" t="str">
        <f>IF(B156="","",SCHEDULES!T155)</f>
        <v>Newcastle United</v>
      </c>
      <c r="M156" s="270" t="e" vm="42">
        <f>IFERROR(INDEX(LOGOS!B:B,MATCH(L156,LOGOS!A:A,0),1),"")</f>
        <v>#VALUE!</v>
      </c>
      <c r="N156" s="107" t="str">
        <f t="shared" si="40"/>
        <v/>
      </c>
      <c r="O156" s="108" t="str">
        <f t="shared" si="41"/>
        <v/>
      </c>
      <c r="P156" s="108" t="str">
        <f t="shared" si="42"/>
        <v/>
      </c>
      <c r="Q156" s="109" t="str">
        <f t="shared" si="43"/>
        <v/>
      </c>
      <c r="R156" s="109" t="str">
        <f t="shared" si="44"/>
        <v/>
      </c>
      <c r="S156" s="109" t="str">
        <f t="shared" si="45"/>
        <v/>
      </c>
      <c r="T156" s="109" t="str">
        <f t="shared" si="46"/>
        <v/>
      </c>
      <c r="U156" s="108" t="str">
        <f>IF(N156="","",IF(MASTER.SCHEDULE!$N156="Draw",1,IF(MASTER.SCHEDULE!$N156=H156,3,0)))</f>
        <v/>
      </c>
      <c r="V156" s="108" t="str">
        <f>IF(N156="","",IF(MASTER.SCHEDULE!$N156="Draw",1,IF(MASTER.SCHEDULE!$N156=L156,3,0)))</f>
        <v/>
      </c>
      <c r="W156" s="109" t="str">
        <f>IF(N156="","",MASTER.SCHEDULE!$Q156+MASTER.SCHEDULE!$R156)</f>
        <v/>
      </c>
      <c r="X156" s="110">
        <f t="shared" si="47"/>
        <v>46375</v>
      </c>
      <c r="Y156" s="87"/>
      <c r="Z156" s="87"/>
      <c r="AA156" s="275" t="str">
        <f t="shared" si="48"/>
        <v>Dec 14, 2026</v>
      </c>
      <c r="AB156" s="87"/>
      <c r="AC156" s="87"/>
      <c r="AD156" s="126"/>
      <c r="AE156" s="126"/>
      <c r="AF156" s="87"/>
      <c r="AG156" s="87"/>
      <c r="AH156" s="126"/>
      <c r="AI156" s="126"/>
      <c r="AJ156" s="138"/>
      <c r="AK156" s="91"/>
      <c r="AL156" s="91"/>
      <c r="AM156" s="91"/>
      <c r="AN156" s="151"/>
      <c r="AO156" s="151"/>
      <c r="AP156" s="151"/>
      <c r="AQ156" s="151"/>
      <c r="AR156" s="151"/>
      <c r="AS156" s="151"/>
      <c r="AT156" s="151"/>
      <c r="AU156" s="152"/>
      <c r="AV156" s="152"/>
      <c r="AW156" s="152"/>
      <c r="AX156" s="151"/>
      <c r="AY156" s="151"/>
      <c r="AZ156" s="152"/>
      <c r="BA156" s="152"/>
      <c r="BB156" s="152"/>
      <c r="BC156" s="152"/>
      <c r="BD156" s="91"/>
      <c r="BE156" s="91"/>
      <c r="BF156" s="91"/>
      <c r="BG156" s="91"/>
      <c r="BH156" s="91"/>
      <c r="BI156" s="91"/>
      <c r="BJ156" s="91"/>
      <c r="BK156" s="91"/>
      <c r="BL156" s="91"/>
      <c r="BM156" s="91"/>
      <c r="BN156" s="87"/>
      <c r="BO156" s="87"/>
      <c r="BP156" s="91"/>
      <c r="BQ156" s="91"/>
      <c r="BR156" s="91"/>
      <c r="BS156" s="91"/>
      <c r="BT156" s="87"/>
      <c r="BU156" s="87"/>
      <c r="BV156" s="87"/>
      <c r="BW156" s="87"/>
      <c r="BX156" s="87"/>
      <c r="BY156" s="87"/>
      <c r="BZ156" s="87"/>
      <c r="CA156" s="87"/>
      <c r="CB156" s="87"/>
      <c r="CC156" s="87"/>
      <c r="CD156" s="87"/>
      <c r="CE156" s="87"/>
    </row>
    <row r="157" spans="1:83" ht="30" customHeight="1">
      <c r="A157" s="87"/>
      <c r="B157" s="270" t="str">
        <f>IF(OR(SCHEDULES!O156=0,SCHEDULES!O156=""),"",SCHEDULES!O156)</f>
        <v>EPL</v>
      </c>
      <c r="C157" s="271">
        <f>IF(B157="","",SCHEDULES!P156)</f>
        <v>46375</v>
      </c>
      <c r="D157" s="270" t="str">
        <f>IF(B157="","",SCHEDULES!Q156)</f>
        <v>American Express Stadium</v>
      </c>
      <c r="E157" s="272">
        <f>IF(B157="","",SCHEDULES!R156)</f>
        <v>0.625</v>
      </c>
      <c r="F157" s="262">
        <f t="shared" si="38"/>
        <v>46375.625</v>
      </c>
      <c r="G157" s="270" t="e" vm="39">
        <f>IFERROR(INDEX(LOGOS!B:B,MATCH(H157,LOGOS!A:A,0),1),"")</f>
        <v>#VALUE!</v>
      </c>
      <c r="H157" s="270" t="str">
        <f>IF(B157="","",SCHEDULES!S156)</f>
        <v>Brighton</v>
      </c>
      <c r="I157" s="313" t="s">
        <v>117</v>
      </c>
      <c r="J157" s="273" t="str">
        <f t="shared" si="39"/>
        <v>:</v>
      </c>
      <c r="K157" s="313" t="s">
        <v>117</v>
      </c>
      <c r="L157" s="270" t="str">
        <f>IF(B157="","",SCHEDULES!T156)</f>
        <v>Ipswich</v>
      </c>
      <c r="M157" s="270" t="e" vm="31">
        <f>IFERROR(INDEX(LOGOS!B:B,MATCH(L157,LOGOS!A:A,0),1),"")</f>
        <v>#VALUE!</v>
      </c>
      <c r="N157" s="107" t="str">
        <f t="shared" si="40"/>
        <v/>
      </c>
      <c r="O157" s="108" t="str">
        <f t="shared" si="41"/>
        <v/>
      </c>
      <c r="P157" s="108" t="str">
        <f t="shared" si="42"/>
        <v/>
      </c>
      <c r="Q157" s="109" t="str">
        <f t="shared" si="43"/>
        <v/>
      </c>
      <c r="R157" s="109" t="str">
        <f t="shared" si="44"/>
        <v/>
      </c>
      <c r="S157" s="109" t="str">
        <f t="shared" si="45"/>
        <v/>
      </c>
      <c r="T157" s="109" t="str">
        <f t="shared" si="46"/>
        <v/>
      </c>
      <c r="U157" s="108" t="str">
        <f>IF(N157="","",IF(MASTER.SCHEDULE!$N157="Draw",1,IF(MASTER.SCHEDULE!$N157=H157,3,0)))</f>
        <v/>
      </c>
      <c r="V157" s="108" t="str">
        <f>IF(N157="","",IF(MASTER.SCHEDULE!$N157="Draw",1,IF(MASTER.SCHEDULE!$N157=L157,3,0)))</f>
        <v/>
      </c>
      <c r="W157" s="109" t="str">
        <f>IF(N157="","",MASTER.SCHEDULE!$Q157+MASTER.SCHEDULE!$R157)</f>
        <v/>
      </c>
      <c r="X157" s="110">
        <f t="shared" si="47"/>
        <v>46375</v>
      </c>
      <c r="Y157" s="87"/>
      <c r="Z157" s="87"/>
      <c r="AA157" s="275" t="str">
        <f t="shared" si="48"/>
        <v>Dec 14, 2026</v>
      </c>
      <c r="AB157" s="87"/>
      <c r="AC157" s="87"/>
      <c r="AD157" s="126"/>
      <c r="AE157" s="126"/>
      <c r="AF157" s="87"/>
      <c r="AG157" s="87"/>
      <c r="AH157" s="126"/>
      <c r="AI157" s="126"/>
      <c r="AJ157" s="138"/>
      <c r="AK157" s="91"/>
      <c r="AL157" s="91"/>
      <c r="AM157" s="91"/>
      <c r="AN157" s="151"/>
      <c r="AO157" s="151"/>
      <c r="AP157" s="151"/>
      <c r="AQ157" s="151"/>
      <c r="AR157" s="151"/>
      <c r="AS157" s="151"/>
      <c r="AT157" s="151"/>
      <c r="AU157" s="152"/>
      <c r="AV157" s="152"/>
      <c r="AW157" s="152"/>
      <c r="AX157" s="151"/>
      <c r="AY157" s="151"/>
      <c r="AZ157" s="152"/>
      <c r="BA157" s="152"/>
      <c r="BB157" s="152"/>
      <c r="BC157" s="152"/>
      <c r="BD157" s="91"/>
      <c r="BE157" s="91"/>
      <c r="BF157" s="91"/>
      <c r="BG157" s="91"/>
      <c r="BH157" s="91"/>
      <c r="BI157" s="91"/>
      <c r="BJ157" s="91"/>
      <c r="BK157" s="91"/>
      <c r="BL157" s="91"/>
      <c r="BM157" s="91"/>
      <c r="BN157" s="87"/>
      <c r="BO157" s="87"/>
      <c r="BP157" s="91"/>
      <c r="BQ157" s="91"/>
      <c r="BR157" s="91"/>
      <c r="BS157" s="91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7"/>
      <c r="CE157" s="87"/>
    </row>
    <row r="158" spans="1:83" ht="30" customHeight="1">
      <c r="A158" s="87"/>
      <c r="B158" s="270" t="str">
        <f>IF(OR(SCHEDULES!O157=0,SCHEDULES!O157=""),"",SCHEDULES!O157)</f>
        <v>EPL</v>
      </c>
      <c r="C158" s="271">
        <f>IF(B158="","",SCHEDULES!P157)</f>
        <v>46375</v>
      </c>
      <c r="D158" s="270" t="str">
        <f>IF(B158="","",SCHEDULES!Q157)</f>
        <v>Stamford Bridge</v>
      </c>
      <c r="E158" s="272">
        <f>IF(B158="","",SCHEDULES!R157)</f>
        <v>0.625</v>
      </c>
      <c r="F158" s="262">
        <f t="shared" si="38"/>
        <v>46375.625</v>
      </c>
      <c r="G158" s="270" t="e" vm="41">
        <f>IFERROR(INDEX(LOGOS!B:B,MATCH(H158,LOGOS!A:A,0),1),"")</f>
        <v>#VALUE!</v>
      </c>
      <c r="H158" s="270" t="str">
        <f>IF(B158="","",SCHEDULES!S157)</f>
        <v>Chelsea</v>
      </c>
      <c r="I158" s="313" t="s">
        <v>117</v>
      </c>
      <c r="J158" s="273" t="str">
        <f t="shared" si="39"/>
        <v>:</v>
      </c>
      <c r="K158" s="313" t="s">
        <v>117</v>
      </c>
      <c r="L158" s="270" t="str">
        <f>IF(B158="","",SCHEDULES!T157)</f>
        <v>Aston Villa</v>
      </c>
      <c r="M158" s="270" t="e" vm="33">
        <f>IFERROR(INDEX(LOGOS!B:B,MATCH(L158,LOGOS!A:A,0),1),"")</f>
        <v>#VALUE!</v>
      </c>
      <c r="N158" s="107" t="str">
        <f t="shared" si="40"/>
        <v/>
      </c>
      <c r="O158" s="108" t="str">
        <f t="shared" si="41"/>
        <v/>
      </c>
      <c r="P158" s="108" t="str">
        <f t="shared" si="42"/>
        <v/>
      </c>
      <c r="Q158" s="109" t="str">
        <f t="shared" si="43"/>
        <v/>
      </c>
      <c r="R158" s="109" t="str">
        <f t="shared" si="44"/>
        <v/>
      </c>
      <c r="S158" s="109" t="str">
        <f t="shared" si="45"/>
        <v/>
      </c>
      <c r="T158" s="109" t="str">
        <f t="shared" si="46"/>
        <v/>
      </c>
      <c r="U158" s="108" t="str">
        <f>IF(N158="","",IF(MASTER.SCHEDULE!$N158="Draw",1,IF(MASTER.SCHEDULE!$N158=H158,3,0)))</f>
        <v/>
      </c>
      <c r="V158" s="108" t="str">
        <f>IF(N158="","",IF(MASTER.SCHEDULE!$N158="Draw",1,IF(MASTER.SCHEDULE!$N158=L158,3,0)))</f>
        <v/>
      </c>
      <c r="W158" s="109" t="str">
        <f>IF(N158="","",MASTER.SCHEDULE!$Q158+MASTER.SCHEDULE!$R158)</f>
        <v/>
      </c>
      <c r="X158" s="110">
        <f t="shared" si="47"/>
        <v>46375</v>
      </c>
      <c r="Y158" s="87"/>
      <c r="Z158" s="87"/>
      <c r="AA158" s="275" t="str">
        <f t="shared" si="48"/>
        <v>Dec 14, 2026</v>
      </c>
      <c r="AB158" s="87"/>
      <c r="AC158" s="87"/>
      <c r="AD158" s="126"/>
      <c r="AE158" s="126"/>
      <c r="AF158" s="87"/>
      <c r="AG158" s="87"/>
      <c r="AH158" s="126"/>
      <c r="AI158" s="126"/>
      <c r="AJ158" s="138"/>
      <c r="AK158" s="91"/>
      <c r="AL158" s="91"/>
      <c r="AM158" s="91"/>
      <c r="AN158" s="151"/>
      <c r="AO158" s="151"/>
      <c r="AP158" s="151"/>
      <c r="AQ158" s="151"/>
      <c r="AR158" s="151"/>
      <c r="AS158" s="151"/>
      <c r="AT158" s="151"/>
      <c r="AU158" s="152"/>
      <c r="AV158" s="152"/>
      <c r="AW158" s="152"/>
      <c r="AX158" s="151"/>
      <c r="AY158" s="151"/>
      <c r="AZ158" s="152"/>
      <c r="BA158" s="152"/>
      <c r="BB158" s="152"/>
      <c r="BC158" s="152"/>
      <c r="BD158" s="91"/>
      <c r="BE158" s="91"/>
      <c r="BF158" s="91"/>
      <c r="BG158" s="91"/>
      <c r="BH158" s="91"/>
      <c r="BI158" s="91"/>
      <c r="BJ158" s="91"/>
      <c r="BK158" s="91"/>
      <c r="BL158" s="91"/>
      <c r="BM158" s="91"/>
      <c r="BN158" s="87"/>
      <c r="BO158" s="87"/>
      <c r="BP158" s="91"/>
      <c r="BQ158" s="91"/>
      <c r="BR158" s="91"/>
      <c r="BS158" s="91"/>
      <c r="BT158" s="87"/>
      <c r="BU158" s="87"/>
      <c r="BV158" s="87"/>
      <c r="BW158" s="87"/>
      <c r="BX158" s="87"/>
      <c r="BY158" s="87"/>
      <c r="BZ158" s="87"/>
      <c r="CA158" s="87"/>
      <c r="CB158" s="87"/>
      <c r="CC158" s="87"/>
      <c r="CD158" s="87"/>
      <c r="CE158" s="87"/>
    </row>
    <row r="159" spans="1:83" ht="30" customHeight="1">
      <c r="A159" s="87"/>
      <c r="B159" s="270" t="str">
        <f>IF(OR(SCHEDULES!O158=0,SCHEDULES!O158=""),"",SCHEDULES!O158)</f>
        <v>EPL</v>
      </c>
      <c r="C159" s="271">
        <f>IF(B159="","",SCHEDULES!P158)</f>
        <v>46375</v>
      </c>
      <c r="D159" s="270" t="str">
        <f>IF(B159="","",SCHEDULES!Q158)</f>
        <v>Elland Road</v>
      </c>
      <c r="E159" s="272">
        <f>IF(B159="","",SCHEDULES!R158)</f>
        <v>0.625</v>
      </c>
      <c r="F159" s="262">
        <f t="shared" si="38"/>
        <v>46375.625</v>
      </c>
      <c r="G159" s="270" t="e" vm="35">
        <f>IFERROR(INDEX(LOGOS!B:B,MATCH(H159,LOGOS!A:A,0),1),"")</f>
        <v>#VALUE!</v>
      </c>
      <c r="H159" s="270" t="str">
        <f>IF(B159="","",SCHEDULES!S158)</f>
        <v>Leeds</v>
      </c>
      <c r="I159" s="313" t="s">
        <v>117</v>
      </c>
      <c r="J159" s="273" t="str">
        <f t="shared" si="39"/>
        <v>:</v>
      </c>
      <c r="K159" s="313" t="s">
        <v>117</v>
      </c>
      <c r="L159" s="270" t="str">
        <f>IF(B159="","",SCHEDULES!T158)</f>
        <v>Fulham</v>
      </c>
      <c r="M159" s="270" t="e" vm="44">
        <f>IFERROR(INDEX(LOGOS!B:B,MATCH(L159,LOGOS!A:A,0),1),"")</f>
        <v>#VALUE!</v>
      </c>
      <c r="N159" s="107" t="str">
        <f t="shared" si="40"/>
        <v/>
      </c>
      <c r="O159" s="108" t="str">
        <f t="shared" si="41"/>
        <v/>
      </c>
      <c r="P159" s="108" t="str">
        <f t="shared" si="42"/>
        <v/>
      </c>
      <c r="Q159" s="109" t="str">
        <f t="shared" si="43"/>
        <v/>
      </c>
      <c r="R159" s="109" t="str">
        <f t="shared" si="44"/>
        <v/>
      </c>
      <c r="S159" s="109" t="str">
        <f t="shared" si="45"/>
        <v/>
      </c>
      <c r="T159" s="109" t="str">
        <f t="shared" si="46"/>
        <v/>
      </c>
      <c r="U159" s="108" t="str">
        <f>IF(N159="","",IF(MASTER.SCHEDULE!$N159="Draw",1,IF(MASTER.SCHEDULE!$N159=H159,3,0)))</f>
        <v/>
      </c>
      <c r="V159" s="108" t="str">
        <f>IF(N159="","",IF(MASTER.SCHEDULE!$N159="Draw",1,IF(MASTER.SCHEDULE!$N159=L159,3,0)))</f>
        <v/>
      </c>
      <c r="W159" s="109" t="str">
        <f>IF(N159="","",MASTER.SCHEDULE!$Q159+MASTER.SCHEDULE!$R159)</f>
        <v/>
      </c>
      <c r="X159" s="110">
        <f t="shared" si="47"/>
        <v>46375</v>
      </c>
      <c r="Y159" s="87"/>
      <c r="Z159" s="87"/>
      <c r="AA159" s="275" t="str">
        <f t="shared" si="48"/>
        <v>Dec 14, 2026</v>
      </c>
      <c r="AB159" s="87"/>
      <c r="AC159" s="87"/>
      <c r="AD159" s="126"/>
      <c r="AE159" s="126"/>
      <c r="AF159" s="87"/>
      <c r="AG159" s="87"/>
      <c r="AH159" s="126"/>
      <c r="AI159" s="126"/>
      <c r="AJ159" s="138"/>
      <c r="AK159" s="91"/>
      <c r="AL159" s="91"/>
      <c r="AM159" s="91"/>
      <c r="AN159" s="151"/>
      <c r="AO159" s="151"/>
      <c r="AP159" s="151"/>
      <c r="AQ159" s="151"/>
      <c r="AR159" s="151"/>
      <c r="AS159" s="151"/>
      <c r="AT159" s="151"/>
      <c r="AU159" s="152"/>
      <c r="AV159" s="152"/>
      <c r="AW159" s="152"/>
      <c r="AX159" s="151"/>
      <c r="AY159" s="151"/>
      <c r="AZ159" s="152"/>
      <c r="BA159" s="152"/>
      <c r="BB159" s="152"/>
      <c r="BC159" s="152"/>
      <c r="BD159" s="91"/>
      <c r="BE159" s="91"/>
      <c r="BF159" s="91"/>
      <c r="BG159" s="91"/>
      <c r="BH159" s="91"/>
      <c r="BI159" s="91"/>
      <c r="BJ159" s="91"/>
      <c r="BK159" s="91"/>
      <c r="BL159" s="91"/>
      <c r="BM159" s="91"/>
      <c r="BN159" s="87"/>
      <c r="BO159" s="87"/>
      <c r="BP159" s="91"/>
      <c r="BQ159" s="91"/>
      <c r="BR159" s="91"/>
      <c r="BS159" s="91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</row>
    <row r="160" spans="1:83" ht="30" customHeight="1">
      <c r="A160" s="87"/>
      <c r="B160" s="270" t="str">
        <f>IF(OR(SCHEDULES!O159=0,SCHEDULES!O159=""),"",SCHEDULES!O159)</f>
        <v>EPL</v>
      </c>
      <c r="C160" s="271">
        <f>IF(B160="","",SCHEDULES!P159)</f>
        <v>46375</v>
      </c>
      <c r="D160" s="270" t="str">
        <f>IF(B160="","",SCHEDULES!Q159)</f>
        <v>Anfield</v>
      </c>
      <c r="E160" s="272">
        <f>IF(B160="","",SCHEDULES!R159)</f>
        <v>0.625</v>
      </c>
      <c r="F160" s="262">
        <f t="shared" si="38"/>
        <v>46375.625</v>
      </c>
      <c r="G160" s="270" t="e" vm="43">
        <f>IFERROR(INDEX(LOGOS!B:B,MATCH(H160,LOGOS!A:A,0),1),"")</f>
        <v>#VALUE!</v>
      </c>
      <c r="H160" s="270" t="str">
        <f>IF(B160="","",SCHEDULES!S159)</f>
        <v>Liverpool</v>
      </c>
      <c r="I160" s="313" t="s">
        <v>117</v>
      </c>
      <c r="J160" s="273" t="str">
        <f t="shared" si="39"/>
        <v>:</v>
      </c>
      <c r="K160" s="313" t="s">
        <v>117</v>
      </c>
      <c r="L160" s="270" t="str">
        <f>IF(B160="","",SCHEDULES!T159)</f>
        <v>Tottenham</v>
      </c>
      <c r="M160" s="270" t="e" vm="38">
        <f>IFERROR(INDEX(LOGOS!B:B,MATCH(L160,LOGOS!A:A,0),1),"")</f>
        <v>#VALUE!</v>
      </c>
      <c r="N160" s="107" t="str">
        <f t="shared" si="40"/>
        <v/>
      </c>
      <c r="O160" s="108" t="str">
        <f t="shared" si="41"/>
        <v/>
      </c>
      <c r="P160" s="108" t="str">
        <f t="shared" si="42"/>
        <v/>
      </c>
      <c r="Q160" s="109" t="str">
        <f t="shared" si="43"/>
        <v/>
      </c>
      <c r="R160" s="109" t="str">
        <f t="shared" si="44"/>
        <v/>
      </c>
      <c r="S160" s="109" t="str">
        <f t="shared" si="45"/>
        <v/>
      </c>
      <c r="T160" s="109" t="str">
        <f t="shared" si="46"/>
        <v/>
      </c>
      <c r="U160" s="108" t="str">
        <f>IF(N160="","",IF(MASTER.SCHEDULE!$N160="Draw",1,IF(MASTER.SCHEDULE!$N160=H160,3,0)))</f>
        <v/>
      </c>
      <c r="V160" s="108" t="str">
        <f>IF(N160="","",IF(MASTER.SCHEDULE!$N160="Draw",1,IF(MASTER.SCHEDULE!$N160=L160,3,0)))</f>
        <v/>
      </c>
      <c r="W160" s="109" t="str">
        <f>IF(N160="","",MASTER.SCHEDULE!$Q160+MASTER.SCHEDULE!$R160)</f>
        <v/>
      </c>
      <c r="X160" s="110">
        <f t="shared" si="47"/>
        <v>46375</v>
      </c>
      <c r="Y160" s="87"/>
      <c r="Z160" s="87"/>
      <c r="AA160" s="275" t="str">
        <f t="shared" si="48"/>
        <v>Dec 14, 2026</v>
      </c>
      <c r="AB160" s="87"/>
      <c r="AC160" s="87"/>
      <c r="AD160" s="126"/>
      <c r="AE160" s="126"/>
      <c r="AF160" s="87"/>
      <c r="AG160" s="87"/>
      <c r="AH160" s="126"/>
      <c r="AI160" s="126"/>
      <c r="AJ160" s="138"/>
      <c r="AK160" s="91"/>
      <c r="AL160" s="91"/>
      <c r="AM160" s="91"/>
      <c r="AN160" s="151"/>
      <c r="AO160" s="151"/>
      <c r="AP160" s="151"/>
      <c r="AQ160" s="151"/>
      <c r="AR160" s="151"/>
      <c r="AS160" s="151"/>
      <c r="AT160" s="151"/>
      <c r="AU160" s="152"/>
      <c r="AV160" s="152"/>
      <c r="AW160" s="152"/>
      <c r="AX160" s="151"/>
      <c r="AY160" s="151"/>
      <c r="AZ160" s="152"/>
      <c r="BA160" s="152"/>
      <c r="BB160" s="152"/>
      <c r="BC160" s="152"/>
      <c r="BD160" s="91"/>
      <c r="BE160" s="91"/>
      <c r="BF160" s="91"/>
      <c r="BG160" s="91"/>
      <c r="BH160" s="91"/>
      <c r="BI160" s="91"/>
      <c r="BJ160" s="91"/>
      <c r="BK160" s="91"/>
      <c r="BL160" s="91"/>
      <c r="BM160" s="91"/>
      <c r="BN160" s="87"/>
      <c r="BO160" s="87"/>
      <c r="BP160" s="91"/>
      <c r="BQ160" s="91"/>
      <c r="BR160" s="91"/>
      <c r="BS160" s="91"/>
      <c r="BT160" s="87"/>
      <c r="BU160" s="87"/>
      <c r="BV160" s="87"/>
      <c r="BW160" s="87"/>
      <c r="BX160" s="87"/>
      <c r="BY160" s="87"/>
      <c r="BZ160" s="87"/>
      <c r="CA160" s="87"/>
      <c r="CB160" s="87"/>
      <c r="CC160" s="87"/>
      <c r="CD160" s="87"/>
      <c r="CE160" s="87"/>
    </row>
    <row r="161" spans="1:83" ht="30" customHeight="1">
      <c r="A161" s="87"/>
      <c r="B161" s="270" t="str">
        <f>IF(OR(SCHEDULES!O160=0,SCHEDULES!O160=""),"",SCHEDULES!O160)</f>
        <v>EPL</v>
      </c>
      <c r="C161" s="271">
        <f>IF(B161="","",SCHEDULES!P160)</f>
        <v>46375</v>
      </c>
      <c r="D161" s="270" t="str">
        <f>IF(B161="","",SCHEDULES!Q160)</f>
        <v>Etihad Stadium</v>
      </c>
      <c r="E161" s="272">
        <f>IF(B161="","",SCHEDULES!R160)</f>
        <v>0.625</v>
      </c>
      <c r="F161" s="262">
        <f t="shared" si="38"/>
        <v>46375.625</v>
      </c>
      <c r="G161" s="270" t="e" vm="40">
        <f>IFERROR(INDEX(LOGOS!B:B,MATCH(H161,LOGOS!A:A,0),1),"")</f>
        <v>#VALUE!</v>
      </c>
      <c r="H161" s="270" t="str">
        <f>IF(B161="","",SCHEDULES!S160)</f>
        <v>Manchester City</v>
      </c>
      <c r="I161" s="313" t="s">
        <v>117</v>
      </c>
      <c r="J161" s="273" t="str">
        <f t="shared" si="39"/>
        <v>:</v>
      </c>
      <c r="K161" s="313" t="s">
        <v>117</v>
      </c>
      <c r="L161" s="270" t="str">
        <f>IF(B161="","",SCHEDULES!T160)</f>
        <v>Hull</v>
      </c>
      <c r="M161" s="270" t="e" vm="27">
        <f>IFERROR(INDEX(LOGOS!B:B,MATCH(L161,LOGOS!A:A,0),1),"")</f>
        <v>#VALUE!</v>
      </c>
      <c r="N161" s="107" t="str">
        <f t="shared" si="40"/>
        <v/>
      </c>
      <c r="O161" s="108" t="str">
        <f t="shared" si="41"/>
        <v/>
      </c>
      <c r="P161" s="108" t="str">
        <f t="shared" si="42"/>
        <v/>
      </c>
      <c r="Q161" s="109" t="str">
        <f t="shared" si="43"/>
        <v/>
      </c>
      <c r="R161" s="109" t="str">
        <f t="shared" si="44"/>
        <v/>
      </c>
      <c r="S161" s="109" t="str">
        <f t="shared" si="45"/>
        <v/>
      </c>
      <c r="T161" s="109" t="str">
        <f t="shared" si="46"/>
        <v/>
      </c>
      <c r="U161" s="108" t="str">
        <f>IF(N161="","",IF(MASTER.SCHEDULE!$N161="Draw",1,IF(MASTER.SCHEDULE!$N161=H161,3,0)))</f>
        <v/>
      </c>
      <c r="V161" s="108" t="str">
        <f>IF(N161="","",IF(MASTER.SCHEDULE!$N161="Draw",1,IF(MASTER.SCHEDULE!$N161=L161,3,0)))</f>
        <v/>
      </c>
      <c r="W161" s="109" t="str">
        <f>IF(N161="","",MASTER.SCHEDULE!$Q161+MASTER.SCHEDULE!$R161)</f>
        <v/>
      </c>
      <c r="X161" s="110">
        <f t="shared" si="47"/>
        <v>46375</v>
      </c>
      <c r="Y161" s="87"/>
      <c r="Z161" s="87"/>
      <c r="AA161" s="275" t="str">
        <f t="shared" si="48"/>
        <v>Dec 14, 2026</v>
      </c>
      <c r="AB161" s="87"/>
      <c r="AC161" s="87"/>
      <c r="AD161" s="126"/>
      <c r="AE161" s="126"/>
      <c r="AF161" s="87"/>
      <c r="AG161" s="87"/>
      <c r="AH161" s="126"/>
      <c r="AI161" s="126"/>
      <c r="AJ161" s="138"/>
      <c r="AK161" s="91"/>
      <c r="AL161" s="91"/>
      <c r="AM161" s="91"/>
      <c r="AN161" s="151"/>
      <c r="AO161" s="151"/>
      <c r="AP161" s="151"/>
      <c r="AQ161" s="151"/>
      <c r="AR161" s="151"/>
      <c r="AS161" s="151"/>
      <c r="AT161" s="151"/>
      <c r="AU161" s="152"/>
      <c r="AV161" s="152"/>
      <c r="AW161" s="152"/>
      <c r="AX161" s="151"/>
      <c r="AY161" s="151"/>
      <c r="AZ161" s="152"/>
      <c r="BA161" s="152"/>
      <c r="BB161" s="152"/>
      <c r="BC161" s="152"/>
      <c r="BD161" s="91"/>
      <c r="BE161" s="91"/>
      <c r="BF161" s="91"/>
      <c r="BG161" s="91"/>
      <c r="BH161" s="91"/>
      <c r="BI161" s="91"/>
      <c r="BJ161" s="91"/>
      <c r="BK161" s="91"/>
      <c r="BL161" s="91"/>
      <c r="BM161" s="91"/>
      <c r="BN161" s="87"/>
      <c r="BO161" s="87"/>
      <c r="BP161" s="91"/>
      <c r="BQ161" s="91"/>
      <c r="BR161" s="91"/>
      <c r="BS161" s="91"/>
      <c r="BT161" s="87"/>
      <c r="BU161" s="87"/>
      <c r="BV161" s="87"/>
      <c r="BW161" s="87"/>
      <c r="BX161" s="87"/>
      <c r="BY161" s="87"/>
      <c r="BZ161" s="87"/>
      <c r="CA161" s="87"/>
      <c r="CB161" s="87"/>
      <c r="CC161" s="87"/>
      <c r="CD161" s="87"/>
      <c r="CE161" s="87"/>
    </row>
    <row r="162" spans="1:83" ht="30" customHeight="1">
      <c r="A162" s="87"/>
      <c r="B162" s="270" t="str">
        <f>IF(OR(SCHEDULES!O161=0,SCHEDULES!O161=""),"",SCHEDULES!O161)</f>
        <v>EPL</v>
      </c>
      <c r="C162" s="271">
        <f>IF(B162="","",SCHEDULES!P161)</f>
        <v>46375</v>
      </c>
      <c r="D162" s="270" t="str">
        <f>IF(B162="","",SCHEDULES!Q161)</f>
        <v>The City Ground</v>
      </c>
      <c r="E162" s="272">
        <f>IF(B162="","",SCHEDULES!R161)</f>
        <v>0.625</v>
      </c>
      <c r="F162" s="262">
        <f t="shared" si="38"/>
        <v>46375.625</v>
      </c>
      <c r="G162" s="270" t="e" vm="34">
        <f>IFERROR(INDEX(LOGOS!B:B,MATCH(H162,LOGOS!A:A,0),1),"")</f>
        <v>#VALUE!</v>
      </c>
      <c r="H162" s="270" t="str">
        <f>IF(B162="","",SCHEDULES!S161)</f>
        <v>Nottingham Forest</v>
      </c>
      <c r="I162" s="313" t="s">
        <v>117</v>
      </c>
      <c r="J162" s="273" t="str">
        <f t="shared" si="39"/>
        <v>:</v>
      </c>
      <c r="K162" s="313" t="s">
        <v>117</v>
      </c>
      <c r="L162" s="270" t="str">
        <f>IF(B162="","",SCHEDULES!T161)</f>
        <v>Everton</v>
      </c>
      <c r="M162" s="270" t="e" vm="29">
        <f>IFERROR(INDEX(LOGOS!B:B,MATCH(L162,LOGOS!A:A,0),1),"")</f>
        <v>#VALUE!</v>
      </c>
      <c r="N162" s="107" t="str">
        <f t="shared" si="40"/>
        <v/>
      </c>
      <c r="O162" s="108" t="str">
        <f t="shared" si="41"/>
        <v/>
      </c>
      <c r="P162" s="108" t="str">
        <f t="shared" si="42"/>
        <v/>
      </c>
      <c r="Q162" s="109" t="str">
        <f t="shared" si="43"/>
        <v/>
      </c>
      <c r="R162" s="109" t="str">
        <f t="shared" si="44"/>
        <v/>
      </c>
      <c r="S162" s="109" t="str">
        <f t="shared" si="45"/>
        <v/>
      </c>
      <c r="T162" s="109" t="str">
        <f t="shared" si="46"/>
        <v/>
      </c>
      <c r="U162" s="108" t="str">
        <f>IF(N162="","",IF(MASTER.SCHEDULE!$N162="Draw",1,IF(MASTER.SCHEDULE!$N162=H162,3,0)))</f>
        <v/>
      </c>
      <c r="V162" s="108" t="str">
        <f>IF(N162="","",IF(MASTER.SCHEDULE!$N162="Draw",1,IF(MASTER.SCHEDULE!$N162=L162,3,0)))</f>
        <v/>
      </c>
      <c r="W162" s="109" t="str">
        <f>IF(N162="","",MASTER.SCHEDULE!$Q162+MASTER.SCHEDULE!$R162)</f>
        <v/>
      </c>
      <c r="X162" s="110">
        <f t="shared" si="47"/>
        <v>46375</v>
      </c>
      <c r="Y162" s="87"/>
      <c r="Z162" s="87"/>
      <c r="AA162" s="275" t="str">
        <f t="shared" si="48"/>
        <v>Dec 14, 2026</v>
      </c>
      <c r="AB162" s="87"/>
      <c r="AC162" s="87"/>
      <c r="AD162" s="126"/>
      <c r="AE162" s="126"/>
      <c r="AF162" s="87"/>
      <c r="AG162" s="87"/>
      <c r="AH162" s="126"/>
      <c r="AI162" s="126"/>
      <c r="AJ162" s="138"/>
      <c r="AK162" s="91"/>
      <c r="AL162" s="91"/>
      <c r="AM162" s="91"/>
      <c r="AN162" s="151"/>
      <c r="AO162" s="151"/>
      <c r="AP162" s="151"/>
      <c r="AQ162" s="151"/>
      <c r="AR162" s="151"/>
      <c r="AS162" s="151"/>
      <c r="AT162" s="151"/>
      <c r="AU162" s="152"/>
      <c r="AV162" s="152"/>
      <c r="AW162" s="152"/>
      <c r="AX162" s="151"/>
      <c r="AY162" s="151"/>
      <c r="AZ162" s="152"/>
      <c r="BA162" s="152"/>
      <c r="BB162" s="152"/>
      <c r="BC162" s="152"/>
      <c r="BD162" s="91"/>
      <c r="BE162" s="91"/>
      <c r="BF162" s="91"/>
      <c r="BG162" s="91"/>
      <c r="BH162" s="91"/>
      <c r="BI162" s="91"/>
      <c r="BJ162" s="91"/>
      <c r="BK162" s="91"/>
      <c r="BL162" s="91"/>
      <c r="BM162" s="91"/>
      <c r="BN162" s="87"/>
      <c r="BO162" s="87"/>
      <c r="BP162" s="91"/>
      <c r="BQ162" s="91"/>
      <c r="BR162" s="91"/>
      <c r="BS162" s="91"/>
      <c r="BT162" s="87"/>
      <c r="BU162" s="87"/>
      <c r="BV162" s="87"/>
      <c r="BW162" s="87"/>
      <c r="BX162" s="87"/>
      <c r="BY162" s="87"/>
      <c r="BZ162" s="87"/>
      <c r="CA162" s="87"/>
      <c r="CB162" s="87"/>
      <c r="CC162" s="87"/>
      <c r="CD162" s="87"/>
      <c r="CE162" s="87"/>
    </row>
    <row r="163" spans="1:83" ht="30" customHeight="1">
      <c r="A163" s="87"/>
      <c r="B163" s="270" t="str">
        <f>IF(OR(SCHEDULES!O162=0,SCHEDULES!O162=""),"",SCHEDULES!O162)</f>
        <v>EPL</v>
      </c>
      <c r="C163" s="271">
        <f>IF(B163="","",SCHEDULES!P162)</f>
        <v>46375</v>
      </c>
      <c r="D163" s="270" t="str">
        <f>IF(B163="","",SCHEDULES!Q162)</f>
        <v>Stadium of Light</v>
      </c>
      <c r="E163" s="272">
        <f>IF(B163="","",SCHEDULES!R162)</f>
        <v>0.625</v>
      </c>
      <c r="F163" s="262">
        <f t="shared" si="38"/>
        <v>46375.625</v>
      </c>
      <c r="G163" s="270" t="e" vm="32">
        <f>IFERROR(INDEX(LOGOS!B:B,MATCH(H163,LOGOS!A:A,0),1),"")</f>
        <v>#VALUE!</v>
      </c>
      <c r="H163" s="270" t="str">
        <f>IF(B163="","",SCHEDULES!S162)</f>
        <v>Sunderland</v>
      </c>
      <c r="I163" s="313" t="s">
        <v>117</v>
      </c>
      <c r="J163" s="273" t="str">
        <f t="shared" si="39"/>
        <v>:</v>
      </c>
      <c r="K163" s="313" t="s">
        <v>117</v>
      </c>
      <c r="L163" s="270" t="str">
        <f>IF(B163="","",SCHEDULES!T162)</f>
        <v>Crystal Palace</v>
      </c>
      <c r="M163" s="270" t="e" vm="30">
        <f>IFERROR(INDEX(LOGOS!B:B,MATCH(L163,LOGOS!A:A,0),1),"")</f>
        <v>#VALUE!</v>
      </c>
      <c r="N163" s="107" t="str">
        <f t="shared" si="40"/>
        <v/>
      </c>
      <c r="O163" s="108" t="str">
        <f t="shared" si="41"/>
        <v/>
      </c>
      <c r="P163" s="108" t="str">
        <f t="shared" si="42"/>
        <v/>
      </c>
      <c r="Q163" s="109" t="str">
        <f t="shared" si="43"/>
        <v/>
      </c>
      <c r="R163" s="109" t="str">
        <f t="shared" si="44"/>
        <v/>
      </c>
      <c r="S163" s="109" t="str">
        <f t="shared" si="45"/>
        <v/>
      </c>
      <c r="T163" s="109" t="str">
        <f t="shared" si="46"/>
        <v/>
      </c>
      <c r="U163" s="108" t="str">
        <f>IF(N163="","",IF(MASTER.SCHEDULE!$N163="Draw",1,IF(MASTER.SCHEDULE!$N163=H163,3,0)))</f>
        <v/>
      </c>
      <c r="V163" s="108" t="str">
        <f>IF(N163="","",IF(MASTER.SCHEDULE!$N163="Draw",1,IF(MASTER.SCHEDULE!$N163=L163,3,0)))</f>
        <v/>
      </c>
      <c r="W163" s="109" t="str">
        <f>IF(N163="","",MASTER.SCHEDULE!$Q163+MASTER.SCHEDULE!$R163)</f>
        <v/>
      </c>
      <c r="X163" s="110">
        <f t="shared" si="47"/>
        <v>46375</v>
      </c>
      <c r="Y163" s="87"/>
      <c r="Z163" s="87"/>
      <c r="AA163" s="275" t="str">
        <f t="shared" si="48"/>
        <v>Dec 14, 2026</v>
      </c>
      <c r="AB163" s="87"/>
      <c r="AC163" s="87"/>
      <c r="AD163" s="126"/>
      <c r="AE163" s="126"/>
      <c r="AF163" s="87"/>
      <c r="AG163" s="87"/>
      <c r="AH163" s="126"/>
      <c r="AI163" s="126"/>
      <c r="AJ163" s="138"/>
      <c r="AK163" s="91"/>
      <c r="AL163" s="91"/>
      <c r="AM163" s="91"/>
      <c r="AN163" s="151"/>
      <c r="AO163" s="151"/>
      <c r="AP163" s="151"/>
      <c r="AQ163" s="151"/>
      <c r="AR163" s="151"/>
      <c r="AS163" s="151"/>
      <c r="AT163" s="151"/>
      <c r="AU163" s="152"/>
      <c r="AV163" s="152"/>
      <c r="AW163" s="152"/>
      <c r="AX163" s="151"/>
      <c r="AY163" s="151"/>
      <c r="AZ163" s="152"/>
      <c r="BA163" s="152"/>
      <c r="BB163" s="152"/>
      <c r="BC163" s="152"/>
      <c r="BD163" s="91"/>
      <c r="BE163" s="91"/>
      <c r="BF163" s="91"/>
      <c r="BG163" s="91"/>
      <c r="BH163" s="91"/>
      <c r="BI163" s="91"/>
      <c r="BJ163" s="91"/>
      <c r="BK163" s="91"/>
      <c r="BL163" s="91"/>
      <c r="BM163" s="91"/>
      <c r="BN163" s="87"/>
      <c r="BO163" s="87"/>
      <c r="BP163" s="91"/>
      <c r="BQ163" s="91"/>
      <c r="BR163" s="91"/>
      <c r="BS163" s="91"/>
      <c r="BT163" s="87"/>
      <c r="BU163" s="87"/>
      <c r="BV163" s="87"/>
      <c r="BW163" s="87"/>
      <c r="BX163" s="87"/>
      <c r="BY163" s="87"/>
      <c r="BZ163" s="87"/>
      <c r="CA163" s="87"/>
      <c r="CB163" s="87"/>
      <c r="CC163" s="87"/>
      <c r="CD163" s="87"/>
      <c r="CE163" s="87"/>
    </row>
    <row r="164" spans="1:83" ht="30" customHeight="1">
      <c r="A164" s="87"/>
      <c r="B164" s="270" t="str">
        <f>IF(OR(SCHEDULES!O163=0,SCHEDULES!O163=""),"",SCHEDULES!O163)</f>
        <v>EPL</v>
      </c>
      <c r="C164" s="271">
        <f>IF(B164="","",SCHEDULES!P163)</f>
        <v>46382</v>
      </c>
      <c r="D164" s="270" t="str">
        <f>IF(B164="","",SCHEDULES!Q163)</f>
        <v>Villa Park</v>
      </c>
      <c r="E164" s="272">
        <f>IF(B164="","",SCHEDULES!R163)</f>
        <v>0.625</v>
      </c>
      <c r="F164" s="262">
        <f t="shared" si="38"/>
        <v>46382.625</v>
      </c>
      <c r="G164" s="270" t="e" vm="33">
        <f>IFERROR(INDEX(LOGOS!B:B,MATCH(H164,LOGOS!A:A,0),1),"")</f>
        <v>#VALUE!</v>
      </c>
      <c r="H164" s="270" t="str">
        <f>IF(B164="","",SCHEDULES!S163)</f>
        <v>Aston Villa</v>
      </c>
      <c r="I164" s="313" t="s">
        <v>117</v>
      </c>
      <c r="J164" s="273" t="str">
        <f t="shared" si="39"/>
        <v>:</v>
      </c>
      <c r="K164" s="313" t="s">
        <v>117</v>
      </c>
      <c r="L164" s="270" t="str">
        <f>IF(B164="","",SCHEDULES!T163)</f>
        <v>Leeds</v>
      </c>
      <c r="M164" s="270" t="e" vm="35">
        <f>IFERROR(INDEX(LOGOS!B:B,MATCH(L164,LOGOS!A:A,0),1),"")</f>
        <v>#VALUE!</v>
      </c>
      <c r="N164" s="107" t="str">
        <f t="shared" si="40"/>
        <v/>
      </c>
      <c r="O164" s="108" t="str">
        <f t="shared" si="41"/>
        <v/>
      </c>
      <c r="P164" s="108" t="str">
        <f t="shared" si="42"/>
        <v/>
      </c>
      <c r="Q164" s="109" t="str">
        <f t="shared" si="43"/>
        <v/>
      </c>
      <c r="R164" s="109" t="str">
        <f t="shared" si="44"/>
        <v/>
      </c>
      <c r="S164" s="109" t="str">
        <f t="shared" si="45"/>
        <v/>
      </c>
      <c r="T164" s="109" t="str">
        <f t="shared" si="46"/>
        <v/>
      </c>
      <c r="U164" s="108" t="str">
        <f>IF(N164="","",IF(MASTER.SCHEDULE!$N164="Draw",1,IF(MASTER.SCHEDULE!$N164=H164,3,0)))</f>
        <v/>
      </c>
      <c r="V164" s="108" t="str">
        <f>IF(N164="","",IF(MASTER.SCHEDULE!$N164="Draw",1,IF(MASTER.SCHEDULE!$N164=L164,3,0)))</f>
        <v/>
      </c>
      <c r="W164" s="109" t="str">
        <f>IF(N164="","",MASTER.SCHEDULE!$Q164+MASTER.SCHEDULE!$R164)</f>
        <v/>
      </c>
      <c r="X164" s="110">
        <f t="shared" si="47"/>
        <v>46382</v>
      </c>
      <c r="Y164" s="87"/>
      <c r="Z164" s="87"/>
      <c r="AA164" s="275" t="str">
        <f t="shared" si="48"/>
        <v>Dec 21, 2026</v>
      </c>
      <c r="AB164" s="87"/>
      <c r="AC164" s="87"/>
      <c r="AD164" s="126"/>
      <c r="AE164" s="126"/>
      <c r="AF164" s="87"/>
      <c r="AG164" s="87"/>
      <c r="AH164" s="126"/>
      <c r="AI164" s="126"/>
      <c r="AJ164" s="138"/>
      <c r="AK164" s="91"/>
      <c r="AL164" s="91"/>
      <c r="AM164" s="91"/>
      <c r="AN164" s="151"/>
      <c r="AO164" s="151"/>
      <c r="AP164" s="151"/>
      <c r="AQ164" s="151"/>
      <c r="AR164" s="151"/>
      <c r="AS164" s="151"/>
      <c r="AT164" s="151"/>
      <c r="AU164" s="152"/>
      <c r="AV164" s="152"/>
      <c r="AW164" s="152"/>
      <c r="AX164" s="151"/>
      <c r="AY164" s="151"/>
      <c r="AZ164" s="152"/>
      <c r="BA164" s="152"/>
      <c r="BB164" s="152"/>
      <c r="BC164" s="152"/>
      <c r="BD164" s="91"/>
      <c r="BE164" s="91"/>
      <c r="BF164" s="91"/>
      <c r="BG164" s="91"/>
      <c r="BH164" s="91"/>
      <c r="BI164" s="91"/>
      <c r="BJ164" s="91"/>
      <c r="BK164" s="91"/>
      <c r="BL164" s="91"/>
      <c r="BM164" s="91"/>
      <c r="BN164" s="87"/>
      <c r="BO164" s="87"/>
      <c r="BP164" s="91"/>
      <c r="BQ164" s="91"/>
      <c r="BR164" s="91"/>
      <c r="BS164" s="91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</row>
    <row r="165" spans="1:83" ht="30" customHeight="1">
      <c r="A165" s="87"/>
      <c r="B165" s="270" t="str">
        <f>IF(OR(SCHEDULES!O164=0,SCHEDULES!O164=""),"",SCHEDULES!O164)</f>
        <v>EPL</v>
      </c>
      <c r="C165" s="271">
        <f>IF(B165="","",SCHEDULES!P164)</f>
        <v>46382</v>
      </c>
      <c r="D165" s="270" t="str">
        <f>IF(B165="","",SCHEDULES!Q164)</f>
        <v>Coventry Building Society Arena</v>
      </c>
      <c r="E165" s="272">
        <f>IF(B165="","",SCHEDULES!R164)</f>
        <v>0.625</v>
      </c>
      <c r="F165" s="262">
        <f t="shared" si="38"/>
        <v>46382.625</v>
      </c>
      <c r="G165" s="270" t="e" vm="26">
        <f>IFERROR(INDEX(LOGOS!B:B,MATCH(H165,LOGOS!A:A,0),1),"")</f>
        <v>#VALUE!</v>
      </c>
      <c r="H165" s="270" t="str">
        <f>IF(B165="","",SCHEDULES!S164)</f>
        <v>Coventry</v>
      </c>
      <c r="I165" s="313" t="s">
        <v>117</v>
      </c>
      <c r="J165" s="273" t="str">
        <f t="shared" si="39"/>
        <v>:</v>
      </c>
      <c r="K165" s="313" t="s">
        <v>117</v>
      </c>
      <c r="L165" s="270" t="str">
        <f>IF(B165="","",SCHEDULES!T164)</f>
        <v>Chelsea</v>
      </c>
      <c r="M165" s="270" t="e" vm="41">
        <f>IFERROR(INDEX(LOGOS!B:B,MATCH(L165,LOGOS!A:A,0),1),"")</f>
        <v>#VALUE!</v>
      </c>
      <c r="N165" s="107" t="str">
        <f t="shared" si="40"/>
        <v/>
      </c>
      <c r="O165" s="108" t="str">
        <f t="shared" si="41"/>
        <v/>
      </c>
      <c r="P165" s="108" t="str">
        <f t="shared" si="42"/>
        <v/>
      </c>
      <c r="Q165" s="109" t="str">
        <f t="shared" si="43"/>
        <v/>
      </c>
      <c r="R165" s="109" t="str">
        <f t="shared" si="44"/>
        <v/>
      </c>
      <c r="S165" s="109" t="str">
        <f t="shared" si="45"/>
        <v/>
      </c>
      <c r="T165" s="109" t="str">
        <f t="shared" si="46"/>
        <v/>
      </c>
      <c r="U165" s="108" t="str">
        <f>IF(N165="","",IF(MASTER.SCHEDULE!$N165="Draw",1,IF(MASTER.SCHEDULE!$N165=H165,3,0)))</f>
        <v/>
      </c>
      <c r="V165" s="108" t="str">
        <f>IF(N165="","",IF(MASTER.SCHEDULE!$N165="Draw",1,IF(MASTER.SCHEDULE!$N165=L165,3,0)))</f>
        <v/>
      </c>
      <c r="W165" s="109" t="str">
        <f>IF(N165="","",MASTER.SCHEDULE!$Q165+MASTER.SCHEDULE!$R165)</f>
        <v/>
      </c>
      <c r="X165" s="110">
        <f t="shared" si="47"/>
        <v>46382</v>
      </c>
      <c r="Y165" s="87"/>
      <c r="Z165" s="87"/>
      <c r="AA165" s="275" t="str">
        <f t="shared" si="48"/>
        <v>Dec 21, 2026</v>
      </c>
      <c r="AB165" s="87"/>
      <c r="AC165" s="87"/>
      <c r="AD165" s="126"/>
      <c r="AE165" s="126"/>
      <c r="AF165" s="87"/>
      <c r="AG165" s="87"/>
      <c r="AH165" s="126"/>
      <c r="AI165" s="126"/>
      <c r="AJ165" s="138"/>
      <c r="AK165" s="91"/>
      <c r="AL165" s="91"/>
      <c r="AM165" s="91"/>
      <c r="AN165" s="151"/>
      <c r="AO165" s="151"/>
      <c r="AP165" s="151"/>
      <c r="AQ165" s="151"/>
      <c r="AR165" s="151"/>
      <c r="AS165" s="151"/>
      <c r="AT165" s="151"/>
      <c r="AU165" s="152"/>
      <c r="AV165" s="152"/>
      <c r="AW165" s="152"/>
      <c r="AX165" s="151"/>
      <c r="AY165" s="151"/>
      <c r="AZ165" s="152"/>
      <c r="BA165" s="152"/>
      <c r="BB165" s="152"/>
      <c r="BC165" s="152"/>
      <c r="BD165" s="91"/>
      <c r="BE165" s="91"/>
      <c r="BF165" s="91"/>
      <c r="BG165" s="91"/>
      <c r="BH165" s="91"/>
      <c r="BI165" s="91"/>
      <c r="BJ165" s="91"/>
      <c r="BK165" s="91"/>
      <c r="BL165" s="91"/>
      <c r="BM165" s="91"/>
      <c r="BN165" s="87"/>
      <c r="BO165" s="87"/>
      <c r="BP165" s="91"/>
      <c r="BQ165" s="91"/>
      <c r="BR165" s="91"/>
      <c r="BS165" s="91"/>
      <c r="BT165" s="87"/>
      <c r="BU165" s="87"/>
      <c r="BV165" s="87"/>
      <c r="BW165" s="87"/>
      <c r="BX165" s="87"/>
      <c r="BY165" s="87"/>
      <c r="BZ165" s="87"/>
      <c r="CA165" s="87"/>
      <c r="CB165" s="87"/>
      <c r="CC165" s="87"/>
      <c r="CD165" s="87"/>
      <c r="CE165" s="87"/>
    </row>
    <row r="166" spans="1:83" ht="30" customHeight="1">
      <c r="A166" s="87"/>
      <c r="B166" s="270" t="str">
        <f>IF(OR(SCHEDULES!O165=0,SCHEDULES!O165=""),"",SCHEDULES!O165)</f>
        <v>EPL</v>
      </c>
      <c r="C166" s="271">
        <f>IF(B166="","",SCHEDULES!P165)</f>
        <v>46382</v>
      </c>
      <c r="D166" s="270" t="str">
        <f>IF(B166="","",SCHEDULES!Q165)</f>
        <v>Selhurst Park</v>
      </c>
      <c r="E166" s="272">
        <f>IF(B166="","",SCHEDULES!R165)</f>
        <v>0.625</v>
      </c>
      <c r="F166" s="262">
        <f t="shared" si="38"/>
        <v>46382.625</v>
      </c>
      <c r="G166" s="270" t="e" vm="30">
        <f>IFERROR(INDEX(LOGOS!B:B,MATCH(H166,LOGOS!A:A,0),1),"")</f>
        <v>#VALUE!</v>
      </c>
      <c r="H166" s="270" t="str">
        <f>IF(B166="","",SCHEDULES!S165)</f>
        <v>Crystal Palace</v>
      </c>
      <c r="I166" s="313" t="s">
        <v>117</v>
      </c>
      <c r="J166" s="273" t="str">
        <f t="shared" si="39"/>
        <v>:</v>
      </c>
      <c r="K166" s="313" t="s">
        <v>117</v>
      </c>
      <c r="L166" s="270" t="str">
        <f>IF(B166="","",SCHEDULES!T165)</f>
        <v>Arsenal</v>
      </c>
      <c r="M166" s="270" t="e" vm="25">
        <f>IFERROR(INDEX(LOGOS!B:B,MATCH(L166,LOGOS!A:A,0),1),"")</f>
        <v>#VALUE!</v>
      </c>
      <c r="N166" s="107" t="str">
        <f t="shared" si="40"/>
        <v/>
      </c>
      <c r="O166" s="108" t="str">
        <f t="shared" si="41"/>
        <v/>
      </c>
      <c r="P166" s="108" t="str">
        <f t="shared" si="42"/>
        <v/>
      </c>
      <c r="Q166" s="109" t="str">
        <f t="shared" si="43"/>
        <v/>
      </c>
      <c r="R166" s="109" t="str">
        <f t="shared" si="44"/>
        <v/>
      </c>
      <c r="S166" s="109" t="str">
        <f t="shared" si="45"/>
        <v/>
      </c>
      <c r="T166" s="109" t="str">
        <f t="shared" si="46"/>
        <v/>
      </c>
      <c r="U166" s="108" t="str">
        <f>IF(N166="","",IF(MASTER.SCHEDULE!$N166="Draw",1,IF(MASTER.SCHEDULE!$N166=H166,3,0)))</f>
        <v/>
      </c>
      <c r="V166" s="108" t="str">
        <f>IF(N166="","",IF(MASTER.SCHEDULE!$N166="Draw",1,IF(MASTER.SCHEDULE!$N166=L166,3,0)))</f>
        <v/>
      </c>
      <c r="W166" s="109" t="str">
        <f>IF(N166="","",MASTER.SCHEDULE!$Q166+MASTER.SCHEDULE!$R166)</f>
        <v/>
      </c>
      <c r="X166" s="110">
        <f t="shared" si="47"/>
        <v>46382</v>
      </c>
      <c r="Y166" s="87"/>
      <c r="Z166" s="87"/>
      <c r="AA166" s="275" t="str">
        <f t="shared" si="48"/>
        <v>Dec 21, 2026</v>
      </c>
      <c r="AB166" s="87"/>
      <c r="AC166" s="87"/>
      <c r="AD166" s="126"/>
      <c r="AE166" s="126"/>
      <c r="AF166" s="87"/>
      <c r="AG166" s="87"/>
      <c r="AH166" s="126"/>
      <c r="AI166" s="126"/>
      <c r="AJ166" s="138"/>
      <c r="AK166" s="91"/>
      <c r="AL166" s="91"/>
      <c r="AM166" s="91"/>
      <c r="AN166" s="151"/>
      <c r="AO166" s="151"/>
      <c r="AP166" s="151"/>
      <c r="AQ166" s="151"/>
      <c r="AR166" s="151"/>
      <c r="AS166" s="151"/>
      <c r="AT166" s="151"/>
      <c r="AU166" s="152"/>
      <c r="AV166" s="152"/>
      <c r="AW166" s="152"/>
      <c r="AX166" s="151"/>
      <c r="AY166" s="151"/>
      <c r="AZ166" s="152"/>
      <c r="BA166" s="152"/>
      <c r="BB166" s="152"/>
      <c r="BC166" s="152"/>
      <c r="BD166" s="91"/>
      <c r="BE166" s="91"/>
      <c r="BF166" s="91"/>
      <c r="BG166" s="91"/>
      <c r="BH166" s="91"/>
      <c r="BI166" s="91"/>
      <c r="BJ166" s="91"/>
      <c r="BK166" s="91"/>
      <c r="BL166" s="91"/>
      <c r="BM166" s="91"/>
      <c r="BN166" s="87"/>
      <c r="BO166" s="87"/>
      <c r="BP166" s="91"/>
      <c r="BQ166" s="91"/>
      <c r="BR166" s="91"/>
      <c r="BS166" s="91"/>
      <c r="BT166" s="87"/>
      <c r="BU166" s="87"/>
      <c r="BV166" s="87"/>
      <c r="BW166" s="87"/>
      <c r="BX166" s="87"/>
      <c r="BY166" s="87"/>
      <c r="BZ166" s="87"/>
      <c r="CA166" s="87"/>
      <c r="CB166" s="87"/>
      <c r="CC166" s="87"/>
      <c r="CD166" s="87"/>
      <c r="CE166" s="87"/>
    </row>
    <row r="167" spans="1:83" ht="30" customHeight="1">
      <c r="A167" s="87"/>
      <c r="B167" s="270" t="str">
        <f>IF(OR(SCHEDULES!O166=0,SCHEDULES!O166=""),"",SCHEDULES!O166)</f>
        <v>EPL</v>
      </c>
      <c r="C167" s="271">
        <f>IF(B167="","",SCHEDULES!P166)</f>
        <v>46382</v>
      </c>
      <c r="D167" s="270" t="str">
        <f>IF(B167="","",SCHEDULES!Q166)</f>
        <v>Hill Dickinson Stadium</v>
      </c>
      <c r="E167" s="272">
        <f>IF(B167="","",SCHEDULES!R166)</f>
        <v>0.625</v>
      </c>
      <c r="F167" s="262">
        <f t="shared" si="38"/>
        <v>46382.625</v>
      </c>
      <c r="G167" s="270" t="e" vm="29">
        <f>IFERROR(INDEX(LOGOS!B:B,MATCH(H167,LOGOS!A:A,0),1),"")</f>
        <v>#VALUE!</v>
      </c>
      <c r="H167" s="270" t="str">
        <f>IF(B167="","",SCHEDULES!S166)</f>
        <v>Everton</v>
      </c>
      <c r="I167" s="313" t="s">
        <v>117</v>
      </c>
      <c r="J167" s="273" t="str">
        <f t="shared" si="39"/>
        <v>:</v>
      </c>
      <c r="K167" s="313" t="s">
        <v>117</v>
      </c>
      <c r="L167" s="270" t="str">
        <f>IF(B167="","",SCHEDULES!T166)</f>
        <v>Sunderland</v>
      </c>
      <c r="M167" s="270" t="e" vm="32">
        <f>IFERROR(INDEX(LOGOS!B:B,MATCH(L167,LOGOS!A:A,0),1),"")</f>
        <v>#VALUE!</v>
      </c>
      <c r="N167" s="107" t="str">
        <f t="shared" si="40"/>
        <v/>
      </c>
      <c r="O167" s="108" t="str">
        <f t="shared" si="41"/>
        <v/>
      </c>
      <c r="P167" s="108" t="str">
        <f t="shared" si="42"/>
        <v/>
      </c>
      <c r="Q167" s="109" t="str">
        <f t="shared" si="43"/>
        <v/>
      </c>
      <c r="R167" s="109" t="str">
        <f t="shared" si="44"/>
        <v/>
      </c>
      <c r="S167" s="109" t="str">
        <f t="shared" si="45"/>
        <v/>
      </c>
      <c r="T167" s="109" t="str">
        <f t="shared" si="46"/>
        <v/>
      </c>
      <c r="U167" s="108" t="str">
        <f>IF(N167="","",IF(MASTER.SCHEDULE!$N167="Draw",1,IF(MASTER.SCHEDULE!$N167=H167,3,0)))</f>
        <v/>
      </c>
      <c r="V167" s="108" t="str">
        <f>IF(N167="","",IF(MASTER.SCHEDULE!$N167="Draw",1,IF(MASTER.SCHEDULE!$N167=L167,3,0)))</f>
        <v/>
      </c>
      <c r="W167" s="109" t="str">
        <f>IF(N167="","",MASTER.SCHEDULE!$Q167+MASTER.SCHEDULE!$R167)</f>
        <v/>
      </c>
      <c r="X167" s="110">
        <f t="shared" si="47"/>
        <v>46382</v>
      </c>
      <c r="Y167" s="87"/>
      <c r="Z167" s="87"/>
      <c r="AA167" s="275" t="str">
        <f t="shared" si="48"/>
        <v>Dec 21, 2026</v>
      </c>
      <c r="AB167" s="87"/>
      <c r="AC167" s="87"/>
      <c r="AD167" s="126"/>
      <c r="AE167" s="126"/>
      <c r="AF167" s="87"/>
      <c r="AG167" s="87"/>
      <c r="AH167" s="126"/>
      <c r="AI167" s="126"/>
      <c r="AJ167" s="138"/>
      <c r="AK167" s="91"/>
      <c r="AL167" s="91"/>
      <c r="AM167" s="91"/>
      <c r="AN167" s="151"/>
      <c r="AO167" s="151"/>
      <c r="AP167" s="151"/>
      <c r="AQ167" s="151"/>
      <c r="AR167" s="151"/>
      <c r="AS167" s="151"/>
      <c r="AT167" s="151"/>
      <c r="AU167" s="152"/>
      <c r="AV167" s="152"/>
      <c r="AW167" s="152"/>
      <c r="AX167" s="151"/>
      <c r="AY167" s="151"/>
      <c r="AZ167" s="152"/>
      <c r="BA167" s="152"/>
      <c r="BB167" s="152"/>
      <c r="BC167" s="152"/>
      <c r="BD167" s="91"/>
      <c r="BE167" s="91"/>
      <c r="BF167" s="91"/>
      <c r="BG167" s="91"/>
      <c r="BH167" s="91"/>
      <c r="BI167" s="91"/>
      <c r="BJ167" s="91"/>
      <c r="BK167" s="91"/>
      <c r="BL167" s="91"/>
      <c r="BM167" s="91"/>
      <c r="BN167" s="87"/>
      <c r="BO167" s="87"/>
      <c r="BP167" s="91"/>
      <c r="BQ167" s="91"/>
      <c r="BR167" s="91"/>
      <c r="BS167" s="91"/>
      <c r="BT167" s="87"/>
      <c r="BU167" s="87"/>
      <c r="BV167" s="87"/>
      <c r="BW167" s="87"/>
      <c r="BX167" s="87"/>
      <c r="BY167" s="87"/>
      <c r="BZ167" s="87"/>
      <c r="CA167" s="87"/>
      <c r="CB167" s="87"/>
      <c r="CC167" s="87"/>
      <c r="CD167" s="87"/>
      <c r="CE167" s="87"/>
    </row>
    <row r="168" spans="1:83" ht="30" customHeight="1">
      <c r="A168" s="87"/>
      <c r="B168" s="270" t="str">
        <f>IF(OR(SCHEDULES!O167=0,SCHEDULES!O167=""),"",SCHEDULES!O167)</f>
        <v>EPL</v>
      </c>
      <c r="C168" s="271">
        <f>IF(B168="","",SCHEDULES!P167)</f>
        <v>46382</v>
      </c>
      <c r="D168" s="270" t="str">
        <f>IF(B168="","",SCHEDULES!Q167)</f>
        <v>Craven Cottage</v>
      </c>
      <c r="E168" s="272">
        <f>IF(B168="","",SCHEDULES!R167)</f>
        <v>0.625</v>
      </c>
      <c r="F168" s="262">
        <f t="shared" si="38"/>
        <v>46382.625</v>
      </c>
      <c r="G168" s="270" t="e" vm="44">
        <f>IFERROR(INDEX(LOGOS!B:B,MATCH(H168,LOGOS!A:A,0),1),"")</f>
        <v>#VALUE!</v>
      </c>
      <c r="H168" s="270" t="str">
        <f>IF(B168="","",SCHEDULES!S167)</f>
        <v>Fulham</v>
      </c>
      <c r="I168" s="313" t="s">
        <v>117</v>
      </c>
      <c r="J168" s="273" t="str">
        <f t="shared" si="39"/>
        <v>:</v>
      </c>
      <c r="K168" s="313" t="s">
        <v>117</v>
      </c>
      <c r="L168" s="270" t="str">
        <f>IF(B168="","",SCHEDULES!T167)</f>
        <v>Brighton</v>
      </c>
      <c r="M168" s="270" t="e" vm="39">
        <f>IFERROR(INDEX(LOGOS!B:B,MATCH(L168,LOGOS!A:A,0),1),"")</f>
        <v>#VALUE!</v>
      </c>
      <c r="N168" s="107" t="str">
        <f t="shared" si="40"/>
        <v/>
      </c>
      <c r="O168" s="108" t="str">
        <f t="shared" si="41"/>
        <v/>
      </c>
      <c r="P168" s="108" t="str">
        <f t="shared" si="42"/>
        <v/>
      </c>
      <c r="Q168" s="109" t="str">
        <f t="shared" si="43"/>
        <v/>
      </c>
      <c r="R168" s="109" t="str">
        <f t="shared" si="44"/>
        <v/>
      </c>
      <c r="S168" s="109" t="str">
        <f t="shared" si="45"/>
        <v/>
      </c>
      <c r="T168" s="109" t="str">
        <f t="shared" si="46"/>
        <v/>
      </c>
      <c r="U168" s="108" t="str">
        <f>IF(N168="","",IF(MASTER.SCHEDULE!$N168="Draw",1,IF(MASTER.SCHEDULE!$N168=H168,3,0)))</f>
        <v/>
      </c>
      <c r="V168" s="108" t="str">
        <f>IF(N168="","",IF(MASTER.SCHEDULE!$N168="Draw",1,IF(MASTER.SCHEDULE!$N168=L168,3,0)))</f>
        <v/>
      </c>
      <c r="W168" s="109" t="str">
        <f>IF(N168="","",MASTER.SCHEDULE!$Q168+MASTER.SCHEDULE!$R168)</f>
        <v/>
      </c>
      <c r="X168" s="110">
        <f t="shared" si="47"/>
        <v>46382</v>
      </c>
      <c r="Y168" s="87"/>
      <c r="Z168" s="87"/>
      <c r="AA168" s="275" t="str">
        <f t="shared" si="48"/>
        <v>Dec 21, 2026</v>
      </c>
      <c r="AB168" s="87"/>
      <c r="AC168" s="87"/>
      <c r="AD168" s="126"/>
      <c r="AE168" s="126"/>
      <c r="AF168" s="87"/>
      <c r="AG168" s="87"/>
      <c r="AH168" s="126"/>
      <c r="AI168" s="126"/>
      <c r="AJ168" s="138"/>
      <c r="AK168" s="91"/>
      <c r="AL168" s="91"/>
      <c r="AM168" s="91"/>
      <c r="AN168" s="151"/>
      <c r="AO168" s="151"/>
      <c r="AP168" s="151"/>
      <c r="AQ168" s="151"/>
      <c r="AR168" s="151"/>
      <c r="AS168" s="151"/>
      <c r="AT168" s="151"/>
      <c r="AU168" s="152"/>
      <c r="AV168" s="152"/>
      <c r="AW168" s="152"/>
      <c r="AX168" s="151"/>
      <c r="AY168" s="151"/>
      <c r="AZ168" s="152"/>
      <c r="BA168" s="152"/>
      <c r="BB168" s="152"/>
      <c r="BC168" s="152"/>
      <c r="BD168" s="91"/>
      <c r="BE168" s="91"/>
      <c r="BF168" s="91"/>
      <c r="BG168" s="91"/>
      <c r="BH168" s="91"/>
      <c r="BI168" s="91"/>
      <c r="BJ168" s="91"/>
      <c r="BK168" s="91"/>
      <c r="BL168" s="91"/>
      <c r="BM168" s="91"/>
      <c r="BN168" s="87"/>
      <c r="BO168" s="87"/>
      <c r="BP168" s="91"/>
      <c r="BQ168" s="91"/>
      <c r="BR168" s="91"/>
      <c r="BS168" s="91"/>
      <c r="BT168" s="87"/>
      <c r="BU168" s="87"/>
      <c r="BV168" s="87"/>
      <c r="BW168" s="87"/>
      <c r="BX168" s="87"/>
      <c r="BY168" s="87"/>
      <c r="BZ168" s="87"/>
      <c r="CA168" s="87"/>
      <c r="CB168" s="87"/>
      <c r="CC168" s="87"/>
      <c r="CD168" s="87"/>
      <c r="CE168" s="87"/>
    </row>
    <row r="169" spans="1:83" ht="30" customHeight="1">
      <c r="A169" s="87"/>
      <c r="B169" s="270" t="str">
        <f>IF(OR(SCHEDULES!O168=0,SCHEDULES!O168=""),"",SCHEDULES!O168)</f>
        <v>EPL</v>
      </c>
      <c r="C169" s="271">
        <f>IF(B169="","",SCHEDULES!P168)</f>
        <v>46382</v>
      </c>
      <c r="D169" s="270" t="str">
        <f>IF(B169="","",SCHEDULES!Q168)</f>
        <v>MKM Stadium</v>
      </c>
      <c r="E169" s="272">
        <f>IF(B169="","",SCHEDULES!R168)</f>
        <v>0.625</v>
      </c>
      <c r="F169" s="262">
        <f t="shared" si="38"/>
        <v>46382.625</v>
      </c>
      <c r="G169" s="270" t="e" vm="27">
        <f>IFERROR(INDEX(LOGOS!B:B,MATCH(H169,LOGOS!A:A,0),1),"")</f>
        <v>#VALUE!</v>
      </c>
      <c r="H169" s="270" t="str">
        <f>IF(B169="","",SCHEDULES!S168)</f>
        <v>Hull</v>
      </c>
      <c r="I169" s="313" t="s">
        <v>117</v>
      </c>
      <c r="J169" s="273" t="str">
        <f t="shared" si="39"/>
        <v>:</v>
      </c>
      <c r="K169" s="313" t="s">
        <v>117</v>
      </c>
      <c r="L169" s="270" t="str">
        <f>IF(B169="","",SCHEDULES!T168)</f>
        <v>Liverpool</v>
      </c>
      <c r="M169" s="270" t="e" vm="43">
        <f>IFERROR(INDEX(LOGOS!B:B,MATCH(L169,LOGOS!A:A,0),1),"")</f>
        <v>#VALUE!</v>
      </c>
      <c r="N169" s="107" t="str">
        <f t="shared" si="40"/>
        <v/>
      </c>
      <c r="O169" s="108" t="str">
        <f t="shared" si="41"/>
        <v/>
      </c>
      <c r="P169" s="108" t="str">
        <f t="shared" si="42"/>
        <v/>
      </c>
      <c r="Q169" s="109" t="str">
        <f t="shared" si="43"/>
        <v/>
      </c>
      <c r="R169" s="109" t="str">
        <f t="shared" si="44"/>
        <v/>
      </c>
      <c r="S169" s="109" t="str">
        <f t="shared" si="45"/>
        <v/>
      </c>
      <c r="T169" s="109" t="str">
        <f t="shared" si="46"/>
        <v/>
      </c>
      <c r="U169" s="108" t="str">
        <f>IF(N169="","",IF(MASTER.SCHEDULE!$N169="Draw",1,IF(MASTER.SCHEDULE!$N169=H169,3,0)))</f>
        <v/>
      </c>
      <c r="V169" s="108" t="str">
        <f>IF(N169="","",IF(MASTER.SCHEDULE!$N169="Draw",1,IF(MASTER.SCHEDULE!$N169=L169,3,0)))</f>
        <v/>
      </c>
      <c r="W169" s="109" t="str">
        <f>IF(N169="","",MASTER.SCHEDULE!$Q169+MASTER.SCHEDULE!$R169)</f>
        <v/>
      </c>
      <c r="X169" s="110">
        <f t="shared" si="47"/>
        <v>46382</v>
      </c>
      <c r="Y169" s="87"/>
      <c r="Z169" s="87"/>
      <c r="AA169" s="275" t="str">
        <f t="shared" si="48"/>
        <v>Dec 21, 2026</v>
      </c>
      <c r="AB169" s="87"/>
      <c r="AC169" s="87"/>
      <c r="AD169" s="126"/>
      <c r="AE169" s="126"/>
      <c r="AF169" s="87"/>
      <c r="AG169" s="87"/>
      <c r="AH169" s="126"/>
      <c r="AI169" s="126"/>
      <c r="AJ169" s="138"/>
      <c r="AK169" s="91"/>
      <c r="AL169" s="91"/>
      <c r="AM169" s="91"/>
      <c r="AN169" s="151"/>
      <c r="AO169" s="151"/>
      <c r="AP169" s="151"/>
      <c r="AQ169" s="151"/>
      <c r="AR169" s="151"/>
      <c r="AS169" s="151"/>
      <c r="AT169" s="151"/>
      <c r="AU169" s="152"/>
      <c r="AV169" s="152"/>
      <c r="AW169" s="152"/>
      <c r="AX169" s="151"/>
      <c r="AY169" s="151"/>
      <c r="AZ169" s="152"/>
      <c r="BA169" s="152"/>
      <c r="BB169" s="152"/>
      <c r="BC169" s="152"/>
      <c r="BD169" s="91"/>
      <c r="BE169" s="91"/>
      <c r="BF169" s="91"/>
      <c r="BG169" s="91"/>
      <c r="BH169" s="91"/>
      <c r="BI169" s="91"/>
      <c r="BJ169" s="91"/>
      <c r="BK169" s="91"/>
      <c r="BL169" s="91"/>
      <c r="BM169" s="91"/>
      <c r="BN169" s="87"/>
      <c r="BO169" s="87"/>
      <c r="BP169" s="91"/>
      <c r="BQ169" s="91"/>
      <c r="BR169" s="91"/>
      <c r="BS169" s="91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7"/>
      <c r="CE169" s="87"/>
    </row>
    <row r="170" spans="1:83" ht="30" customHeight="1">
      <c r="A170" s="87"/>
      <c r="B170" s="270" t="str">
        <f>IF(OR(SCHEDULES!O169=0,SCHEDULES!O169=""),"",SCHEDULES!O169)</f>
        <v>EPL</v>
      </c>
      <c r="C170" s="271">
        <f>IF(B170="","",SCHEDULES!P169)</f>
        <v>46382</v>
      </c>
      <c r="D170" s="270" t="str">
        <f>IF(B170="","",SCHEDULES!Q169)</f>
        <v>Portman Road</v>
      </c>
      <c r="E170" s="272">
        <f>IF(B170="","",SCHEDULES!R169)</f>
        <v>0.625</v>
      </c>
      <c r="F170" s="262">
        <f t="shared" si="38"/>
        <v>46382.625</v>
      </c>
      <c r="G170" s="270" t="e" vm="31">
        <f>IFERROR(INDEX(LOGOS!B:B,MATCH(H170,LOGOS!A:A,0),1),"")</f>
        <v>#VALUE!</v>
      </c>
      <c r="H170" s="270" t="str">
        <f>IF(B170="","",SCHEDULES!S169)</f>
        <v>Ipswich</v>
      </c>
      <c r="I170" s="313" t="s">
        <v>117</v>
      </c>
      <c r="J170" s="273" t="str">
        <f t="shared" si="39"/>
        <v>:</v>
      </c>
      <c r="K170" s="313" t="s">
        <v>117</v>
      </c>
      <c r="L170" s="270" t="str">
        <f>IF(B170="","",SCHEDULES!T169)</f>
        <v>Brentford</v>
      </c>
      <c r="M170" s="270" t="e" vm="37">
        <f>IFERROR(INDEX(LOGOS!B:B,MATCH(L170,LOGOS!A:A,0),1),"")</f>
        <v>#VALUE!</v>
      </c>
      <c r="N170" s="107" t="str">
        <f t="shared" si="40"/>
        <v/>
      </c>
      <c r="O170" s="108" t="str">
        <f t="shared" si="41"/>
        <v/>
      </c>
      <c r="P170" s="108" t="str">
        <f t="shared" si="42"/>
        <v/>
      </c>
      <c r="Q170" s="109" t="str">
        <f t="shared" si="43"/>
        <v/>
      </c>
      <c r="R170" s="109" t="str">
        <f t="shared" si="44"/>
        <v/>
      </c>
      <c r="S170" s="109" t="str">
        <f t="shared" si="45"/>
        <v/>
      </c>
      <c r="T170" s="109" t="str">
        <f t="shared" si="46"/>
        <v/>
      </c>
      <c r="U170" s="108" t="str">
        <f>IF(N170="","",IF(MASTER.SCHEDULE!$N170="Draw",1,IF(MASTER.SCHEDULE!$N170=H170,3,0)))</f>
        <v/>
      </c>
      <c r="V170" s="108" t="str">
        <f>IF(N170="","",IF(MASTER.SCHEDULE!$N170="Draw",1,IF(MASTER.SCHEDULE!$N170=L170,3,0)))</f>
        <v/>
      </c>
      <c r="W170" s="109" t="str">
        <f>IF(N170="","",MASTER.SCHEDULE!$Q170+MASTER.SCHEDULE!$R170)</f>
        <v/>
      </c>
      <c r="X170" s="110">
        <f t="shared" si="47"/>
        <v>46382</v>
      </c>
      <c r="Y170" s="87"/>
      <c r="Z170" s="87"/>
      <c r="AA170" s="275" t="str">
        <f t="shared" si="48"/>
        <v>Dec 21, 2026</v>
      </c>
      <c r="AB170" s="87"/>
      <c r="AC170" s="87"/>
      <c r="AD170" s="126"/>
      <c r="AE170" s="126"/>
      <c r="AF170" s="87"/>
      <c r="AG170" s="87"/>
      <c r="AH170" s="126"/>
      <c r="AI170" s="126"/>
      <c r="AJ170" s="138"/>
      <c r="AK170" s="91"/>
      <c r="AL170" s="91"/>
      <c r="AM170" s="91"/>
      <c r="AN170" s="151"/>
      <c r="AO170" s="151"/>
      <c r="AP170" s="151"/>
      <c r="AQ170" s="151"/>
      <c r="AR170" s="151"/>
      <c r="AS170" s="151"/>
      <c r="AT170" s="151"/>
      <c r="AU170" s="152"/>
      <c r="AV170" s="152"/>
      <c r="AW170" s="152"/>
      <c r="AX170" s="151"/>
      <c r="AY170" s="151"/>
      <c r="AZ170" s="152"/>
      <c r="BA170" s="152"/>
      <c r="BB170" s="152"/>
      <c r="BC170" s="152"/>
      <c r="BD170" s="91"/>
      <c r="BE170" s="91"/>
      <c r="BF170" s="91"/>
      <c r="BG170" s="91"/>
      <c r="BH170" s="91"/>
      <c r="BI170" s="91"/>
      <c r="BJ170" s="91"/>
      <c r="BK170" s="91"/>
      <c r="BL170" s="91"/>
      <c r="BM170" s="91"/>
      <c r="BN170" s="87"/>
      <c r="BO170" s="87"/>
      <c r="BP170" s="91"/>
      <c r="BQ170" s="91"/>
      <c r="BR170" s="91"/>
      <c r="BS170" s="91"/>
      <c r="BT170" s="87"/>
      <c r="BU170" s="87"/>
      <c r="BV170" s="87"/>
      <c r="BW170" s="87"/>
      <c r="BX170" s="87"/>
      <c r="BY170" s="87"/>
      <c r="BZ170" s="87"/>
      <c r="CA170" s="87"/>
      <c r="CB170" s="87"/>
      <c r="CC170" s="87"/>
      <c r="CD170" s="87"/>
      <c r="CE170" s="87"/>
    </row>
    <row r="171" spans="1:83" ht="30" customHeight="1">
      <c r="A171" s="87"/>
      <c r="B171" s="270" t="str">
        <f>IF(OR(SCHEDULES!O170=0,SCHEDULES!O170=""),"",SCHEDULES!O170)</f>
        <v>EPL</v>
      </c>
      <c r="C171" s="271">
        <f>IF(B171="","",SCHEDULES!P170)</f>
        <v>46382</v>
      </c>
      <c r="D171" s="270" t="str">
        <f>IF(B171="","",SCHEDULES!Q170)</f>
        <v>Old Trafford</v>
      </c>
      <c r="E171" s="272">
        <f>IF(B171="","",SCHEDULES!R170)</f>
        <v>0.625</v>
      </c>
      <c r="F171" s="262">
        <f t="shared" si="38"/>
        <v>46382.625</v>
      </c>
      <c r="G171" s="270" t="e" vm="28">
        <f>IFERROR(INDEX(LOGOS!B:B,MATCH(H171,LOGOS!A:A,0),1),"")</f>
        <v>#VALUE!</v>
      </c>
      <c r="H171" s="270" t="str">
        <f>IF(B171="","",SCHEDULES!S170)</f>
        <v>Manchester United</v>
      </c>
      <c r="I171" s="313" t="s">
        <v>117</v>
      </c>
      <c r="J171" s="273" t="str">
        <f t="shared" si="39"/>
        <v>:</v>
      </c>
      <c r="K171" s="313" t="s">
        <v>117</v>
      </c>
      <c r="L171" s="270" t="str">
        <f>IF(B171="","",SCHEDULES!T170)</f>
        <v>Nottingham Forest</v>
      </c>
      <c r="M171" s="270" t="e" vm="34">
        <f>IFERROR(INDEX(LOGOS!B:B,MATCH(L171,LOGOS!A:A,0),1),"")</f>
        <v>#VALUE!</v>
      </c>
      <c r="N171" s="107" t="str">
        <f t="shared" si="40"/>
        <v/>
      </c>
      <c r="O171" s="108" t="str">
        <f t="shared" si="41"/>
        <v/>
      </c>
      <c r="P171" s="108" t="str">
        <f t="shared" si="42"/>
        <v/>
      </c>
      <c r="Q171" s="109" t="str">
        <f t="shared" si="43"/>
        <v/>
      </c>
      <c r="R171" s="109" t="str">
        <f t="shared" si="44"/>
        <v/>
      </c>
      <c r="S171" s="109" t="str">
        <f t="shared" si="45"/>
        <v/>
      </c>
      <c r="T171" s="109" t="str">
        <f t="shared" si="46"/>
        <v/>
      </c>
      <c r="U171" s="108" t="str">
        <f>IF(N171="","",IF(MASTER.SCHEDULE!$N171="Draw",1,IF(MASTER.SCHEDULE!$N171=H171,3,0)))</f>
        <v/>
      </c>
      <c r="V171" s="108" t="str">
        <f>IF(N171="","",IF(MASTER.SCHEDULE!$N171="Draw",1,IF(MASTER.SCHEDULE!$N171=L171,3,0)))</f>
        <v/>
      </c>
      <c r="W171" s="109" t="str">
        <f>IF(N171="","",MASTER.SCHEDULE!$Q171+MASTER.SCHEDULE!$R171)</f>
        <v/>
      </c>
      <c r="X171" s="110">
        <f t="shared" si="47"/>
        <v>46382</v>
      </c>
      <c r="Y171" s="87"/>
      <c r="Z171" s="87"/>
      <c r="AA171" s="275" t="str">
        <f t="shared" si="48"/>
        <v>Dec 21, 2026</v>
      </c>
      <c r="AB171" s="87"/>
      <c r="AC171" s="87"/>
      <c r="AD171" s="126"/>
      <c r="AE171" s="126"/>
      <c r="AF171" s="87"/>
      <c r="AG171" s="87"/>
      <c r="AH171" s="126"/>
      <c r="AI171" s="126"/>
      <c r="AJ171" s="138"/>
      <c r="AK171" s="91"/>
      <c r="AL171" s="91"/>
      <c r="AM171" s="91"/>
      <c r="AN171" s="151"/>
      <c r="AO171" s="151"/>
      <c r="AP171" s="151"/>
      <c r="AQ171" s="151"/>
      <c r="AR171" s="151"/>
      <c r="AS171" s="151"/>
      <c r="AT171" s="151"/>
      <c r="AU171" s="152"/>
      <c r="AV171" s="152"/>
      <c r="AW171" s="152"/>
      <c r="AX171" s="151"/>
      <c r="AY171" s="151"/>
      <c r="AZ171" s="152"/>
      <c r="BA171" s="152"/>
      <c r="BB171" s="152"/>
      <c r="BC171" s="152"/>
      <c r="BD171" s="91"/>
      <c r="BE171" s="91"/>
      <c r="BF171" s="91"/>
      <c r="BG171" s="91"/>
      <c r="BH171" s="91"/>
      <c r="BI171" s="91"/>
      <c r="BJ171" s="91"/>
      <c r="BK171" s="91"/>
      <c r="BL171" s="91"/>
      <c r="BM171" s="91"/>
      <c r="BN171" s="87"/>
      <c r="BO171" s="87"/>
      <c r="BP171" s="91"/>
      <c r="BQ171" s="91"/>
      <c r="BR171" s="91"/>
      <c r="BS171" s="91"/>
      <c r="BT171" s="87"/>
      <c r="BU171" s="87"/>
      <c r="BV171" s="87"/>
      <c r="BW171" s="87"/>
      <c r="BX171" s="87"/>
      <c r="BY171" s="87"/>
      <c r="BZ171" s="87"/>
      <c r="CA171" s="87"/>
      <c r="CB171" s="87"/>
      <c r="CC171" s="87"/>
      <c r="CD171" s="87"/>
      <c r="CE171" s="87"/>
    </row>
    <row r="172" spans="1:83" ht="30" customHeight="1">
      <c r="A172" s="87"/>
      <c r="B172" s="270" t="str">
        <f>IF(OR(SCHEDULES!O171=0,SCHEDULES!O171=""),"",SCHEDULES!O171)</f>
        <v>EPL</v>
      </c>
      <c r="C172" s="271">
        <f>IF(B172="","",SCHEDULES!P171)</f>
        <v>46382</v>
      </c>
      <c r="D172" s="270" t="str">
        <f>IF(B172="","",SCHEDULES!Q171)</f>
        <v>St. James' Park</v>
      </c>
      <c r="E172" s="272">
        <f>IF(B172="","",SCHEDULES!R171)</f>
        <v>0.625</v>
      </c>
      <c r="F172" s="262">
        <f t="shared" si="38"/>
        <v>46382.625</v>
      </c>
      <c r="G172" s="270" t="e" vm="42">
        <f>IFERROR(INDEX(LOGOS!B:B,MATCH(H172,LOGOS!A:A,0),1),"")</f>
        <v>#VALUE!</v>
      </c>
      <c r="H172" s="270" t="str">
        <f>IF(B172="","",SCHEDULES!S171)</f>
        <v>Newcastle United</v>
      </c>
      <c r="I172" s="313" t="s">
        <v>117</v>
      </c>
      <c r="J172" s="273" t="str">
        <f t="shared" si="39"/>
        <v>:</v>
      </c>
      <c r="K172" s="313" t="s">
        <v>117</v>
      </c>
      <c r="L172" s="270" t="str">
        <f>IF(B172="","",SCHEDULES!T171)</f>
        <v>Manchester City</v>
      </c>
      <c r="M172" s="270" t="e" vm="40">
        <f>IFERROR(INDEX(LOGOS!B:B,MATCH(L172,LOGOS!A:A,0),1),"")</f>
        <v>#VALUE!</v>
      </c>
      <c r="N172" s="107" t="str">
        <f t="shared" si="40"/>
        <v/>
      </c>
      <c r="O172" s="108" t="str">
        <f t="shared" si="41"/>
        <v/>
      </c>
      <c r="P172" s="108" t="str">
        <f t="shared" si="42"/>
        <v/>
      </c>
      <c r="Q172" s="109" t="str">
        <f t="shared" si="43"/>
        <v/>
      </c>
      <c r="R172" s="109" t="str">
        <f t="shared" si="44"/>
        <v/>
      </c>
      <c r="S172" s="109" t="str">
        <f t="shared" si="45"/>
        <v/>
      </c>
      <c r="T172" s="109" t="str">
        <f t="shared" si="46"/>
        <v/>
      </c>
      <c r="U172" s="108" t="str">
        <f>IF(N172="","",IF(MASTER.SCHEDULE!$N172="Draw",1,IF(MASTER.SCHEDULE!$N172=H172,3,0)))</f>
        <v/>
      </c>
      <c r="V172" s="108" t="str">
        <f>IF(N172="","",IF(MASTER.SCHEDULE!$N172="Draw",1,IF(MASTER.SCHEDULE!$N172=L172,3,0)))</f>
        <v/>
      </c>
      <c r="W172" s="109" t="str">
        <f>IF(N172="","",MASTER.SCHEDULE!$Q172+MASTER.SCHEDULE!$R172)</f>
        <v/>
      </c>
      <c r="X172" s="110">
        <f t="shared" si="47"/>
        <v>46382</v>
      </c>
      <c r="Y172" s="87"/>
      <c r="Z172" s="87"/>
      <c r="AA172" s="275" t="str">
        <f t="shared" si="48"/>
        <v>Dec 21, 2026</v>
      </c>
      <c r="AB172" s="87"/>
      <c r="AC172" s="87"/>
      <c r="AD172" s="126"/>
      <c r="AE172" s="126"/>
      <c r="AF172" s="87"/>
      <c r="AG172" s="87"/>
      <c r="AH172" s="126"/>
      <c r="AI172" s="126"/>
      <c r="AJ172" s="138"/>
      <c r="AK172" s="91"/>
      <c r="AL172" s="91"/>
      <c r="AM172" s="91"/>
      <c r="AN172" s="151"/>
      <c r="AO172" s="151"/>
      <c r="AP172" s="151"/>
      <c r="AQ172" s="151"/>
      <c r="AR172" s="151"/>
      <c r="AS172" s="151"/>
      <c r="AT172" s="151"/>
      <c r="AU172" s="152"/>
      <c r="AV172" s="152"/>
      <c r="AW172" s="152"/>
      <c r="AX172" s="151"/>
      <c r="AY172" s="151"/>
      <c r="AZ172" s="152"/>
      <c r="BA172" s="152"/>
      <c r="BB172" s="152"/>
      <c r="BC172" s="152"/>
      <c r="BD172" s="91"/>
      <c r="BE172" s="91"/>
      <c r="BF172" s="91"/>
      <c r="BG172" s="91"/>
      <c r="BH172" s="91"/>
      <c r="BI172" s="91"/>
      <c r="BJ172" s="91"/>
      <c r="BK172" s="91"/>
      <c r="BL172" s="91"/>
      <c r="BM172" s="91"/>
      <c r="BN172" s="87"/>
      <c r="BO172" s="87"/>
      <c r="BP172" s="91"/>
      <c r="BQ172" s="91"/>
      <c r="BR172" s="91"/>
      <c r="BS172" s="91"/>
      <c r="BT172" s="87"/>
      <c r="BU172" s="87"/>
      <c r="BV172" s="87"/>
      <c r="BW172" s="87"/>
      <c r="BX172" s="87"/>
      <c r="BY172" s="87"/>
      <c r="BZ172" s="87"/>
      <c r="CA172" s="87"/>
      <c r="CB172" s="87"/>
      <c r="CC172" s="87"/>
      <c r="CD172" s="87"/>
      <c r="CE172" s="87"/>
    </row>
    <row r="173" spans="1:83" ht="30" customHeight="1">
      <c r="A173" s="87"/>
      <c r="B173" s="270" t="str">
        <f>IF(OR(SCHEDULES!O172=0,SCHEDULES!O172=""),"",SCHEDULES!O172)</f>
        <v>EPL</v>
      </c>
      <c r="C173" s="271">
        <f>IF(B173="","",SCHEDULES!P172)</f>
        <v>46382</v>
      </c>
      <c r="D173" s="270" t="str">
        <f>IF(B173="","",SCHEDULES!Q172)</f>
        <v>Tottenham Hotspur Stadium</v>
      </c>
      <c r="E173" s="272">
        <f>IF(B173="","",SCHEDULES!R172)</f>
        <v>0.625</v>
      </c>
      <c r="F173" s="262">
        <f t="shared" si="38"/>
        <v>46382.625</v>
      </c>
      <c r="G173" s="270" t="e" vm="38">
        <f>IFERROR(INDEX(LOGOS!B:B,MATCH(H173,LOGOS!A:A,0),1),"")</f>
        <v>#VALUE!</v>
      </c>
      <c r="H173" s="270" t="str">
        <f>IF(B173="","",SCHEDULES!S172)</f>
        <v>Tottenham</v>
      </c>
      <c r="I173" s="313" t="s">
        <v>117</v>
      </c>
      <c r="J173" s="273" t="str">
        <f t="shared" si="39"/>
        <v>:</v>
      </c>
      <c r="K173" s="313" t="s">
        <v>117</v>
      </c>
      <c r="L173" s="270" t="str">
        <f>IF(B173="","",SCHEDULES!T172)</f>
        <v>Bournemouth</v>
      </c>
      <c r="M173" s="270" t="e" vm="36">
        <f>IFERROR(INDEX(LOGOS!B:B,MATCH(L173,LOGOS!A:A,0),1),"")</f>
        <v>#VALUE!</v>
      </c>
      <c r="N173" s="107" t="str">
        <f t="shared" si="40"/>
        <v/>
      </c>
      <c r="O173" s="108" t="str">
        <f t="shared" si="41"/>
        <v/>
      </c>
      <c r="P173" s="108" t="str">
        <f t="shared" si="42"/>
        <v/>
      </c>
      <c r="Q173" s="109" t="str">
        <f t="shared" si="43"/>
        <v/>
      </c>
      <c r="R173" s="109" t="str">
        <f t="shared" si="44"/>
        <v/>
      </c>
      <c r="S173" s="109" t="str">
        <f t="shared" si="45"/>
        <v/>
      </c>
      <c r="T173" s="109" t="str">
        <f t="shared" si="46"/>
        <v/>
      </c>
      <c r="U173" s="108" t="str">
        <f>IF(N173="","",IF(MASTER.SCHEDULE!$N173="Draw",1,IF(MASTER.SCHEDULE!$N173=H173,3,0)))</f>
        <v/>
      </c>
      <c r="V173" s="108" t="str">
        <f>IF(N173="","",IF(MASTER.SCHEDULE!$N173="Draw",1,IF(MASTER.SCHEDULE!$N173=L173,3,0)))</f>
        <v/>
      </c>
      <c r="W173" s="109" t="str">
        <f>IF(N173="","",MASTER.SCHEDULE!$Q173+MASTER.SCHEDULE!$R173)</f>
        <v/>
      </c>
      <c r="X173" s="110">
        <f t="shared" si="47"/>
        <v>46382</v>
      </c>
      <c r="Y173" s="87"/>
      <c r="Z173" s="87"/>
      <c r="AA173" s="275" t="str">
        <f t="shared" si="48"/>
        <v>Dec 21, 2026</v>
      </c>
      <c r="AB173" s="87"/>
      <c r="AC173" s="87"/>
      <c r="AD173" s="126"/>
      <c r="AE173" s="126"/>
      <c r="AF173" s="87"/>
      <c r="AG173" s="87"/>
      <c r="AH173" s="126"/>
      <c r="AI173" s="126"/>
      <c r="AJ173" s="138"/>
      <c r="AK173" s="91"/>
      <c r="AL173" s="91"/>
      <c r="AM173" s="91"/>
      <c r="AN173" s="151"/>
      <c r="AO173" s="151"/>
      <c r="AP173" s="151"/>
      <c r="AQ173" s="151"/>
      <c r="AR173" s="151"/>
      <c r="AS173" s="151"/>
      <c r="AT173" s="151"/>
      <c r="AU173" s="152"/>
      <c r="AV173" s="152"/>
      <c r="AW173" s="152"/>
      <c r="AX173" s="151"/>
      <c r="AY173" s="151"/>
      <c r="AZ173" s="152"/>
      <c r="BA173" s="152"/>
      <c r="BB173" s="152"/>
      <c r="BC173" s="152"/>
      <c r="BD173" s="91"/>
      <c r="BE173" s="91"/>
      <c r="BF173" s="91"/>
      <c r="BG173" s="91"/>
      <c r="BH173" s="91"/>
      <c r="BI173" s="91"/>
      <c r="BJ173" s="91"/>
      <c r="BK173" s="91"/>
      <c r="BL173" s="91"/>
      <c r="BM173" s="91"/>
      <c r="BN173" s="87"/>
      <c r="BO173" s="87"/>
      <c r="BP173" s="91"/>
      <c r="BQ173" s="91"/>
      <c r="BR173" s="91"/>
      <c r="BS173" s="91"/>
      <c r="BT173" s="87"/>
      <c r="BU173" s="87"/>
      <c r="BV173" s="87"/>
      <c r="BW173" s="87"/>
      <c r="BX173" s="87"/>
      <c r="BY173" s="87"/>
      <c r="BZ173" s="87"/>
      <c r="CA173" s="87"/>
      <c r="CB173" s="87"/>
      <c r="CC173" s="87"/>
      <c r="CD173" s="87"/>
      <c r="CE173" s="87"/>
    </row>
    <row r="174" spans="1:83" ht="30" customHeight="1">
      <c r="A174" s="87"/>
      <c r="B174" s="270" t="str">
        <f>IF(OR(SCHEDULES!O173=0,SCHEDULES!O173=""),"",SCHEDULES!O173)</f>
        <v>EPL</v>
      </c>
      <c r="C174" s="271">
        <f>IF(B174="","",SCHEDULES!P173)</f>
        <v>46386</v>
      </c>
      <c r="D174" s="270" t="str">
        <f>IF(B174="","",SCHEDULES!Q173)</f>
        <v>Villa Park</v>
      </c>
      <c r="E174" s="272">
        <f>IF(B174="","",SCHEDULES!R173)</f>
        <v>0.83333333333333337</v>
      </c>
      <c r="F174" s="262">
        <f t="shared" si="38"/>
        <v>46386.833333333336</v>
      </c>
      <c r="G174" s="270" t="e" vm="33">
        <f>IFERROR(INDEX(LOGOS!B:B,MATCH(H174,LOGOS!A:A,0),1),"")</f>
        <v>#VALUE!</v>
      </c>
      <c r="H174" s="270" t="str">
        <f>IF(B174="","",SCHEDULES!S173)</f>
        <v>Aston Villa</v>
      </c>
      <c r="I174" s="313" t="s">
        <v>117</v>
      </c>
      <c r="J174" s="273" t="str">
        <f t="shared" si="39"/>
        <v>:</v>
      </c>
      <c r="K174" s="313" t="s">
        <v>117</v>
      </c>
      <c r="L174" s="270" t="str">
        <f>IF(B174="","",SCHEDULES!T173)</f>
        <v>Liverpool</v>
      </c>
      <c r="M174" s="270" t="e" vm="43">
        <f>IFERROR(INDEX(LOGOS!B:B,MATCH(L174,LOGOS!A:A,0),1),"")</f>
        <v>#VALUE!</v>
      </c>
      <c r="N174" s="107" t="str">
        <f t="shared" si="40"/>
        <v/>
      </c>
      <c r="O174" s="108" t="str">
        <f t="shared" si="41"/>
        <v/>
      </c>
      <c r="P174" s="108" t="str">
        <f t="shared" si="42"/>
        <v/>
      </c>
      <c r="Q174" s="109" t="str">
        <f t="shared" si="43"/>
        <v/>
      </c>
      <c r="R174" s="109" t="str">
        <f t="shared" si="44"/>
        <v/>
      </c>
      <c r="S174" s="109" t="str">
        <f t="shared" si="45"/>
        <v/>
      </c>
      <c r="T174" s="109" t="str">
        <f t="shared" si="46"/>
        <v/>
      </c>
      <c r="U174" s="108" t="str">
        <f>IF(N174="","",IF(MASTER.SCHEDULE!$N174="Draw",1,IF(MASTER.SCHEDULE!$N174=H174,3,0)))</f>
        <v/>
      </c>
      <c r="V174" s="108" t="str">
        <f>IF(N174="","",IF(MASTER.SCHEDULE!$N174="Draw",1,IF(MASTER.SCHEDULE!$N174=L174,3,0)))</f>
        <v/>
      </c>
      <c r="W174" s="109" t="str">
        <f>IF(N174="","",MASTER.SCHEDULE!$Q174+MASTER.SCHEDULE!$R174)</f>
        <v/>
      </c>
      <c r="X174" s="110">
        <f t="shared" si="47"/>
        <v>46386</v>
      </c>
      <c r="Y174" s="87"/>
      <c r="Z174" s="87"/>
      <c r="AA174" s="275" t="str">
        <f t="shared" si="48"/>
        <v>Dec 28, 2026</v>
      </c>
      <c r="AB174" s="87"/>
      <c r="AC174" s="87"/>
      <c r="AD174" s="126"/>
      <c r="AE174" s="126"/>
      <c r="AF174" s="87"/>
      <c r="AG174" s="87"/>
      <c r="AH174" s="126"/>
      <c r="AI174" s="126"/>
      <c r="AJ174" s="138"/>
      <c r="AK174" s="91"/>
      <c r="AL174" s="91"/>
      <c r="AM174" s="91"/>
      <c r="AN174" s="151"/>
      <c r="AO174" s="151"/>
      <c r="AP174" s="151"/>
      <c r="AQ174" s="151"/>
      <c r="AR174" s="151"/>
      <c r="AS174" s="151"/>
      <c r="AT174" s="151"/>
      <c r="AU174" s="152"/>
      <c r="AV174" s="152"/>
      <c r="AW174" s="152"/>
      <c r="AX174" s="151"/>
      <c r="AY174" s="151"/>
      <c r="AZ174" s="152"/>
      <c r="BA174" s="152"/>
      <c r="BB174" s="152"/>
      <c r="BC174" s="152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87"/>
      <c r="BO174" s="87"/>
      <c r="BP174" s="91"/>
      <c r="BQ174" s="91"/>
      <c r="BR174" s="91"/>
      <c r="BS174" s="91"/>
      <c r="BT174" s="87"/>
      <c r="BU174" s="87"/>
      <c r="BV174" s="87"/>
      <c r="BW174" s="87"/>
      <c r="BX174" s="87"/>
      <c r="BY174" s="87"/>
      <c r="BZ174" s="87"/>
      <c r="CA174" s="87"/>
      <c r="CB174" s="87"/>
      <c r="CC174" s="87"/>
      <c r="CD174" s="87"/>
      <c r="CE174" s="87"/>
    </row>
    <row r="175" spans="1:83" ht="30" customHeight="1">
      <c r="A175" s="87"/>
      <c r="B175" s="270" t="str">
        <f>IF(OR(SCHEDULES!O174=0,SCHEDULES!O174=""),"",SCHEDULES!O174)</f>
        <v>EPL</v>
      </c>
      <c r="C175" s="271">
        <f>IF(B175="","",SCHEDULES!P174)</f>
        <v>46386</v>
      </c>
      <c r="D175" s="270" t="str">
        <f>IF(B175="","",SCHEDULES!Q174)</f>
        <v>Coventry Building Society Arena</v>
      </c>
      <c r="E175" s="272">
        <f>IF(B175="","",SCHEDULES!R174)</f>
        <v>0.83333333333333337</v>
      </c>
      <c r="F175" s="262">
        <f t="shared" si="38"/>
        <v>46386.833333333336</v>
      </c>
      <c r="G175" s="270" t="e" vm="26">
        <f>IFERROR(INDEX(LOGOS!B:B,MATCH(H175,LOGOS!A:A,0),1),"")</f>
        <v>#VALUE!</v>
      </c>
      <c r="H175" s="270" t="str">
        <f>IF(B175="","",SCHEDULES!S174)</f>
        <v>Coventry</v>
      </c>
      <c r="I175" s="313" t="s">
        <v>117</v>
      </c>
      <c r="J175" s="273" t="str">
        <f t="shared" si="39"/>
        <v>:</v>
      </c>
      <c r="K175" s="313" t="s">
        <v>117</v>
      </c>
      <c r="L175" s="270" t="str">
        <f>IF(B175="","",SCHEDULES!T174)</f>
        <v>Brentford</v>
      </c>
      <c r="M175" s="270" t="e" vm="37">
        <f>IFERROR(INDEX(LOGOS!B:B,MATCH(L175,LOGOS!A:A,0),1),"")</f>
        <v>#VALUE!</v>
      </c>
      <c r="N175" s="107" t="str">
        <f t="shared" si="40"/>
        <v/>
      </c>
      <c r="O175" s="108" t="str">
        <f t="shared" si="41"/>
        <v/>
      </c>
      <c r="P175" s="108" t="str">
        <f t="shared" si="42"/>
        <v/>
      </c>
      <c r="Q175" s="109" t="str">
        <f t="shared" si="43"/>
        <v/>
      </c>
      <c r="R175" s="109" t="str">
        <f t="shared" si="44"/>
        <v/>
      </c>
      <c r="S175" s="109" t="str">
        <f t="shared" si="45"/>
        <v/>
      </c>
      <c r="T175" s="109" t="str">
        <f t="shared" si="46"/>
        <v/>
      </c>
      <c r="U175" s="108" t="str">
        <f>IF(N175="","",IF(MASTER.SCHEDULE!$N175="Draw",1,IF(MASTER.SCHEDULE!$N175=H175,3,0)))</f>
        <v/>
      </c>
      <c r="V175" s="108" t="str">
        <f>IF(N175="","",IF(MASTER.SCHEDULE!$N175="Draw",1,IF(MASTER.SCHEDULE!$N175=L175,3,0)))</f>
        <v/>
      </c>
      <c r="W175" s="109" t="str">
        <f>IF(N175="","",MASTER.SCHEDULE!$Q175+MASTER.SCHEDULE!$R175)</f>
        <v/>
      </c>
      <c r="X175" s="110">
        <f t="shared" si="47"/>
        <v>46386</v>
      </c>
      <c r="Y175" s="87"/>
      <c r="Z175" s="87"/>
      <c r="AA175" s="275" t="str">
        <f t="shared" si="48"/>
        <v>Dec 28, 2026</v>
      </c>
      <c r="AB175" s="87"/>
      <c r="AC175" s="87"/>
      <c r="AD175" s="126"/>
      <c r="AE175" s="126"/>
      <c r="AF175" s="87"/>
      <c r="AG175" s="87"/>
      <c r="AH175" s="126"/>
      <c r="AI175" s="126"/>
      <c r="AJ175" s="138"/>
      <c r="AK175" s="91"/>
      <c r="AL175" s="91"/>
      <c r="AM175" s="91"/>
      <c r="AN175" s="151"/>
      <c r="AO175" s="151"/>
      <c r="AP175" s="151"/>
      <c r="AQ175" s="151"/>
      <c r="AR175" s="151"/>
      <c r="AS175" s="151"/>
      <c r="AT175" s="151"/>
      <c r="AU175" s="152"/>
      <c r="AV175" s="152"/>
      <c r="AW175" s="152"/>
      <c r="AX175" s="151"/>
      <c r="AY175" s="151"/>
      <c r="AZ175" s="152"/>
      <c r="BA175" s="152"/>
      <c r="BB175" s="152"/>
      <c r="BC175" s="152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87"/>
      <c r="BO175" s="87"/>
      <c r="BP175" s="91"/>
      <c r="BQ175" s="91"/>
      <c r="BR175" s="91"/>
      <c r="BS175" s="91"/>
      <c r="BT175" s="87"/>
      <c r="BU175" s="87"/>
      <c r="BV175" s="87"/>
      <c r="BW175" s="87"/>
      <c r="BX175" s="87"/>
      <c r="BY175" s="87"/>
      <c r="BZ175" s="87"/>
      <c r="CA175" s="87"/>
      <c r="CB175" s="87"/>
      <c r="CC175" s="87"/>
      <c r="CD175" s="87"/>
      <c r="CE175" s="87"/>
    </row>
    <row r="176" spans="1:83" ht="30" customHeight="1">
      <c r="A176" s="87"/>
      <c r="B176" s="270" t="str">
        <f>IF(OR(SCHEDULES!O175=0,SCHEDULES!O175=""),"",SCHEDULES!O175)</f>
        <v>EPL</v>
      </c>
      <c r="C176" s="271">
        <f>IF(B176="","",SCHEDULES!P175)</f>
        <v>46386</v>
      </c>
      <c r="D176" s="270" t="str">
        <f>IF(B176="","",SCHEDULES!Q175)</f>
        <v>Selhurst Park</v>
      </c>
      <c r="E176" s="272">
        <f>IF(B176="","",SCHEDULES!R175)</f>
        <v>0.83333333333333337</v>
      </c>
      <c r="F176" s="262">
        <f t="shared" si="38"/>
        <v>46386.833333333336</v>
      </c>
      <c r="G176" s="270" t="e" vm="30">
        <f>IFERROR(INDEX(LOGOS!B:B,MATCH(H176,LOGOS!A:A,0),1),"")</f>
        <v>#VALUE!</v>
      </c>
      <c r="H176" s="270" t="str">
        <f>IF(B176="","",SCHEDULES!S175)</f>
        <v>Crystal Palace</v>
      </c>
      <c r="I176" s="313" t="s">
        <v>117</v>
      </c>
      <c r="J176" s="273" t="str">
        <f t="shared" si="39"/>
        <v>:</v>
      </c>
      <c r="K176" s="313" t="s">
        <v>117</v>
      </c>
      <c r="L176" s="270" t="str">
        <f>IF(B176="","",SCHEDULES!T175)</f>
        <v>Bournemouth</v>
      </c>
      <c r="M176" s="270" t="e" vm="36">
        <f>IFERROR(INDEX(LOGOS!B:B,MATCH(L176,LOGOS!A:A,0),1),"")</f>
        <v>#VALUE!</v>
      </c>
      <c r="N176" s="107" t="str">
        <f t="shared" si="40"/>
        <v/>
      </c>
      <c r="O176" s="108" t="str">
        <f t="shared" si="41"/>
        <v/>
      </c>
      <c r="P176" s="108" t="str">
        <f t="shared" si="42"/>
        <v/>
      </c>
      <c r="Q176" s="109" t="str">
        <f t="shared" si="43"/>
        <v/>
      </c>
      <c r="R176" s="109" t="str">
        <f t="shared" si="44"/>
        <v/>
      </c>
      <c r="S176" s="109" t="str">
        <f t="shared" si="45"/>
        <v/>
      </c>
      <c r="T176" s="109" t="str">
        <f t="shared" si="46"/>
        <v/>
      </c>
      <c r="U176" s="108" t="str">
        <f>IF(N176="","",IF(MASTER.SCHEDULE!$N176="Draw",1,IF(MASTER.SCHEDULE!$N176=H176,3,0)))</f>
        <v/>
      </c>
      <c r="V176" s="108" t="str">
        <f>IF(N176="","",IF(MASTER.SCHEDULE!$N176="Draw",1,IF(MASTER.SCHEDULE!$N176=L176,3,0)))</f>
        <v/>
      </c>
      <c r="W176" s="109" t="str">
        <f>IF(N176="","",MASTER.SCHEDULE!$Q176+MASTER.SCHEDULE!$R176)</f>
        <v/>
      </c>
      <c r="X176" s="110">
        <f t="shared" si="47"/>
        <v>46386</v>
      </c>
      <c r="Y176" s="87"/>
      <c r="Z176" s="87"/>
      <c r="AA176" s="275" t="str">
        <f t="shared" si="48"/>
        <v>Dec 28, 2026</v>
      </c>
      <c r="AB176" s="87"/>
      <c r="AC176" s="87"/>
      <c r="AD176" s="126"/>
      <c r="AE176" s="126"/>
      <c r="AF176" s="87"/>
      <c r="AG176" s="87"/>
      <c r="AH176" s="126"/>
      <c r="AI176" s="126"/>
      <c r="AJ176" s="138"/>
      <c r="AK176" s="91"/>
      <c r="AL176" s="91"/>
      <c r="AM176" s="91"/>
      <c r="AN176" s="151"/>
      <c r="AO176" s="151"/>
      <c r="AP176" s="151"/>
      <c r="AQ176" s="151"/>
      <c r="AR176" s="151"/>
      <c r="AS176" s="151"/>
      <c r="AT176" s="151"/>
      <c r="AU176" s="152"/>
      <c r="AV176" s="152"/>
      <c r="AW176" s="152"/>
      <c r="AX176" s="151"/>
      <c r="AY176" s="151"/>
      <c r="AZ176" s="152"/>
      <c r="BA176" s="152"/>
      <c r="BB176" s="152"/>
      <c r="BC176" s="152"/>
      <c r="BD176" s="91"/>
      <c r="BE176" s="91"/>
      <c r="BF176" s="91"/>
      <c r="BG176" s="91"/>
      <c r="BH176" s="91"/>
      <c r="BI176" s="91"/>
      <c r="BJ176" s="91"/>
      <c r="BK176" s="91"/>
      <c r="BL176" s="91"/>
      <c r="BM176" s="91"/>
      <c r="BN176" s="87"/>
      <c r="BO176" s="87"/>
      <c r="BP176" s="91"/>
      <c r="BQ176" s="91"/>
      <c r="BR176" s="91"/>
      <c r="BS176" s="91"/>
      <c r="BT176" s="87"/>
      <c r="BU176" s="87"/>
      <c r="BV176" s="87"/>
      <c r="BW176" s="87"/>
      <c r="BX176" s="87"/>
      <c r="BY176" s="87"/>
      <c r="BZ176" s="87"/>
      <c r="CA176" s="87"/>
      <c r="CB176" s="87"/>
      <c r="CC176" s="87"/>
      <c r="CD176" s="87"/>
      <c r="CE176" s="87"/>
    </row>
    <row r="177" spans="1:83" ht="30" customHeight="1">
      <c r="A177" s="87"/>
      <c r="B177" s="270" t="str">
        <f>IF(OR(SCHEDULES!O176=0,SCHEDULES!O176=""),"",SCHEDULES!O176)</f>
        <v>EPL</v>
      </c>
      <c r="C177" s="271">
        <f>IF(B177="","",SCHEDULES!P176)</f>
        <v>46386</v>
      </c>
      <c r="D177" s="270" t="str">
        <f>IF(B177="","",SCHEDULES!Q176)</f>
        <v>Hill Dickinson Stadium</v>
      </c>
      <c r="E177" s="272">
        <f>IF(B177="","",SCHEDULES!R176)</f>
        <v>0.83333333333333337</v>
      </c>
      <c r="F177" s="262">
        <f t="shared" si="38"/>
        <v>46386.833333333336</v>
      </c>
      <c r="G177" s="270" t="e" vm="29">
        <f>IFERROR(INDEX(LOGOS!B:B,MATCH(H177,LOGOS!A:A,0),1),"")</f>
        <v>#VALUE!</v>
      </c>
      <c r="H177" s="270" t="str">
        <f>IF(B177="","",SCHEDULES!S176)</f>
        <v>Everton</v>
      </c>
      <c r="I177" s="313" t="s">
        <v>117</v>
      </c>
      <c r="J177" s="273" t="str">
        <f t="shared" si="39"/>
        <v>:</v>
      </c>
      <c r="K177" s="313" t="s">
        <v>117</v>
      </c>
      <c r="L177" s="270" t="str">
        <f>IF(B177="","",SCHEDULES!T176)</f>
        <v>Manchester City</v>
      </c>
      <c r="M177" s="270" t="e" vm="40">
        <f>IFERROR(INDEX(LOGOS!B:B,MATCH(L177,LOGOS!A:A,0),1),"")</f>
        <v>#VALUE!</v>
      </c>
      <c r="N177" s="107" t="str">
        <f t="shared" si="40"/>
        <v/>
      </c>
      <c r="O177" s="108" t="str">
        <f t="shared" si="41"/>
        <v/>
      </c>
      <c r="P177" s="108" t="str">
        <f t="shared" si="42"/>
        <v/>
      </c>
      <c r="Q177" s="109" t="str">
        <f t="shared" si="43"/>
        <v/>
      </c>
      <c r="R177" s="109" t="str">
        <f t="shared" si="44"/>
        <v/>
      </c>
      <c r="S177" s="109" t="str">
        <f t="shared" si="45"/>
        <v/>
      </c>
      <c r="T177" s="109" t="str">
        <f t="shared" si="46"/>
        <v/>
      </c>
      <c r="U177" s="108" t="str">
        <f>IF(N177="","",IF(MASTER.SCHEDULE!$N177="Draw",1,IF(MASTER.SCHEDULE!$N177=H177,3,0)))</f>
        <v/>
      </c>
      <c r="V177" s="108" t="str">
        <f>IF(N177="","",IF(MASTER.SCHEDULE!$N177="Draw",1,IF(MASTER.SCHEDULE!$N177=L177,3,0)))</f>
        <v/>
      </c>
      <c r="W177" s="109" t="str">
        <f>IF(N177="","",MASTER.SCHEDULE!$Q177+MASTER.SCHEDULE!$R177)</f>
        <v/>
      </c>
      <c r="X177" s="110">
        <f t="shared" si="47"/>
        <v>46386</v>
      </c>
      <c r="Y177" s="87"/>
      <c r="Z177" s="87"/>
      <c r="AA177" s="275" t="str">
        <f t="shared" si="48"/>
        <v>Dec 28, 2026</v>
      </c>
      <c r="AB177" s="87"/>
      <c r="AC177" s="87"/>
      <c r="AD177" s="126"/>
      <c r="AE177" s="126"/>
      <c r="AF177" s="87"/>
      <c r="AG177" s="87"/>
      <c r="AH177" s="126"/>
      <c r="AI177" s="126"/>
      <c r="AJ177" s="138"/>
      <c r="AK177" s="91"/>
      <c r="AL177" s="91"/>
      <c r="AM177" s="91"/>
      <c r="AN177" s="151"/>
      <c r="AO177" s="151"/>
      <c r="AP177" s="151"/>
      <c r="AQ177" s="151"/>
      <c r="AR177" s="151"/>
      <c r="AS177" s="151"/>
      <c r="AT177" s="151"/>
      <c r="AU177" s="152"/>
      <c r="AV177" s="152"/>
      <c r="AW177" s="152"/>
      <c r="AX177" s="151"/>
      <c r="AY177" s="151"/>
      <c r="AZ177" s="152"/>
      <c r="BA177" s="152"/>
      <c r="BB177" s="152"/>
      <c r="BC177" s="152"/>
      <c r="BD177" s="91"/>
      <c r="BE177" s="91"/>
      <c r="BF177" s="91"/>
      <c r="BG177" s="91"/>
      <c r="BH177" s="91"/>
      <c r="BI177" s="91"/>
      <c r="BJ177" s="91"/>
      <c r="BK177" s="91"/>
      <c r="BL177" s="91"/>
      <c r="BM177" s="91"/>
      <c r="BN177" s="87"/>
      <c r="BO177" s="87"/>
      <c r="BP177" s="91"/>
      <c r="BQ177" s="91"/>
      <c r="BR177" s="91"/>
      <c r="BS177" s="91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7"/>
      <c r="CE177" s="87"/>
    </row>
    <row r="178" spans="1:83" ht="30" customHeight="1">
      <c r="A178" s="87"/>
      <c r="B178" s="270" t="str">
        <f>IF(OR(SCHEDULES!O177=0,SCHEDULES!O177=""),"",SCHEDULES!O177)</f>
        <v>EPL</v>
      </c>
      <c r="C178" s="271">
        <f>IF(B178="","",SCHEDULES!P177)</f>
        <v>46386</v>
      </c>
      <c r="D178" s="270" t="str">
        <f>IF(B178="","",SCHEDULES!Q177)</f>
        <v>Craven Cottage</v>
      </c>
      <c r="E178" s="272">
        <f>IF(B178="","",SCHEDULES!R177)</f>
        <v>0.83333333333333337</v>
      </c>
      <c r="F178" s="262">
        <f t="shared" si="38"/>
        <v>46386.833333333336</v>
      </c>
      <c r="G178" s="270" t="e" vm="44">
        <f>IFERROR(INDEX(LOGOS!B:B,MATCH(H178,LOGOS!A:A,0),1),"")</f>
        <v>#VALUE!</v>
      </c>
      <c r="H178" s="270" t="str">
        <f>IF(B178="","",SCHEDULES!S177)</f>
        <v>Fulham</v>
      </c>
      <c r="I178" s="313" t="s">
        <v>117</v>
      </c>
      <c r="J178" s="273" t="str">
        <f t="shared" si="39"/>
        <v>:</v>
      </c>
      <c r="K178" s="313" t="s">
        <v>117</v>
      </c>
      <c r="L178" s="270" t="str">
        <f>IF(B178="","",SCHEDULES!T177)</f>
        <v>Arsenal</v>
      </c>
      <c r="M178" s="270" t="e" vm="25">
        <f>IFERROR(INDEX(LOGOS!B:B,MATCH(L178,LOGOS!A:A,0),1),"")</f>
        <v>#VALUE!</v>
      </c>
      <c r="N178" s="107" t="str">
        <f t="shared" si="40"/>
        <v/>
      </c>
      <c r="O178" s="108" t="str">
        <f t="shared" si="41"/>
        <v/>
      </c>
      <c r="P178" s="108" t="str">
        <f t="shared" si="42"/>
        <v/>
      </c>
      <c r="Q178" s="109" t="str">
        <f t="shared" si="43"/>
        <v/>
      </c>
      <c r="R178" s="109" t="str">
        <f t="shared" si="44"/>
        <v/>
      </c>
      <c r="S178" s="109" t="str">
        <f t="shared" si="45"/>
        <v/>
      </c>
      <c r="T178" s="109" t="str">
        <f t="shared" si="46"/>
        <v/>
      </c>
      <c r="U178" s="108" t="str">
        <f>IF(N178="","",IF(MASTER.SCHEDULE!$N178="Draw",1,IF(MASTER.SCHEDULE!$N178=H178,3,0)))</f>
        <v/>
      </c>
      <c r="V178" s="108" t="str">
        <f>IF(N178="","",IF(MASTER.SCHEDULE!$N178="Draw",1,IF(MASTER.SCHEDULE!$N178=L178,3,0)))</f>
        <v/>
      </c>
      <c r="W178" s="109" t="str">
        <f>IF(N178="","",MASTER.SCHEDULE!$Q178+MASTER.SCHEDULE!$R178)</f>
        <v/>
      </c>
      <c r="X178" s="110">
        <f t="shared" si="47"/>
        <v>46386</v>
      </c>
      <c r="Y178" s="87"/>
      <c r="Z178" s="87"/>
      <c r="AA178" s="275" t="str">
        <f t="shared" si="48"/>
        <v>Dec 28, 2026</v>
      </c>
      <c r="AB178" s="87"/>
      <c r="AC178" s="87"/>
      <c r="AD178" s="126"/>
      <c r="AE178" s="126"/>
      <c r="AF178" s="87"/>
      <c r="AG178" s="87"/>
      <c r="AH178" s="126"/>
      <c r="AI178" s="126"/>
      <c r="AJ178" s="138"/>
      <c r="AK178" s="91"/>
      <c r="AL178" s="91"/>
      <c r="AM178" s="91"/>
      <c r="AN178" s="151"/>
      <c r="AO178" s="151"/>
      <c r="AP178" s="151"/>
      <c r="AQ178" s="151"/>
      <c r="AR178" s="151"/>
      <c r="AS178" s="151"/>
      <c r="AT178" s="151"/>
      <c r="AU178" s="152"/>
      <c r="AV178" s="152"/>
      <c r="AW178" s="152"/>
      <c r="AX178" s="151"/>
      <c r="AY178" s="151"/>
      <c r="AZ178" s="152"/>
      <c r="BA178" s="152"/>
      <c r="BB178" s="152"/>
      <c r="BC178" s="152"/>
      <c r="BD178" s="91"/>
      <c r="BE178" s="91"/>
      <c r="BF178" s="91"/>
      <c r="BG178" s="91"/>
      <c r="BH178" s="91"/>
      <c r="BI178" s="91"/>
      <c r="BJ178" s="91"/>
      <c r="BK178" s="91"/>
      <c r="BL178" s="91"/>
      <c r="BM178" s="91"/>
      <c r="BN178" s="87"/>
      <c r="BO178" s="87"/>
      <c r="BP178" s="91"/>
      <c r="BQ178" s="91"/>
      <c r="BR178" s="91"/>
      <c r="BS178" s="91"/>
      <c r="BT178" s="87"/>
      <c r="BU178" s="87"/>
      <c r="BV178" s="87"/>
      <c r="BW178" s="87"/>
      <c r="BX178" s="87"/>
      <c r="BY178" s="87"/>
      <c r="BZ178" s="87"/>
      <c r="CA178" s="87"/>
      <c r="CB178" s="87"/>
      <c r="CC178" s="87"/>
      <c r="CD178" s="87"/>
      <c r="CE178" s="87"/>
    </row>
    <row r="179" spans="1:83" ht="30" customHeight="1">
      <c r="A179" s="87"/>
      <c r="B179" s="270" t="str">
        <f>IF(OR(SCHEDULES!O178=0,SCHEDULES!O178=""),"",SCHEDULES!O178)</f>
        <v>EPL</v>
      </c>
      <c r="C179" s="271">
        <f>IF(B179="","",SCHEDULES!P178)</f>
        <v>46386</v>
      </c>
      <c r="D179" s="270" t="str">
        <f>IF(B179="","",SCHEDULES!Q178)</f>
        <v>MKM Stadium</v>
      </c>
      <c r="E179" s="272">
        <f>IF(B179="","",SCHEDULES!R178)</f>
        <v>0.83333333333333337</v>
      </c>
      <c r="F179" s="262">
        <f t="shared" si="38"/>
        <v>46386.833333333336</v>
      </c>
      <c r="G179" s="270" t="e" vm="27">
        <f>IFERROR(INDEX(LOGOS!B:B,MATCH(H179,LOGOS!A:A,0),1),"")</f>
        <v>#VALUE!</v>
      </c>
      <c r="H179" s="270" t="str">
        <f>IF(B179="","",SCHEDULES!S178)</f>
        <v>Hull</v>
      </c>
      <c r="I179" s="313" t="s">
        <v>117</v>
      </c>
      <c r="J179" s="273" t="str">
        <f t="shared" si="39"/>
        <v>:</v>
      </c>
      <c r="K179" s="313" t="s">
        <v>117</v>
      </c>
      <c r="L179" s="270" t="str">
        <f>IF(B179="","",SCHEDULES!T178)</f>
        <v>Leeds</v>
      </c>
      <c r="M179" s="270" t="e" vm="35">
        <f>IFERROR(INDEX(LOGOS!B:B,MATCH(L179,LOGOS!A:A,0),1),"")</f>
        <v>#VALUE!</v>
      </c>
      <c r="N179" s="107" t="str">
        <f t="shared" si="40"/>
        <v/>
      </c>
      <c r="O179" s="108" t="str">
        <f t="shared" si="41"/>
        <v/>
      </c>
      <c r="P179" s="108" t="str">
        <f t="shared" si="42"/>
        <v/>
      </c>
      <c r="Q179" s="109" t="str">
        <f t="shared" si="43"/>
        <v/>
      </c>
      <c r="R179" s="109" t="str">
        <f t="shared" si="44"/>
        <v/>
      </c>
      <c r="S179" s="109" t="str">
        <f t="shared" si="45"/>
        <v/>
      </c>
      <c r="T179" s="109" t="str">
        <f t="shared" si="46"/>
        <v/>
      </c>
      <c r="U179" s="108" t="str">
        <f>IF(N179="","",IF(MASTER.SCHEDULE!$N179="Draw",1,IF(MASTER.SCHEDULE!$N179=H179,3,0)))</f>
        <v/>
      </c>
      <c r="V179" s="108" t="str">
        <f>IF(N179="","",IF(MASTER.SCHEDULE!$N179="Draw",1,IF(MASTER.SCHEDULE!$N179=L179,3,0)))</f>
        <v/>
      </c>
      <c r="W179" s="109" t="str">
        <f>IF(N179="","",MASTER.SCHEDULE!$Q179+MASTER.SCHEDULE!$R179)</f>
        <v/>
      </c>
      <c r="X179" s="110">
        <f t="shared" si="47"/>
        <v>46386</v>
      </c>
      <c r="Y179" s="87"/>
      <c r="Z179" s="87"/>
      <c r="AA179" s="275" t="str">
        <f t="shared" si="48"/>
        <v>Dec 28, 2026</v>
      </c>
      <c r="AB179" s="87"/>
      <c r="AC179" s="87"/>
      <c r="AD179" s="126"/>
      <c r="AE179" s="126"/>
      <c r="AF179" s="87"/>
      <c r="AG179" s="87"/>
      <c r="AH179" s="126"/>
      <c r="AI179" s="126"/>
      <c r="AJ179" s="138"/>
      <c r="AK179" s="91"/>
      <c r="AL179" s="91"/>
      <c r="AM179" s="91"/>
      <c r="AN179" s="151"/>
      <c r="AO179" s="151"/>
      <c r="AP179" s="151"/>
      <c r="AQ179" s="151"/>
      <c r="AR179" s="151"/>
      <c r="AS179" s="151"/>
      <c r="AT179" s="151"/>
      <c r="AU179" s="152"/>
      <c r="AV179" s="152"/>
      <c r="AW179" s="152"/>
      <c r="AX179" s="151"/>
      <c r="AY179" s="151"/>
      <c r="AZ179" s="152"/>
      <c r="BA179" s="152"/>
      <c r="BB179" s="152"/>
      <c r="BC179" s="152"/>
      <c r="BD179" s="91"/>
      <c r="BE179" s="91"/>
      <c r="BF179" s="91"/>
      <c r="BG179" s="91"/>
      <c r="BH179" s="91"/>
      <c r="BI179" s="91"/>
      <c r="BJ179" s="91"/>
      <c r="BK179" s="91"/>
      <c r="BL179" s="91"/>
      <c r="BM179" s="91"/>
      <c r="BN179" s="87"/>
      <c r="BO179" s="87"/>
      <c r="BP179" s="91"/>
      <c r="BQ179" s="91"/>
      <c r="BR179" s="91"/>
      <c r="BS179" s="91"/>
      <c r="BT179" s="87"/>
      <c r="BU179" s="87"/>
      <c r="BV179" s="87"/>
      <c r="BW179" s="87"/>
      <c r="BX179" s="87"/>
      <c r="BY179" s="87"/>
      <c r="BZ179" s="87"/>
      <c r="CA179" s="87"/>
      <c r="CB179" s="87"/>
      <c r="CC179" s="87"/>
      <c r="CD179" s="87"/>
      <c r="CE179" s="87"/>
    </row>
    <row r="180" spans="1:83" ht="30" customHeight="1">
      <c r="A180" s="87"/>
      <c r="B180" s="270" t="str">
        <f>IF(OR(SCHEDULES!O179=0,SCHEDULES!O179=""),"",SCHEDULES!O179)</f>
        <v>EPL</v>
      </c>
      <c r="C180" s="271">
        <f>IF(B180="","",SCHEDULES!P179)</f>
        <v>46386</v>
      </c>
      <c r="D180" s="270" t="str">
        <f>IF(B180="","",SCHEDULES!Q179)</f>
        <v>Portman Road</v>
      </c>
      <c r="E180" s="272">
        <f>IF(B180="","",SCHEDULES!R179)</f>
        <v>0.83333333333333337</v>
      </c>
      <c r="F180" s="262">
        <f t="shared" si="38"/>
        <v>46386.833333333336</v>
      </c>
      <c r="G180" s="270" t="e" vm="31">
        <f>IFERROR(INDEX(LOGOS!B:B,MATCH(H180,LOGOS!A:A,0),1),"")</f>
        <v>#VALUE!</v>
      </c>
      <c r="H180" s="270" t="str">
        <f>IF(B180="","",SCHEDULES!S179)</f>
        <v>Ipswich</v>
      </c>
      <c r="I180" s="313" t="s">
        <v>117</v>
      </c>
      <c r="J180" s="273" t="str">
        <f t="shared" si="39"/>
        <v>:</v>
      </c>
      <c r="K180" s="313" t="s">
        <v>117</v>
      </c>
      <c r="L180" s="270" t="str">
        <f>IF(B180="","",SCHEDULES!T179)</f>
        <v>Chelsea</v>
      </c>
      <c r="M180" s="270" t="e" vm="41">
        <f>IFERROR(INDEX(LOGOS!B:B,MATCH(L180,LOGOS!A:A,0),1),"")</f>
        <v>#VALUE!</v>
      </c>
      <c r="N180" s="107" t="str">
        <f t="shared" si="40"/>
        <v/>
      </c>
      <c r="O180" s="108" t="str">
        <f t="shared" si="41"/>
        <v/>
      </c>
      <c r="P180" s="108" t="str">
        <f t="shared" si="42"/>
        <v/>
      </c>
      <c r="Q180" s="109" t="str">
        <f t="shared" si="43"/>
        <v/>
      </c>
      <c r="R180" s="109" t="str">
        <f t="shared" si="44"/>
        <v/>
      </c>
      <c r="S180" s="109" t="str">
        <f t="shared" si="45"/>
        <v/>
      </c>
      <c r="T180" s="109" t="str">
        <f t="shared" si="46"/>
        <v/>
      </c>
      <c r="U180" s="108" t="str">
        <f>IF(N180="","",IF(MASTER.SCHEDULE!$N180="Draw",1,IF(MASTER.SCHEDULE!$N180=H180,3,0)))</f>
        <v/>
      </c>
      <c r="V180" s="108" t="str">
        <f>IF(N180="","",IF(MASTER.SCHEDULE!$N180="Draw",1,IF(MASTER.SCHEDULE!$N180=L180,3,0)))</f>
        <v/>
      </c>
      <c r="W180" s="109" t="str">
        <f>IF(N180="","",MASTER.SCHEDULE!$Q180+MASTER.SCHEDULE!$R180)</f>
        <v/>
      </c>
      <c r="X180" s="110">
        <f t="shared" si="47"/>
        <v>46386</v>
      </c>
      <c r="Y180" s="87"/>
      <c r="Z180" s="87"/>
      <c r="AA180" s="275" t="str">
        <f t="shared" si="48"/>
        <v>Dec 28, 2026</v>
      </c>
      <c r="AB180" s="87"/>
      <c r="AC180" s="87"/>
      <c r="AD180" s="126"/>
      <c r="AE180" s="126"/>
      <c r="AF180" s="87"/>
      <c r="AG180" s="87"/>
      <c r="AH180" s="126"/>
      <c r="AI180" s="126"/>
      <c r="AJ180" s="138"/>
      <c r="AK180" s="91"/>
      <c r="AL180" s="91"/>
      <c r="AM180" s="91"/>
      <c r="AN180" s="151"/>
      <c r="AO180" s="151"/>
      <c r="AP180" s="151"/>
      <c r="AQ180" s="151"/>
      <c r="AR180" s="151"/>
      <c r="AS180" s="151"/>
      <c r="AT180" s="151"/>
      <c r="AU180" s="152"/>
      <c r="AV180" s="152"/>
      <c r="AW180" s="152"/>
      <c r="AX180" s="151"/>
      <c r="AY180" s="151"/>
      <c r="AZ180" s="152"/>
      <c r="BA180" s="152"/>
      <c r="BB180" s="152"/>
      <c r="BC180" s="152"/>
      <c r="BD180" s="91"/>
      <c r="BE180" s="91"/>
      <c r="BF180" s="91"/>
      <c r="BG180" s="91"/>
      <c r="BH180" s="91"/>
      <c r="BI180" s="91"/>
      <c r="BJ180" s="91"/>
      <c r="BK180" s="91"/>
      <c r="BL180" s="91"/>
      <c r="BM180" s="91"/>
      <c r="BN180" s="87"/>
      <c r="BO180" s="87"/>
      <c r="BP180" s="91"/>
      <c r="BQ180" s="91"/>
      <c r="BR180" s="91"/>
      <c r="BS180" s="91"/>
      <c r="BT180" s="87"/>
      <c r="BU180" s="87"/>
      <c r="BV180" s="87"/>
      <c r="BW180" s="87"/>
      <c r="BX180" s="87"/>
      <c r="BY180" s="87"/>
      <c r="BZ180" s="87"/>
      <c r="CA180" s="87"/>
      <c r="CB180" s="87"/>
      <c r="CC180" s="87"/>
      <c r="CD180" s="87"/>
      <c r="CE180" s="87"/>
    </row>
    <row r="181" spans="1:83" ht="30" customHeight="1">
      <c r="A181" s="87"/>
      <c r="B181" s="270" t="str">
        <f>IF(OR(SCHEDULES!O180=0,SCHEDULES!O180=""),"",SCHEDULES!O180)</f>
        <v>EPL</v>
      </c>
      <c r="C181" s="271">
        <f>IF(B181="","",SCHEDULES!P180)</f>
        <v>46386</v>
      </c>
      <c r="D181" s="270" t="str">
        <f>IF(B181="","",SCHEDULES!Q180)</f>
        <v>Old Trafford</v>
      </c>
      <c r="E181" s="272">
        <f>IF(B181="","",SCHEDULES!R180)</f>
        <v>0.83333333333333337</v>
      </c>
      <c r="F181" s="262">
        <f t="shared" si="38"/>
        <v>46386.833333333336</v>
      </c>
      <c r="G181" s="270" t="e" vm="28">
        <f>IFERROR(INDEX(LOGOS!B:B,MATCH(H181,LOGOS!A:A,0),1),"")</f>
        <v>#VALUE!</v>
      </c>
      <c r="H181" s="270" t="str">
        <f>IF(B181="","",SCHEDULES!S180)</f>
        <v>Manchester United</v>
      </c>
      <c r="I181" s="313" t="s">
        <v>117</v>
      </c>
      <c r="J181" s="273" t="str">
        <f t="shared" si="39"/>
        <v>:</v>
      </c>
      <c r="K181" s="313" t="s">
        <v>117</v>
      </c>
      <c r="L181" s="270" t="str">
        <f>IF(B181="","",SCHEDULES!T180)</f>
        <v>Sunderland</v>
      </c>
      <c r="M181" s="270" t="e" vm="32">
        <f>IFERROR(INDEX(LOGOS!B:B,MATCH(L181,LOGOS!A:A,0),1),"")</f>
        <v>#VALUE!</v>
      </c>
      <c r="N181" s="107" t="str">
        <f t="shared" si="40"/>
        <v/>
      </c>
      <c r="O181" s="108" t="str">
        <f t="shared" si="41"/>
        <v/>
      </c>
      <c r="P181" s="108" t="str">
        <f t="shared" si="42"/>
        <v/>
      </c>
      <c r="Q181" s="109" t="str">
        <f t="shared" si="43"/>
        <v/>
      </c>
      <c r="R181" s="109" t="str">
        <f t="shared" si="44"/>
        <v/>
      </c>
      <c r="S181" s="109" t="str">
        <f t="shared" si="45"/>
        <v/>
      </c>
      <c r="T181" s="109" t="str">
        <f t="shared" si="46"/>
        <v/>
      </c>
      <c r="U181" s="108" t="str">
        <f>IF(N181="","",IF(MASTER.SCHEDULE!$N181="Draw",1,IF(MASTER.SCHEDULE!$N181=H181,3,0)))</f>
        <v/>
      </c>
      <c r="V181" s="108" t="str">
        <f>IF(N181="","",IF(MASTER.SCHEDULE!$N181="Draw",1,IF(MASTER.SCHEDULE!$N181=L181,3,0)))</f>
        <v/>
      </c>
      <c r="W181" s="109" t="str">
        <f>IF(N181="","",MASTER.SCHEDULE!$Q181+MASTER.SCHEDULE!$R181)</f>
        <v/>
      </c>
      <c r="X181" s="110">
        <f t="shared" si="47"/>
        <v>46386</v>
      </c>
      <c r="Y181" s="87"/>
      <c r="Z181" s="87"/>
      <c r="AA181" s="275" t="str">
        <f t="shared" si="48"/>
        <v>Dec 28, 2026</v>
      </c>
      <c r="AB181" s="87"/>
      <c r="AC181" s="87"/>
      <c r="AD181" s="126"/>
      <c r="AE181" s="126"/>
      <c r="AF181" s="87"/>
      <c r="AG181" s="87"/>
      <c r="AH181" s="126"/>
      <c r="AI181" s="126"/>
      <c r="AJ181" s="138"/>
      <c r="AK181" s="91"/>
      <c r="AL181" s="91"/>
      <c r="AM181" s="91"/>
      <c r="AN181" s="151"/>
      <c r="AO181" s="151"/>
      <c r="AP181" s="151"/>
      <c r="AQ181" s="151"/>
      <c r="AR181" s="151"/>
      <c r="AS181" s="151"/>
      <c r="AT181" s="151"/>
      <c r="AU181" s="152"/>
      <c r="AV181" s="152"/>
      <c r="AW181" s="152"/>
      <c r="AX181" s="151"/>
      <c r="AY181" s="151"/>
      <c r="AZ181" s="152"/>
      <c r="BA181" s="152"/>
      <c r="BB181" s="152"/>
      <c r="BC181" s="152"/>
      <c r="BD181" s="91"/>
      <c r="BE181" s="91"/>
      <c r="BF181" s="91"/>
      <c r="BG181" s="91"/>
      <c r="BH181" s="91"/>
      <c r="BI181" s="91"/>
      <c r="BJ181" s="91"/>
      <c r="BK181" s="91"/>
      <c r="BL181" s="91"/>
      <c r="BM181" s="91"/>
      <c r="BN181" s="87"/>
      <c r="BO181" s="87"/>
      <c r="BP181" s="91"/>
      <c r="BQ181" s="91"/>
      <c r="BR181" s="91"/>
      <c r="BS181" s="91"/>
      <c r="BT181" s="87"/>
      <c r="BU181" s="87"/>
      <c r="BV181" s="87"/>
      <c r="BW181" s="87"/>
      <c r="BX181" s="87"/>
      <c r="BY181" s="87"/>
      <c r="BZ181" s="87"/>
      <c r="CA181" s="87"/>
      <c r="CB181" s="87"/>
      <c r="CC181" s="87"/>
      <c r="CD181" s="87"/>
      <c r="CE181" s="87"/>
    </row>
    <row r="182" spans="1:83" ht="30" customHeight="1">
      <c r="A182" s="87"/>
      <c r="B182" s="270" t="str">
        <f>IF(OR(SCHEDULES!O181=0,SCHEDULES!O181=""),"",SCHEDULES!O181)</f>
        <v>EPL</v>
      </c>
      <c r="C182" s="271">
        <f>IF(B182="","",SCHEDULES!P181)</f>
        <v>46386</v>
      </c>
      <c r="D182" s="270" t="str">
        <f>IF(B182="","",SCHEDULES!Q181)</f>
        <v>St. James' Park</v>
      </c>
      <c r="E182" s="272">
        <f>IF(B182="","",SCHEDULES!R181)</f>
        <v>0.83333333333333337</v>
      </c>
      <c r="F182" s="262">
        <f t="shared" si="38"/>
        <v>46386.833333333336</v>
      </c>
      <c r="G182" s="270" t="e" vm="42">
        <f>IFERROR(INDEX(LOGOS!B:B,MATCH(H182,LOGOS!A:A,0),1),"")</f>
        <v>#VALUE!</v>
      </c>
      <c r="H182" s="270" t="str">
        <f>IF(B182="","",SCHEDULES!S181)</f>
        <v>Newcastle United</v>
      </c>
      <c r="I182" s="313" t="s">
        <v>117</v>
      </c>
      <c r="J182" s="273" t="str">
        <f t="shared" si="39"/>
        <v>:</v>
      </c>
      <c r="K182" s="313" t="s">
        <v>117</v>
      </c>
      <c r="L182" s="270" t="str">
        <f>IF(B182="","",SCHEDULES!T181)</f>
        <v>Nottingham Forest</v>
      </c>
      <c r="M182" s="270" t="e" vm="34">
        <f>IFERROR(INDEX(LOGOS!B:B,MATCH(L182,LOGOS!A:A,0),1),"")</f>
        <v>#VALUE!</v>
      </c>
      <c r="N182" s="107" t="str">
        <f t="shared" si="40"/>
        <v/>
      </c>
      <c r="O182" s="108" t="str">
        <f t="shared" si="41"/>
        <v/>
      </c>
      <c r="P182" s="108" t="str">
        <f t="shared" si="42"/>
        <v/>
      </c>
      <c r="Q182" s="109" t="str">
        <f t="shared" si="43"/>
        <v/>
      </c>
      <c r="R182" s="109" t="str">
        <f t="shared" si="44"/>
        <v/>
      </c>
      <c r="S182" s="109" t="str">
        <f t="shared" si="45"/>
        <v/>
      </c>
      <c r="T182" s="109" t="str">
        <f t="shared" si="46"/>
        <v/>
      </c>
      <c r="U182" s="108" t="str">
        <f>IF(N182="","",IF(MASTER.SCHEDULE!$N182="Draw",1,IF(MASTER.SCHEDULE!$N182=H182,3,0)))</f>
        <v/>
      </c>
      <c r="V182" s="108" t="str">
        <f>IF(N182="","",IF(MASTER.SCHEDULE!$N182="Draw",1,IF(MASTER.SCHEDULE!$N182=L182,3,0)))</f>
        <v/>
      </c>
      <c r="W182" s="109" t="str">
        <f>IF(N182="","",MASTER.SCHEDULE!$Q182+MASTER.SCHEDULE!$R182)</f>
        <v/>
      </c>
      <c r="X182" s="110">
        <f t="shared" si="47"/>
        <v>46386</v>
      </c>
      <c r="Y182" s="87"/>
      <c r="Z182" s="87"/>
      <c r="AA182" s="275" t="str">
        <f t="shared" si="48"/>
        <v>Dec 28, 2026</v>
      </c>
      <c r="AB182" s="87"/>
      <c r="AC182" s="87"/>
      <c r="AD182" s="126"/>
      <c r="AE182" s="126"/>
      <c r="AF182" s="87"/>
      <c r="AG182" s="87"/>
      <c r="AH182" s="126"/>
      <c r="AI182" s="126"/>
      <c r="AJ182" s="138"/>
      <c r="AK182" s="91"/>
      <c r="AL182" s="91"/>
      <c r="AM182" s="91"/>
      <c r="AN182" s="151"/>
      <c r="AO182" s="151"/>
      <c r="AP182" s="151"/>
      <c r="AQ182" s="151"/>
      <c r="AR182" s="151"/>
      <c r="AS182" s="151"/>
      <c r="AT182" s="151"/>
      <c r="AU182" s="152"/>
      <c r="AV182" s="152"/>
      <c r="AW182" s="152"/>
      <c r="AX182" s="151"/>
      <c r="AY182" s="151"/>
      <c r="AZ182" s="152"/>
      <c r="BA182" s="152"/>
      <c r="BB182" s="152"/>
      <c r="BC182" s="152"/>
      <c r="BD182" s="91"/>
      <c r="BE182" s="91"/>
      <c r="BF182" s="91"/>
      <c r="BG182" s="91"/>
      <c r="BH182" s="91"/>
      <c r="BI182" s="91"/>
      <c r="BJ182" s="91"/>
      <c r="BK182" s="91"/>
      <c r="BL182" s="91"/>
      <c r="BM182" s="91"/>
      <c r="BN182" s="87"/>
      <c r="BO182" s="87"/>
      <c r="BP182" s="91"/>
      <c r="BQ182" s="91"/>
      <c r="BR182" s="91"/>
      <c r="BS182" s="91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</row>
    <row r="183" spans="1:83" ht="30" customHeight="1">
      <c r="A183" s="87"/>
      <c r="B183" s="270" t="str">
        <f>IF(OR(SCHEDULES!O182=0,SCHEDULES!O182=""),"",SCHEDULES!O182)</f>
        <v>EPL</v>
      </c>
      <c r="C183" s="271">
        <f>IF(B183="","",SCHEDULES!P182)</f>
        <v>46386</v>
      </c>
      <c r="D183" s="270" t="str">
        <f>IF(B183="","",SCHEDULES!Q182)</f>
        <v>Tottenham Hotspur Stadium</v>
      </c>
      <c r="E183" s="272">
        <f>IF(B183="","",SCHEDULES!R182)</f>
        <v>0.83333333333333337</v>
      </c>
      <c r="F183" s="262">
        <f t="shared" si="38"/>
        <v>46386.833333333336</v>
      </c>
      <c r="G183" s="270" t="e" vm="38">
        <f>IFERROR(INDEX(LOGOS!B:B,MATCH(H183,LOGOS!A:A,0),1),"")</f>
        <v>#VALUE!</v>
      </c>
      <c r="H183" s="270" t="str">
        <f>IF(B183="","",SCHEDULES!S182)</f>
        <v>Tottenham</v>
      </c>
      <c r="I183" s="313" t="s">
        <v>117</v>
      </c>
      <c r="J183" s="273" t="str">
        <f t="shared" si="39"/>
        <v>:</v>
      </c>
      <c r="K183" s="313" t="s">
        <v>117</v>
      </c>
      <c r="L183" s="270" t="str">
        <f>IF(B183="","",SCHEDULES!T182)</f>
        <v>Brighton</v>
      </c>
      <c r="M183" s="270" t="e" vm="39">
        <f>IFERROR(INDEX(LOGOS!B:B,MATCH(L183,LOGOS!A:A,0),1),"")</f>
        <v>#VALUE!</v>
      </c>
      <c r="N183" s="107" t="str">
        <f t="shared" si="40"/>
        <v/>
      </c>
      <c r="O183" s="108" t="str">
        <f t="shared" si="41"/>
        <v/>
      </c>
      <c r="P183" s="108" t="str">
        <f t="shared" si="42"/>
        <v/>
      </c>
      <c r="Q183" s="109" t="str">
        <f t="shared" si="43"/>
        <v/>
      </c>
      <c r="R183" s="109" t="str">
        <f t="shared" si="44"/>
        <v/>
      </c>
      <c r="S183" s="109" t="str">
        <f t="shared" si="45"/>
        <v/>
      </c>
      <c r="T183" s="109" t="str">
        <f t="shared" si="46"/>
        <v/>
      </c>
      <c r="U183" s="108" t="str">
        <f>IF(N183="","",IF(MASTER.SCHEDULE!$N183="Draw",1,IF(MASTER.SCHEDULE!$N183=H183,3,0)))</f>
        <v/>
      </c>
      <c r="V183" s="108" t="str">
        <f>IF(N183="","",IF(MASTER.SCHEDULE!$N183="Draw",1,IF(MASTER.SCHEDULE!$N183=L183,3,0)))</f>
        <v/>
      </c>
      <c r="W183" s="109" t="str">
        <f>IF(N183="","",MASTER.SCHEDULE!$Q183+MASTER.SCHEDULE!$R183)</f>
        <v/>
      </c>
      <c r="X183" s="110">
        <f t="shared" si="47"/>
        <v>46386</v>
      </c>
      <c r="Y183" s="87"/>
      <c r="Z183" s="87"/>
      <c r="AA183" s="275" t="str">
        <f t="shared" si="48"/>
        <v>Dec 28, 2026</v>
      </c>
      <c r="AB183" s="87"/>
      <c r="AC183" s="87"/>
      <c r="AD183" s="126"/>
      <c r="AE183" s="126"/>
      <c r="AF183" s="87"/>
      <c r="AG183" s="87"/>
      <c r="AH183" s="126"/>
      <c r="AI183" s="126"/>
      <c r="AJ183" s="138"/>
      <c r="AK183" s="91"/>
      <c r="AL183" s="91"/>
      <c r="AM183" s="91"/>
      <c r="AN183" s="151"/>
      <c r="AO183" s="151"/>
      <c r="AP183" s="151"/>
      <c r="AQ183" s="151"/>
      <c r="AR183" s="151"/>
      <c r="AS183" s="151"/>
      <c r="AT183" s="151"/>
      <c r="AU183" s="152"/>
      <c r="AV183" s="152"/>
      <c r="AW183" s="152"/>
      <c r="AX183" s="151"/>
      <c r="AY183" s="151"/>
      <c r="AZ183" s="152"/>
      <c r="BA183" s="152"/>
      <c r="BB183" s="152"/>
      <c r="BC183" s="152"/>
      <c r="BD183" s="91"/>
      <c r="BE183" s="91"/>
      <c r="BF183" s="91"/>
      <c r="BG183" s="91"/>
      <c r="BH183" s="91"/>
      <c r="BI183" s="91"/>
      <c r="BJ183" s="91"/>
      <c r="BK183" s="91"/>
      <c r="BL183" s="91"/>
      <c r="BM183" s="91"/>
      <c r="BN183" s="87"/>
      <c r="BO183" s="87"/>
      <c r="BP183" s="91"/>
      <c r="BQ183" s="91"/>
      <c r="BR183" s="91"/>
      <c r="BS183" s="91"/>
      <c r="BT183" s="87"/>
      <c r="BU183" s="87"/>
      <c r="BV183" s="87"/>
      <c r="BW183" s="87"/>
      <c r="BX183" s="87"/>
      <c r="BY183" s="87"/>
      <c r="BZ183" s="87"/>
      <c r="CA183" s="87"/>
      <c r="CB183" s="87"/>
      <c r="CC183" s="87"/>
      <c r="CD183" s="87"/>
      <c r="CE183" s="87"/>
    </row>
    <row r="184" spans="1:83" ht="30" customHeight="1">
      <c r="A184" s="87"/>
      <c r="B184" s="270" t="str">
        <f>IF(OR(SCHEDULES!O183=0,SCHEDULES!O183=""),"",SCHEDULES!O183)</f>
        <v>EPL</v>
      </c>
      <c r="C184" s="271">
        <f>IF(B184="","",SCHEDULES!P183)</f>
        <v>46389</v>
      </c>
      <c r="D184" s="270" t="str">
        <f>IF(B184="","",SCHEDULES!Q183)</f>
        <v>Vitality Stadium</v>
      </c>
      <c r="E184" s="272">
        <f>IF(B184="","",SCHEDULES!R183)</f>
        <v>0.625</v>
      </c>
      <c r="F184" s="262">
        <f t="shared" si="38"/>
        <v>46389.625</v>
      </c>
      <c r="G184" s="270" t="e" vm="36">
        <f>IFERROR(INDEX(LOGOS!B:B,MATCH(H184,LOGOS!A:A,0),1),"")</f>
        <v>#VALUE!</v>
      </c>
      <c r="H184" s="270" t="str">
        <f>IF(B184="","",SCHEDULES!S183)</f>
        <v>Bournemouth</v>
      </c>
      <c r="I184" s="313" t="s">
        <v>117</v>
      </c>
      <c r="J184" s="273" t="str">
        <f t="shared" si="39"/>
        <v>:</v>
      </c>
      <c r="K184" s="313" t="s">
        <v>117</v>
      </c>
      <c r="L184" s="270" t="str">
        <f>IF(B184="","",SCHEDULES!T183)</f>
        <v>Aston Villa</v>
      </c>
      <c r="M184" s="270" t="e" vm="33">
        <f>IFERROR(INDEX(LOGOS!B:B,MATCH(L184,LOGOS!A:A,0),1),"")</f>
        <v>#VALUE!</v>
      </c>
      <c r="N184" s="107" t="str">
        <f t="shared" si="40"/>
        <v/>
      </c>
      <c r="O184" s="108" t="str">
        <f t="shared" si="41"/>
        <v/>
      </c>
      <c r="P184" s="108" t="str">
        <f t="shared" si="42"/>
        <v/>
      </c>
      <c r="Q184" s="109" t="str">
        <f t="shared" si="43"/>
        <v/>
      </c>
      <c r="R184" s="109" t="str">
        <f t="shared" si="44"/>
        <v/>
      </c>
      <c r="S184" s="109" t="str">
        <f t="shared" si="45"/>
        <v/>
      </c>
      <c r="T184" s="109" t="str">
        <f t="shared" si="46"/>
        <v/>
      </c>
      <c r="U184" s="108" t="str">
        <f>IF(N184="","",IF(MASTER.SCHEDULE!$N184="Draw",1,IF(MASTER.SCHEDULE!$N184=H184,3,0)))</f>
        <v/>
      </c>
      <c r="V184" s="108" t="str">
        <f>IF(N184="","",IF(MASTER.SCHEDULE!$N184="Draw",1,IF(MASTER.SCHEDULE!$N184=L184,3,0)))</f>
        <v/>
      </c>
      <c r="W184" s="109" t="str">
        <f>IF(N184="","",MASTER.SCHEDULE!$Q184+MASTER.SCHEDULE!$R184)</f>
        <v/>
      </c>
      <c r="X184" s="110">
        <f t="shared" si="47"/>
        <v>46389</v>
      </c>
      <c r="Y184" s="87"/>
      <c r="Z184" s="87"/>
      <c r="AA184" s="275" t="str">
        <f t="shared" si="48"/>
        <v>Dec 28, 2026</v>
      </c>
      <c r="AB184" s="87"/>
      <c r="AC184" s="87"/>
      <c r="AD184" s="126"/>
      <c r="AE184" s="126"/>
      <c r="AF184" s="87"/>
      <c r="AG184" s="87"/>
      <c r="AH184" s="126"/>
      <c r="AI184" s="126"/>
      <c r="AJ184" s="138"/>
      <c r="AK184" s="91"/>
      <c r="AL184" s="91"/>
      <c r="AM184" s="91"/>
      <c r="AN184" s="151"/>
      <c r="AO184" s="151"/>
      <c r="AP184" s="151"/>
      <c r="AQ184" s="151"/>
      <c r="AR184" s="151"/>
      <c r="AS184" s="151"/>
      <c r="AT184" s="151"/>
      <c r="AU184" s="152"/>
      <c r="AV184" s="152"/>
      <c r="AW184" s="152"/>
      <c r="AX184" s="151"/>
      <c r="AY184" s="151"/>
      <c r="AZ184" s="152"/>
      <c r="BA184" s="152"/>
      <c r="BB184" s="152"/>
      <c r="BC184" s="152"/>
      <c r="BD184" s="91"/>
      <c r="BE184" s="91"/>
      <c r="BF184" s="91"/>
      <c r="BG184" s="91"/>
      <c r="BH184" s="91"/>
      <c r="BI184" s="91"/>
      <c r="BJ184" s="91"/>
      <c r="BK184" s="91"/>
      <c r="BL184" s="91"/>
      <c r="BM184" s="91"/>
      <c r="BN184" s="87"/>
      <c r="BO184" s="87"/>
      <c r="BP184" s="91"/>
      <c r="BQ184" s="91"/>
      <c r="BR184" s="91"/>
      <c r="BS184" s="91"/>
      <c r="BT184" s="87"/>
      <c r="BU184" s="87"/>
      <c r="BV184" s="87"/>
      <c r="BW184" s="87"/>
      <c r="BX184" s="87"/>
      <c r="BY184" s="87"/>
      <c r="BZ184" s="87"/>
      <c r="CA184" s="87"/>
      <c r="CB184" s="87"/>
      <c r="CC184" s="87"/>
      <c r="CD184" s="87"/>
      <c r="CE184" s="87"/>
    </row>
    <row r="185" spans="1:83" ht="30" customHeight="1">
      <c r="A185" s="87"/>
      <c r="B185" s="270" t="str">
        <f>IF(OR(SCHEDULES!O184=0,SCHEDULES!O184=""),"",SCHEDULES!O184)</f>
        <v>EPL</v>
      </c>
      <c r="C185" s="271">
        <f>IF(B185="","",SCHEDULES!P184)</f>
        <v>46389</v>
      </c>
      <c r="D185" s="270" t="str">
        <f>IF(B185="","",SCHEDULES!Q184)</f>
        <v>Emirates Stadium</v>
      </c>
      <c r="E185" s="272">
        <f>IF(B185="","",SCHEDULES!R184)</f>
        <v>0.625</v>
      </c>
      <c r="F185" s="262">
        <f t="shared" si="38"/>
        <v>46389.625</v>
      </c>
      <c r="G185" s="270" t="e" vm="25">
        <f>IFERROR(INDEX(LOGOS!B:B,MATCH(H185,LOGOS!A:A,0),1),"")</f>
        <v>#VALUE!</v>
      </c>
      <c r="H185" s="270" t="str">
        <f>IF(B185="","",SCHEDULES!S184)</f>
        <v>Arsenal</v>
      </c>
      <c r="I185" s="313" t="s">
        <v>117</v>
      </c>
      <c r="J185" s="273" t="str">
        <f t="shared" si="39"/>
        <v>:</v>
      </c>
      <c r="K185" s="313" t="s">
        <v>117</v>
      </c>
      <c r="L185" s="270" t="str">
        <f>IF(B185="","",SCHEDULES!T184)</f>
        <v>Ipswich</v>
      </c>
      <c r="M185" s="270" t="e" vm="31">
        <f>IFERROR(INDEX(LOGOS!B:B,MATCH(L185,LOGOS!A:A,0),1),"")</f>
        <v>#VALUE!</v>
      </c>
      <c r="N185" s="107" t="str">
        <f t="shared" si="40"/>
        <v/>
      </c>
      <c r="O185" s="108" t="str">
        <f t="shared" si="41"/>
        <v/>
      </c>
      <c r="P185" s="108" t="str">
        <f t="shared" si="42"/>
        <v/>
      </c>
      <c r="Q185" s="109" t="str">
        <f t="shared" si="43"/>
        <v/>
      </c>
      <c r="R185" s="109" t="str">
        <f t="shared" si="44"/>
        <v/>
      </c>
      <c r="S185" s="109" t="str">
        <f t="shared" si="45"/>
        <v/>
      </c>
      <c r="T185" s="109" t="str">
        <f t="shared" si="46"/>
        <v/>
      </c>
      <c r="U185" s="108" t="str">
        <f>IF(N185="","",IF(MASTER.SCHEDULE!$N185="Draw",1,IF(MASTER.SCHEDULE!$N185=H185,3,0)))</f>
        <v/>
      </c>
      <c r="V185" s="108" t="str">
        <f>IF(N185="","",IF(MASTER.SCHEDULE!$N185="Draw",1,IF(MASTER.SCHEDULE!$N185=L185,3,0)))</f>
        <v/>
      </c>
      <c r="W185" s="109" t="str">
        <f>IF(N185="","",MASTER.SCHEDULE!$Q185+MASTER.SCHEDULE!$R185)</f>
        <v/>
      </c>
      <c r="X185" s="110">
        <f t="shared" si="47"/>
        <v>46389</v>
      </c>
      <c r="Y185" s="87"/>
      <c r="Z185" s="87"/>
      <c r="AA185" s="275" t="str">
        <f t="shared" si="48"/>
        <v>Dec 28, 2026</v>
      </c>
      <c r="AB185" s="87"/>
      <c r="AC185" s="87"/>
      <c r="AD185" s="126"/>
      <c r="AE185" s="126"/>
      <c r="AF185" s="87"/>
      <c r="AG185" s="87"/>
      <c r="AH185" s="126"/>
      <c r="AI185" s="126"/>
      <c r="AJ185" s="138"/>
      <c r="AK185" s="91"/>
      <c r="AL185" s="91"/>
      <c r="AM185" s="91"/>
      <c r="AN185" s="151"/>
      <c r="AO185" s="151"/>
      <c r="AP185" s="151"/>
      <c r="AQ185" s="151"/>
      <c r="AR185" s="151"/>
      <c r="AS185" s="151"/>
      <c r="AT185" s="151"/>
      <c r="AU185" s="152"/>
      <c r="AV185" s="152"/>
      <c r="AW185" s="152"/>
      <c r="AX185" s="151"/>
      <c r="AY185" s="151"/>
      <c r="AZ185" s="152"/>
      <c r="BA185" s="152"/>
      <c r="BB185" s="152"/>
      <c r="BC185" s="152"/>
      <c r="BD185" s="91"/>
      <c r="BE185" s="91"/>
      <c r="BF185" s="91"/>
      <c r="BG185" s="91"/>
      <c r="BH185" s="91"/>
      <c r="BI185" s="91"/>
      <c r="BJ185" s="91"/>
      <c r="BK185" s="91"/>
      <c r="BL185" s="91"/>
      <c r="BM185" s="91"/>
      <c r="BN185" s="87"/>
      <c r="BO185" s="87"/>
      <c r="BP185" s="91"/>
      <c r="BQ185" s="91"/>
      <c r="BR185" s="91"/>
      <c r="BS185" s="91"/>
      <c r="BT185" s="87"/>
      <c r="BU185" s="87"/>
      <c r="BV185" s="87"/>
      <c r="BW185" s="87"/>
      <c r="BX185" s="87"/>
      <c r="BY185" s="87"/>
      <c r="BZ185" s="87"/>
      <c r="CA185" s="87"/>
      <c r="CB185" s="87"/>
      <c r="CC185" s="87"/>
      <c r="CD185" s="87"/>
      <c r="CE185" s="87"/>
    </row>
    <row r="186" spans="1:83" ht="30" customHeight="1">
      <c r="A186" s="87"/>
      <c r="B186" s="270" t="str">
        <f>IF(OR(SCHEDULES!O185=0,SCHEDULES!O185=""),"",SCHEDULES!O185)</f>
        <v>EPL</v>
      </c>
      <c r="C186" s="271">
        <f>IF(B186="","",SCHEDULES!P185)</f>
        <v>46389</v>
      </c>
      <c r="D186" s="270" t="str">
        <f>IF(B186="","",SCHEDULES!Q185)</f>
        <v>Gtech Community Stadium</v>
      </c>
      <c r="E186" s="272">
        <f>IF(B186="","",SCHEDULES!R185)</f>
        <v>0.625</v>
      </c>
      <c r="F186" s="262">
        <f t="shared" si="38"/>
        <v>46389.625</v>
      </c>
      <c r="G186" s="270" t="e" vm="37">
        <f>IFERROR(INDEX(LOGOS!B:B,MATCH(H186,LOGOS!A:A,0),1),"")</f>
        <v>#VALUE!</v>
      </c>
      <c r="H186" s="270" t="str">
        <f>IF(B186="","",SCHEDULES!S185)</f>
        <v>Brentford</v>
      </c>
      <c r="I186" s="313" t="s">
        <v>117</v>
      </c>
      <c r="J186" s="273" t="str">
        <f t="shared" si="39"/>
        <v>:</v>
      </c>
      <c r="K186" s="313" t="s">
        <v>117</v>
      </c>
      <c r="L186" s="270" t="str">
        <f>IF(B186="","",SCHEDULES!T185)</f>
        <v>Crystal Palace</v>
      </c>
      <c r="M186" s="270" t="e" vm="30">
        <f>IFERROR(INDEX(LOGOS!B:B,MATCH(L186,LOGOS!A:A,0),1),"")</f>
        <v>#VALUE!</v>
      </c>
      <c r="N186" s="107" t="str">
        <f t="shared" si="40"/>
        <v/>
      </c>
      <c r="O186" s="108" t="str">
        <f t="shared" si="41"/>
        <v/>
      </c>
      <c r="P186" s="108" t="str">
        <f t="shared" si="42"/>
        <v/>
      </c>
      <c r="Q186" s="109" t="str">
        <f t="shared" si="43"/>
        <v/>
      </c>
      <c r="R186" s="109" t="str">
        <f t="shared" si="44"/>
        <v/>
      </c>
      <c r="S186" s="109" t="str">
        <f t="shared" si="45"/>
        <v/>
      </c>
      <c r="T186" s="109" t="str">
        <f t="shared" si="46"/>
        <v/>
      </c>
      <c r="U186" s="108" t="str">
        <f>IF(N186="","",IF(MASTER.SCHEDULE!$N186="Draw",1,IF(MASTER.SCHEDULE!$N186=H186,3,0)))</f>
        <v/>
      </c>
      <c r="V186" s="108" t="str">
        <f>IF(N186="","",IF(MASTER.SCHEDULE!$N186="Draw",1,IF(MASTER.SCHEDULE!$N186=L186,3,0)))</f>
        <v/>
      </c>
      <c r="W186" s="109" t="str">
        <f>IF(N186="","",MASTER.SCHEDULE!$Q186+MASTER.SCHEDULE!$R186)</f>
        <v/>
      </c>
      <c r="X186" s="110">
        <f t="shared" si="47"/>
        <v>46389</v>
      </c>
      <c r="Y186" s="87"/>
      <c r="Z186" s="87"/>
      <c r="AA186" s="275" t="str">
        <f t="shared" si="48"/>
        <v>Dec 28, 2026</v>
      </c>
      <c r="AB186" s="87"/>
      <c r="AC186" s="87"/>
      <c r="AD186" s="126"/>
      <c r="AE186" s="126"/>
      <c r="AF186" s="87"/>
      <c r="AG186" s="87"/>
      <c r="AH186" s="126"/>
      <c r="AI186" s="126"/>
      <c r="AJ186" s="138"/>
      <c r="AK186" s="91"/>
      <c r="AL186" s="91"/>
      <c r="AM186" s="91"/>
      <c r="AN186" s="151"/>
      <c r="AO186" s="151"/>
      <c r="AP186" s="151"/>
      <c r="AQ186" s="151"/>
      <c r="AR186" s="151"/>
      <c r="AS186" s="151"/>
      <c r="AT186" s="151"/>
      <c r="AU186" s="152"/>
      <c r="AV186" s="152"/>
      <c r="AW186" s="152"/>
      <c r="AX186" s="151"/>
      <c r="AY186" s="151"/>
      <c r="AZ186" s="152"/>
      <c r="BA186" s="152"/>
      <c r="BB186" s="152"/>
      <c r="BC186" s="152"/>
      <c r="BD186" s="91"/>
      <c r="BE186" s="91"/>
      <c r="BF186" s="91"/>
      <c r="BG186" s="91"/>
      <c r="BH186" s="91"/>
      <c r="BI186" s="91"/>
      <c r="BJ186" s="91"/>
      <c r="BK186" s="91"/>
      <c r="BL186" s="91"/>
      <c r="BM186" s="91"/>
      <c r="BN186" s="87"/>
      <c r="BO186" s="87"/>
      <c r="BP186" s="91"/>
      <c r="BQ186" s="91"/>
      <c r="BR186" s="91"/>
      <c r="BS186" s="91"/>
      <c r="BT186" s="87"/>
      <c r="BU186" s="87"/>
      <c r="BV186" s="87"/>
      <c r="BW186" s="87"/>
      <c r="BX186" s="87"/>
      <c r="BY186" s="87"/>
      <c r="BZ186" s="87"/>
      <c r="CA186" s="87"/>
      <c r="CB186" s="87"/>
      <c r="CC186" s="87"/>
      <c r="CD186" s="87"/>
      <c r="CE186" s="87"/>
    </row>
    <row r="187" spans="1:83" ht="30" customHeight="1">
      <c r="A187" s="87"/>
      <c r="B187" s="270" t="str">
        <f>IF(OR(SCHEDULES!O186=0,SCHEDULES!O186=""),"",SCHEDULES!O186)</f>
        <v>EPL</v>
      </c>
      <c r="C187" s="271">
        <f>IF(B187="","",SCHEDULES!P186)</f>
        <v>46389</v>
      </c>
      <c r="D187" s="270" t="str">
        <f>IF(B187="","",SCHEDULES!Q186)</f>
        <v>American Express Stadium</v>
      </c>
      <c r="E187" s="272">
        <f>IF(B187="","",SCHEDULES!R186)</f>
        <v>0.625</v>
      </c>
      <c r="F187" s="262">
        <f t="shared" si="38"/>
        <v>46389.625</v>
      </c>
      <c r="G187" s="270" t="e" vm="39">
        <f>IFERROR(INDEX(LOGOS!B:B,MATCH(H187,LOGOS!A:A,0),1),"")</f>
        <v>#VALUE!</v>
      </c>
      <c r="H187" s="270" t="str">
        <f>IF(B187="","",SCHEDULES!S186)</f>
        <v>Brighton</v>
      </c>
      <c r="I187" s="313" t="s">
        <v>117</v>
      </c>
      <c r="J187" s="273" t="str">
        <f t="shared" si="39"/>
        <v>:</v>
      </c>
      <c r="K187" s="313" t="s">
        <v>117</v>
      </c>
      <c r="L187" s="270" t="str">
        <f>IF(B187="","",SCHEDULES!T186)</f>
        <v>Manchester United</v>
      </c>
      <c r="M187" s="270" t="e" vm="28">
        <f>IFERROR(INDEX(LOGOS!B:B,MATCH(L187,LOGOS!A:A,0),1),"")</f>
        <v>#VALUE!</v>
      </c>
      <c r="N187" s="107" t="str">
        <f t="shared" si="40"/>
        <v/>
      </c>
      <c r="O187" s="108" t="str">
        <f t="shared" si="41"/>
        <v/>
      </c>
      <c r="P187" s="108" t="str">
        <f t="shared" si="42"/>
        <v/>
      </c>
      <c r="Q187" s="109" t="str">
        <f t="shared" si="43"/>
        <v/>
      </c>
      <c r="R187" s="109" t="str">
        <f t="shared" si="44"/>
        <v/>
      </c>
      <c r="S187" s="109" t="str">
        <f t="shared" si="45"/>
        <v/>
      </c>
      <c r="T187" s="109" t="str">
        <f t="shared" si="46"/>
        <v/>
      </c>
      <c r="U187" s="108" t="str">
        <f>IF(N187="","",IF(MASTER.SCHEDULE!$N187="Draw",1,IF(MASTER.SCHEDULE!$N187=H187,3,0)))</f>
        <v/>
      </c>
      <c r="V187" s="108" t="str">
        <f>IF(N187="","",IF(MASTER.SCHEDULE!$N187="Draw",1,IF(MASTER.SCHEDULE!$N187=L187,3,0)))</f>
        <v/>
      </c>
      <c r="W187" s="109" t="str">
        <f>IF(N187="","",MASTER.SCHEDULE!$Q187+MASTER.SCHEDULE!$R187)</f>
        <v/>
      </c>
      <c r="X187" s="110">
        <f t="shared" si="47"/>
        <v>46389</v>
      </c>
      <c r="Y187" s="87"/>
      <c r="Z187" s="87"/>
      <c r="AA187" s="275" t="str">
        <f t="shared" si="48"/>
        <v>Dec 28, 2026</v>
      </c>
      <c r="AB187" s="87"/>
      <c r="AC187" s="87"/>
      <c r="AD187" s="126"/>
      <c r="AE187" s="126"/>
      <c r="AF187" s="87"/>
      <c r="AG187" s="87"/>
      <c r="AH187" s="126"/>
      <c r="AI187" s="126"/>
      <c r="AJ187" s="138"/>
      <c r="AK187" s="91"/>
      <c r="AL187" s="91"/>
      <c r="AM187" s="91"/>
      <c r="AN187" s="151"/>
      <c r="AO187" s="151"/>
      <c r="AP187" s="151"/>
      <c r="AQ187" s="151"/>
      <c r="AR187" s="151"/>
      <c r="AS187" s="151"/>
      <c r="AT187" s="151"/>
      <c r="AU187" s="152"/>
      <c r="AV187" s="152"/>
      <c r="AW187" s="152"/>
      <c r="AX187" s="151"/>
      <c r="AY187" s="151"/>
      <c r="AZ187" s="152"/>
      <c r="BA187" s="152"/>
      <c r="BB187" s="152"/>
      <c r="BC187" s="152"/>
      <c r="BD187" s="91"/>
      <c r="BE187" s="91"/>
      <c r="BF187" s="91"/>
      <c r="BG187" s="91"/>
      <c r="BH187" s="91"/>
      <c r="BI187" s="91"/>
      <c r="BJ187" s="91"/>
      <c r="BK187" s="91"/>
      <c r="BL187" s="91"/>
      <c r="BM187" s="91"/>
      <c r="BN187" s="87"/>
      <c r="BO187" s="87"/>
      <c r="BP187" s="91"/>
      <c r="BQ187" s="91"/>
      <c r="BR187" s="91"/>
      <c r="BS187" s="91"/>
      <c r="BT187" s="87"/>
      <c r="BU187" s="87"/>
      <c r="BV187" s="87"/>
      <c r="BW187" s="87"/>
      <c r="BX187" s="87"/>
      <c r="BY187" s="87"/>
      <c r="BZ187" s="87"/>
      <c r="CA187" s="87"/>
      <c r="CB187" s="87"/>
      <c r="CC187" s="87"/>
      <c r="CD187" s="87"/>
      <c r="CE187" s="87"/>
    </row>
    <row r="188" spans="1:83" ht="30" customHeight="1">
      <c r="A188" s="87"/>
      <c r="B188" s="270" t="str">
        <f>IF(OR(SCHEDULES!O187=0,SCHEDULES!O187=""),"",SCHEDULES!O187)</f>
        <v>EPL</v>
      </c>
      <c r="C188" s="271">
        <f>IF(B188="","",SCHEDULES!P187)</f>
        <v>46389</v>
      </c>
      <c r="D188" s="270" t="str">
        <f>IF(B188="","",SCHEDULES!Q187)</f>
        <v>Stamford Bridge</v>
      </c>
      <c r="E188" s="272">
        <f>IF(B188="","",SCHEDULES!R187)</f>
        <v>0.625</v>
      </c>
      <c r="F188" s="262">
        <f t="shared" si="38"/>
        <v>46389.625</v>
      </c>
      <c r="G188" s="270" t="e" vm="41">
        <f>IFERROR(INDEX(LOGOS!B:B,MATCH(H188,LOGOS!A:A,0),1),"")</f>
        <v>#VALUE!</v>
      </c>
      <c r="H188" s="270" t="str">
        <f>IF(B188="","",SCHEDULES!S187)</f>
        <v>Chelsea</v>
      </c>
      <c r="I188" s="313" t="s">
        <v>117</v>
      </c>
      <c r="J188" s="273" t="str">
        <f t="shared" si="39"/>
        <v>:</v>
      </c>
      <c r="K188" s="313" t="s">
        <v>117</v>
      </c>
      <c r="L188" s="270" t="str">
        <f>IF(B188="","",SCHEDULES!T187)</f>
        <v>Newcastle United</v>
      </c>
      <c r="M188" s="270" t="e" vm="42">
        <f>IFERROR(INDEX(LOGOS!B:B,MATCH(L188,LOGOS!A:A,0),1),"")</f>
        <v>#VALUE!</v>
      </c>
      <c r="N188" s="107" t="str">
        <f t="shared" si="40"/>
        <v/>
      </c>
      <c r="O188" s="108" t="str">
        <f t="shared" si="41"/>
        <v/>
      </c>
      <c r="P188" s="108" t="str">
        <f t="shared" si="42"/>
        <v/>
      </c>
      <c r="Q188" s="109" t="str">
        <f t="shared" si="43"/>
        <v/>
      </c>
      <c r="R188" s="109" t="str">
        <f t="shared" si="44"/>
        <v/>
      </c>
      <c r="S188" s="109" t="str">
        <f t="shared" si="45"/>
        <v/>
      </c>
      <c r="T188" s="109" t="str">
        <f t="shared" si="46"/>
        <v/>
      </c>
      <c r="U188" s="108" t="str">
        <f>IF(N188="","",IF(MASTER.SCHEDULE!$N188="Draw",1,IF(MASTER.SCHEDULE!$N188=H188,3,0)))</f>
        <v/>
      </c>
      <c r="V188" s="108" t="str">
        <f>IF(N188="","",IF(MASTER.SCHEDULE!$N188="Draw",1,IF(MASTER.SCHEDULE!$N188=L188,3,0)))</f>
        <v/>
      </c>
      <c r="W188" s="109" t="str">
        <f>IF(N188="","",MASTER.SCHEDULE!$Q188+MASTER.SCHEDULE!$R188)</f>
        <v/>
      </c>
      <c r="X188" s="110">
        <f t="shared" si="47"/>
        <v>46389</v>
      </c>
      <c r="Y188" s="87"/>
      <c r="Z188" s="87"/>
      <c r="AA188" s="275" t="str">
        <f t="shared" si="48"/>
        <v>Dec 28, 2026</v>
      </c>
      <c r="AB188" s="87"/>
      <c r="AC188" s="87"/>
      <c r="AD188" s="126"/>
      <c r="AE188" s="126"/>
      <c r="AF188" s="87"/>
      <c r="AG188" s="87"/>
      <c r="AH188" s="126"/>
      <c r="AI188" s="126"/>
      <c r="AJ188" s="138"/>
      <c r="AK188" s="91"/>
      <c r="AL188" s="91"/>
      <c r="AM188" s="91"/>
      <c r="AN188" s="151"/>
      <c r="AO188" s="151"/>
      <c r="AP188" s="151"/>
      <c r="AQ188" s="151"/>
      <c r="AR188" s="151"/>
      <c r="AS188" s="151"/>
      <c r="AT188" s="151"/>
      <c r="AU188" s="152"/>
      <c r="AV188" s="152"/>
      <c r="AW188" s="152"/>
      <c r="AX188" s="151"/>
      <c r="AY188" s="151"/>
      <c r="AZ188" s="152"/>
      <c r="BA188" s="152"/>
      <c r="BB188" s="152"/>
      <c r="BC188" s="152"/>
      <c r="BD188" s="91"/>
      <c r="BE188" s="91"/>
      <c r="BF188" s="91"/>
      <c r="BG188" s="91"/>
      <c r="BH188" s="91"/>
      <c r="BI188" s="91"/>
      <c r="BJ188" s="91"/>
      <c r="BK188" s="91"/>
      <c r="BL188" s="91"/>
      <c r="BM188" s="91"/>
      <c r="BN188" s="87"/>
      <c r="BO188" s="87"/>
      <c r="BP188" s="91"/>
      <c r="BQ188" s="91"/>
      <c r="BR188" s="91"/>
      <c r="BS188" s="91"/>
      <c r="BT188" s="87"/>
      <c r="BU188" s="87"/>
      <c r="BV188" s="87"/>
      <c r="BW188" s="87"/>
      <c r="BX188" s="87"/>
      <c r="BY188" s="87"/>
      <c r="BZ188" s="87"/>
      <c r="CA188" s="87"/>
      <c r="CB188" s="87"/>
      <c r="CC188" s="87"/>
      <c r="CD188" s="87"/>
      <c r="CE188" s="87"/>
    </row>
    <row r="189" spans="1:83" ht="30" customHeight="1">
      <c r="A189" s="87"/>
      <c r="B189" s="270" t="str">
        <f>IF(OR(SCHEDULES!O188=0,SCHEDULES!O188=""),"",SCHEDULES!O188)</f>
        <v>EPL</v>
      </c>
      <c r="C189" s="271">
        <f>IF(B189="","",SCHEDULES!P188)</f>
        <v>46389</v>
      </c>
      <c r="D189" s="270" t="str">
        <f>IF(B189="","",SCHEDULES!Q188)</f>
        <v>Elland Road</v>
      </c>
      <c r="E189" s="272">
        <f>IF(B189="","",SCHEDULES!R188)</f>
        <v>0.625</v>
      </c>
      <c r="F189" s="262">
        <f t="shared" si="38"/>
        <v>46389.625</v>
      </c>
      <c r="G189" s="270" t="e" vm="35">
        <f>IFERROR(INDEX(LOGOS!B:B,MATCH(H189,LOGOS!A:A,0),1),"")</f>
        <v>#VALUE!</v>
      </c>
      <c r="H189" s="270" t="str">
        <f>IF(B189="","",SCHEDULES!S188)</f>
        <v>Leeds</v>
      </c>
      <c r="I189" s="313" t="s">
        <v>117</v>
      </c>
      <c r="J189" s="273" t="str">
        <f t="shared" si="39"/>
        <v>:</v>
      </c>
      <c r="K189" s="313" t="s">
        <v>117</v>
      </c>
      <c r="L189" s="270" t="str">
        <f>IF(B189="","",SCHEDULES!T188)</f>
        <v>Everton</v>
      </c>
      <c r="M189" s="270" t="e" vm="29">
        <f>IFERROR(INDEX(LOGOS!B:B,MATCH(L189,LOGOS!A:A,0),1),"")</f>
        <v>#VALUE!</v>
      </c>
      <c r="N189" s="107" t="str">
        <f t="shared" si="40"/>
        <v/>
      </c>
      <c r="O189" s="108" t="str">
        <f t="shared" si="41"/>
        <v/>
      </c>
      <c r="P189" s="108" t="str">
        <f t="shared" si="42"/>
        <v/>
      </c>
      <c r="Q189" s="109" t="str">
        <f t="shared" si="43"/>
        <v/>
      </c>
      <c r="R189" s="109" t="str">
        <f t="shared" si="44"/>
        <v/>
      </c>
      <c r="S189" s="109" t="str">
        <f t="shared" si="45"/>
        <v/>
      </c>
      <c r="T189" s="109" t="str">
        <f t="shared" si="46"/>
        <v/>
      </c>
      <c r="U189" s="108" t="str">
        <f>IF(N189="","",IF(MASTER.SCHEDULE!$N189="Draw",1,IF(MASTER.SCHEDULE!$N189=H189,3,0)))</f>
        <v/>
      </c>
      <c r="V189" s="108" t="str">
        <f>IF(N189="","",IF(MASTER.SCHEDULE!$N189="Draw",1,IF(MASTER.SCHEDULE!$N189=L189,3,0)))</f>
        <v/>
      </c>
      <c r="W189" s="109" t="str">
        <f>IF(N189="","",MASTER.SCHEDULE!$Q189+MASTER.SCHEDULE!$R189)</f>
        <v/>
      </c>
      <c r="X189" s="110">
        <f t="shared" si="47"/>
        <v>46389</v>
      </c>
      <c r="Y189" s="87"/>
      <c r="Z189" s="87"/>
      <c r="AA189" s="275" t="str">
        <f t="shared" si="48"/>
        <v>Dec 28, 2026</v>
      </c>
      <c r="AB189" s="87"/>
      <c r="AC189" s="87"/>
      <c r="AD189" s="126"/>
      <c r="AE189" s="126"/>
      <c r="AF189" s="87"/>
      <c r="AG189" s="87"/>
      <c r="AH189" s="126"/>
      <c r="AI189" s="126"/>
      <c r="AJ189" s="138"/>
      <c r="AK189" s="91"/>
      <c r="AL189" s="91"/>
      <c r="AM189" s="91"/>
      <c r="AN189" s="151"/>
      <c r="AO189" s="151"/>
      <c r="AP189" s="151"/>
      <c r="AQ189" s="151"/>
      <c r="AR189" s="151"/>
      <c r="AS189" s="151"/>
      <c r="AT189" s="151"/>
      <c r="AU189" s="152"/>
      <c r="AV189" s="152"/>
      <c r="AW189" s="152"/>
      <c r="AX189" s="151"/>
      <c r="AY189" s="151"/>
      <c r="AZ189" s="152"/>
      <c r="BA189" s="152"/>
      <c r="BB189" s="152"/>
      <c r="BC189" s="152"/>
      <c r="BD189" s="91"/>
      <c r="BE189" s="91"/>
      <c r="BF189" s="91"/>
      <c r="BG189" s="91"/>
      <c r="BH189" s="91"/>
      <c r="BI189" s="91"/>
      <c r="BJ189" s="91"/>
      <c r="BK189" s="91"/>
      <c r="BL189" s="91"/>
      <c r="BM189" s="91"/>
      <c r="BN189" s="87"/>
      <c r="BO189" s="87"/>
      <c r="BP189" s="91"/>
      <c r="BQ189" s="91"/>
      <c r="BR189" s="91"/>
      <c r="BS189" s="91"/>
      <c r="BT189" s="87"/>
      <c r="BU189" s="87"/>
      <c r="BV189" s="87"/>
      <c r="BW189" s="87"/>
      <c r="BX189" s="87"/>
      <c r="BY189" s="87"/>
      <c r="BZ189" s="87"/>
      <c r="CA189" s="87"/>
      <c r="CB189" s="87"/>
      <c r="CC189" s="87"/>
      <c r="CD189" s="87"/>
      <c r="CE189" s="87"/>
    </row>
    <row r="190" spans="1:83" ht="30" customHeight="1">
      <c r="A190" s="87"/>
      <c r="B190" s="270" t="str">
        <f>IF(OR(SCHEDULES!O189=0,SCHEDULES!O189=""),"",SCHEDULES!O189)</f>
        <v>EPL</v>
      </c>
      <c r="C190" s="271">
        <f>IF(B190="","",SCHEDULES!P189)</f>
        <v>46389</v>
      </c>
      <c r="D190" s="270" t="str">
        <f>IF(B190="","",SCHEDULES!Q189)</f>
        <v>Anfield</v>
      </c>
      <c r="E190" s="272">
        <f>IF(B190="","",SCHEDULES!R189)</f>
        <v>0.625</v>
      </c>
      <c r="F190" s="262">
        <f t="shared" si="38"/>
        <v>46389.625</v>
      </c>
      <c r="G190" s="270" t="e" vm="43">
        <f>IFERROR(INDEX(LOGOS!B:B,MATCH(H190,LOGOS!A:A,0),1),"")</f>
        <v>#VALUE!</v>
      </c>
      <c r="H190" s="270" t="str">
        <f>IF(B190="","",SCHEDULES!S189)</f>
        <v>Liverpool</v>
      </c>
      <c r="I190" s="313" t="s">
        <v>117</v>
      </c>
      <c r="J190" s="273" t="str">
        <f t="shared" si="39"/>
        <v>:</v>
      </c>
      <c r="K190" s="313" t="s">
        <v>117</v>
      </c>
      <c r="L190" s="270" t="str">
        <f>IF(B190="","",SCHEDULES!T189)</f>
        <v>Coventry</v>
      </c>
      <c r="M190" s="270" t="e" vm="26">
        <f>IFERROR(INDEX(LOGOS!B:B,MATCH(L190,LOGOS!A:A,0),1),"")</f>
        <v>#VALUE!</v>
      </c>
      <c r="N190" s="107" t="str">
        <f t="shared" si="40"/>
        <v/>
      </c>
      <c r="O190" s="108" t="str">
        <f t="shared" si="41"/>
        <v/>
      </c>
      <c r="P190" s="108" t="str">
        <f t="shared" si="42"/>
        <v/>
      </c>
      <c r="Q190" s="109" t="str">
        <f t="shared" si="43"/>
        <v/>
      </c>
      <c r="R190" s="109" t="str">
        <f t="shared" si="44"/>
        <v/>
      </c>
      <c r="S190" s="109" t="str">
        <f t="shared" si="45"/>
        <v/>
      </c>
      <c r="T190" s="109" t="str">
        <f t="shared" si="46"/>
        <v/>
      </c>
      <c r="U190" s="108" t="str">
        <f>IF(N190="","",IF(MASTER.SCHEDULE!$N190="Draw",1,IF(MASTER.SCHEDULE!$N190=H190,3,0)))</f>
        <v/>
      </c>
      <c r="V190" s="108" t="str">
        <f>IF(N190="","",IF(MASTER.SCHEDULE!$N190="Draw",1,IF(MASTER.SCHEDULE!$N190=L190,3,0)))</f>
        <v/>
      </c>
      <c r="W190" s="109" t="str">
        <f>IF(N190="","",MASTER.SCHEDULE!$Q190+MASTER.SCHEDULE!$R190)</f>
        <v/>
      </c>
      <c r="X190" s="110">
        <f t="shared" si="47"/>
        <v>46389</v>
      </c>
      <c r="Y190" s="87"/>
      <c r="Z190" s="87"/>
      <c r="AA190" s="275" t="str">
        <f t="shared" si="48"/>
        <v>Dec 28, 2026</v>
      </c>
      <c r="AB190" s="87"/>
      <c r="AC190" s="87"/>
      <c r="AD190" s="126"/>
      <c r="AE190" s="126"/>
      <c r="AF190" s="87"/>
      <c r="AG190" s="87"/>
      <c r="AH190" s="126"/>
      <c r="AI190" s="126"/>
      <c r="AJ190" s="138"/>
      <c r="AK190" s="91"/>
      <c r="AL190" s="91"/>
      <c r="AM190" s="91"/>
      <c r="AN190" s="151"/>
      <c r="AO190" s="151"/>
      <c r="AP190" s="151"/>
      <c r="AQ190" s="151"/>
      <c r="AR190" s="151"/>
      <c r="AS190" s="151"/>
      <c r="AT190" s="151"/>
      <c r="AU190" s="152"/>
      <c r="AV190" s="152"/>
      <c r="AW190" s="152"/>
      <c r="AX190" s="151"/>
      <c r="AY190" s="151"/>
      <c r="AZ190" s="152"/>
      <c r="BA190" s="152"/>
      <c r="BB190" s="152"/>
      <c r="BC190" s="152"/>
      <c r="BD190" s="91"/>
      <c r="BE190" s="91"/>
      <c r="BF190" s="91"/>
      <c r="BG190" s="91"/>
      <c r="BH190" s="91"/>
      <c r="BI190" s="91"/>
      <c r="BJ190" s="91"/>
      <c r="BK190" s="91"/>
      <c r="BL190" s="91"/>
      <c r="BM190" s="91"/>
      <c r="BN190" s="87"/>
      <c r="BO190" s="87"/>
      <c r="BP190" s="91"/>
      <c r="BQ190" s="91"/>
      <c r="BR190" s="91"/>
      <c r="BS190" s="91"/>
      <c r="BT190" s="87"/>
      <c r="BU190" s="87"/>
      <c r="BV190" s="87"/>
      <c r="BW190" s="87"/>
      <c r="BX190" s="87"/>
      <c r="BY190" s="87"/>
      <c r="BZ190" s="87"/>
      <c r="CA190" s="87"/>
      <c r="CB190" s="87"/>
      <c r="CC190" s="87"/>
      <c r="CD190" s="87"/>
      <c r="CE190" s="87"/>
    </row>
    <row r="191" spans="1:83" ht="30" customHeight="1">
      <c r="A191" s="87"/>
      <c r="B191" s="270" t="str">
        <f>IF(OR(SCHEDULES!O190=0,SCHEDULES!O190=""),"",SCHEDULES!O190)</f>
        <v>EPL</v>
      </c>
      <c r="C191" s="271">
        <f>IF(B191="","",SCHEDULES!P190)</f>
        <v>46389</v>
      </c>
      <c r="D191" s="270" t="str">
        <f>IF(B191="","",SCHEDULES!Q190)</f>
        <v>Etihad Stadium</v>
      </c>
      <c r="E191" s="272">
        <f>IF(B191="","",SCHEDULES!R190)</f>
        <v>0.625</v>
      </c>
      <c r="F191" s="262">
        <f t="shared" si="38"/>
        <v>46389.625</v>
      </c>
      <c r="G191" s="270" t="e" vm="40">
        <f>IFERROR(INDEX(LOGOS!B:B,MATCH(H191,LOGOS!A:A,0),1),"")</f>
        <v>#VALUE!</v>
      </c>
      <c r="H191" s="270" t="str">
        <f>IF(B191="","",SCHEDULES!S190)</f>
        <v>Manchester City</v>
      </c>
      <c r="I191" s="313" t="s">
        <v>117</v>
      </c>
      <c r="J191" s="273" t="str">
        <f t="shared" si="39"/>
        <v>:</v>
      </c>
      <c r="K191" s="313" t="s">
        <v>117</v>
      </c>
      <c r="L191" s="270" t="str">
        <f>IF(B191="","",SCHEDULES!T190)</f>
        <v>Tottenham</v>
      </c>
      <c r="M191" s="270" t="e" vm="38">
        <f>IFERROR(INDEX(LOGOS!B:B,MATCH(L191,LOGOS!A:A,0),1),"")</f>
        <v>#VALUE!</v>
      </c>
      <c r="N191" s="107" t="str">
        <f t="shared" si="40"/>
        <v/>
      </c>
      <c r="O191" s="108" t="str">
        <f t="shared" si="41"/>
        <v/>
      </c>
      <c r="P191" s="108" t="str">
        <f t="shared" si="42"/>
        <v/>
      </c>
      <c r="Q191" s="109" t="str">
        <f t="shared" si="43"/>
        <v/>
      </c>
      <c r="R191" s="109" t="str">
        <f t="shared" si="44"/>
        <v/>
      </c>
      <c r="S191" s="109" t="str">
        <f t="shared" si="45"/>
        <v/>
      </c>
      <c r="T191" s="109" t="str">
        <f t="shared" si="46"/>
        <v/>
      </c>
      <c r="U191" s="108" t="str">
        <f>IF(N191="","",IF(MASTER.SCHEDULE!$N191="Draw",1,IF(MASTER.SCHEDULE!$N191=H191,3,0)))</f>
        <v/>
      </c>
      <c r="V191" s="108" t="str">
        <f>IF(N191="","",IF(MASTER.SCHEDULE!$N191="Draw",1,IF(MASTER.SCHEDULE!$N191=L191,3,0)))</f>
        <v/>
      </c>
      <c r="W191" s="109" t="str">
        <f>IF(N191="","",MASTER.SCHEDULE!$Q191+MASTER.SCHEDULE!$R191)</f>
        <v/>
      </c>
      <c r="X191" s="110">
        <f t="shared" si="47"/>
        <v>46389</v>
      </c>
      <c r="Y191" s="87"/>
      <c r="Z191" s="87"/>
      <c r="AA191" s="275" t="str">
        <f t="shared" si="48"/>
        <v>Dec 28, 2026</v>
      </c>
      <c r="AB191" s="87"/>
      <c r="AC191" s="87"/>
      <c r="AD191" s="126"/>
      <c r="AE191" s="126"/>
      <c r="AF191" s="87"/>
      <c r="AG191" s="87"/>
      <c r="AH191" s="126"/>
      <c r="AI191" s="126"/>
      <c r="AJ191" s="138"/>
      <c r="AK191" s="91"/>
      <c r="AL191" s="91"/>
      <c r="AM191" s="91"/>
      <c r="AN191" s="151"/>
      <c r="AO191" s="151"/>
      <c r="AP191" s="151"/>
      <c r="AQ191" s="151"/>
      <c r="AR191" s="151"/>
      <c r="AS191" s="151"/>
      <c r="AT191" s="151"/>
      <c r="AU191" s="152"/>
      <c r="AV191" s="152"/>
      <c r="AW191" s="152"/>
      <c r="AX191" s="151"/>
      <c r="AY191" s="151"/>
      <c r="AZ191" s="152"/>
      <c r="BA191" s="152"/>
      <c r="BB191" s="152"/>
      <c r="BC191" s="152"/>
      <c r="BD191" s="91"/>
      <c r="BE191" s="91"/>
      <c r="BF191" s="91"/>
      <c r="BG191" s="91"/>
      <c r="BH191" s="91"/>
      <c r="BI191" s="91"/>
      <c r="BJ191" s="91"/>
      <c r="BK191" s="91"/>
      <c r="BL191" s="91"/>
      <c r="BM191" s="91"/>
      <c r="BN191" s="87"/>
      <c r="BO191" s="87"/>
      <c r="BP191" s="91"/>
      <c r="BQ191" s="91"/>
      <c r="BR191" s="91"/>
      <c r="BS191" s="91"/>
      <c r="BT191" s="87"/>
      <c r="BU191" s="87"/>
      <c r="BV191" s="87"/>
      <c r="BW191" s="87"/>
      <c r="BX191" s="87"/>
      <c r="BY191" s="87"/>
      <c r="BZ191" s="87"/>
      <c r="CA191" s="87"/>
      <c r="CB191" s="87"/>
      <c r="CC191" s="87"/>
      <c r="CD191" s="87"/>
      <c r="CE191" s="87"/>
    </row>
    <row r="192" spans="1:83" ht="30" customHeight="1">
      <c r="A192" s="87"/>
      <c r="B192" s="270" t="str">
        <f>IF(OR(SCHEDULES!O191=0,SCHEDULES!O191=""),"",SCHEDULES!O191)</f>
        <v>EPL</v>
      </c>
      <c r="C192" s="271">
        <f>IF(B192="","",SCHEDULES!P191)</f>
        <v>46389</v>
      </c>
      <c r="D192" s="270" t="str">
        <f>IF(B192="","",SCHEDULES!Q191)</f>
        <v>The City Ground</v>
      </c>
      <c r="E192" s="272">
        <f>IF(B192="","",SCHEDULES!R191)</f>
        <v>0.625</v>
      </c>
      <c r="F192" s="262">
        <f t="shared" si="38"/>
        <v>46389.625</v>
      </c>
      <c r="G192" s="270" t="e" vm="34">
        <f>IFERROR(INDEX(LOGOS!B:B,MATCH(H192,LOGOS!A:A,0),1),"")</f>
        <v>#VALUE!</v>
      </c>
      <c r="H192" s="270" t="str">
        <f>IF(B192="","",SCHEDULES!S191)</f>
        <v>Nottingham Forest</v>
      </c>
      <c r="I192" s="313" t="s">
        <v>117</v>
      </c>
      <c r="J192" s="273" t="str">
        <f t="shared" si="39"/>
        <v>:</v>
      </c>
      <c r="K192" s="313" t="s">
        <v>117</v>
      </c>
      <c r="L192" s="270" t="str">
        <f>IF(B192="","",SCHEDULES!T191)</f>
        <v>Fulham</v>
      </c>
      <c r="M192" s="270" t="e" vm="44">
        <f>IFERROR(INDEX(LOGOS!B:B,MATCH(L192,LOGOS!A:A,0),1),"")</f>
        <v>#VALUE!</v>
      </c>
      <c r="N192" s="107" t="str">
        <f t="shared" si="40"/>
        <v/>
      </c>
      <c r="O192" s="108" t="str">
        <f t="shared" si="41"/>
        <v/>
      </c>
      <c r="P192" s="108" t="str">
        <f t="shared" si="42"/>
        <v/>
      </c>
      <c r="Q192" s="109" t="str">
        <f t="shared" si="43"/>
        <v/>
      </c>
      <c r="R192" s="109" t="str">
        <f t="shared" si="44"/>
        <v/>
      </c>
      <c r="S192" s="109" t="str">
        <f t="shared" si="45"/>
        <v/>
      </c>
      <c r="T192" s="109" t="str">
        <f t="shared" si="46"/>
        <v/>
      </c>
      <c r="U192" s="108" t="str">
        <f>IF(N192="","",IF(MASTER.SCHEDULE!$N192="Draw",1,IF(MASTER.SCHEDULE!$N192=H192,3,0)))</f>
        <v/>
      </c>
      <c r="V192" s="108" t="str">
        <f>IF(N192="","",IF(MASTER.SCHEDULE!$N192="Draw",1,IF(MASTER.SCHEDULE!$N192=L192,3,0)))</f>
        <v/>
      </c>
      <c r="W192" s="109" t="str">
        <f>IF(N192="","",MASTER.SCHEDULE!$Q192+MASTER.SCHEDULE!$R192)</f>
        <v/>
      </c>
      <c r="X192" s="110">
        <f t="shared" si="47"/>
        <v>46389</v>
      </c>
      <c r="Y192" s="87"/>
      <c r="Z192" s="87"/>
      <c r="AA192" s="275" t="str">
        <f t="shared" si="48"/>
        <v>Dec 28, 2026</v>
      </c>
      <c r="AB192" s="87"/>
      <c r="AC192" s="87"/>
      <c r="AD192" s="126"/>
      <c r="AE192" s="126"/>
      <c r="AF192" s="87"/>
      <c r="AG192" s="87"/>
      <c r="AH192" s="126"/>
      <c r="AI192" s="126"/>
      <c r="AJ192" s="138"/>
      <c r="AK192" s="91"/>
      <c r="AL192" s="91"/>
      <c r="AM192" s="91"/>
      <c r="AN192" s="151"/>
      <c r="AO192" s="151"/>
      <c r="AP192" s="151"/>
      <c r="AQ192" s="151"/>
      <c r="AR192" s="151"/>
      <c r="AS192" s="151"/>
      <c r="AT192" s="151"/>
      <c r="AU192" s="152"/>
      <c r="AV192" s="152"/>
      <c r="AW192" s="152"/>
      <c r="AX192" s="151"/>
      <c r="AY192" s="151"/>
      <c r="AZ192" s="152"/>
      <c r="BA192" s="152"/>
      <c r="BB192" s="152"/>
      <c r="BC192" s="152"/>
      <c r="BD192" s="91"/>
      <c r="BE192" s="91"/>
      <c r="BF192" s="91"/>
      <c r="BG192" s="91"/>
      <c r="BH192" s="91"/>
      <c r="BI192" s="91"/>
      <c r="BJ192" s="91"/>
      <c r="BK192" s="91"/>
      <c r="BL192" s="91"/>
      <c r="BM192" s="91"/>
      <c r="BN192" s="87"/>
      <c r="BO192" s="87"/>
      <c r="BP192" s="91"/>
      <c r="BQ192" s="91"/>
      <c r="BR192" s="91"/>
      <c r="BS192" s="91"/>
      <c r="BT192" s="87"/>
      <c r="BU192" s="87"/>
      <c r="BV192" s="87"/>
      <c r="BW192" s="87"/>
      <c r="BX192" s="87"/>
      <c r="BY192" s="87"/>
      <c r="BZ192" s="87"/>
      <c r="CA192" s="87"/>
      <c r="CB192" s="87"/>
      <c r="CC192" s="87"/>
      <c r="CD192" s="87"/>
      <c r="CE192" s="87"/>
    </row>
    <row r="193" spans="1:83" ht="30" customHeight="1">
      <c r="A193" s="87"/>
      <c r="B193" s="270" t="str">
        <f>IF(OR(SCHEDULES!O192=0,SCHEDULES!O192=""),"",SCHEDULES!O192)</f>
        <v>EPL</v>
      </c>
      <c r="C193" s="271">
        <f>IF(B193="","",SCHEDULES!P192)</f>
        <v>46389</v>
      </c>
      <c r="D193" s="270" t="str">
        <f>IF(B193="","",SCHEDULES!Q192)</f>
        <v>Stadium of Light</v>
      </c>
      <c r="E193" s="272">
        <f>IF(B193="","",SCHEDULES!R192)</f>
        <v>0.625</v>
      </c>
      <c r="F193" s="262">
        <f t="shared" si="38"/>
        <v>46389.625</v>
      </c>
      <c r="G193" s="270" t="e" vm="32">
        <f>IFERROR(INDEX(LOGOS!B:B,MATCH(H193,LOGOS!A:A,0),1),"")</f>
        <v>#VALUE!</v>
      </c>
      <c r="H193" s="270" t="str">
        <f>IF(B193="","",SCHEDULES!S192)</f>
        <v>Sunderland</v>
      </c>
      <c r="I193" s="313" t="s">
        <v>117</v>
      </c>
      <c r="J193" s="273" t="str">
        <f t="shared" si="39"/>
        <v>:</v>
      </c>
      <c r="K193" s="313" t="s">
        <v>117</v>
      </c>
      <c r="L193" s="270" t="str">
        <f>IF(B193="","",SCHEDULES!T192)</f>
        <v>Hull</v>
      </c>
      <c r="M193" s="270" t="e" vm="27">
        <f>IFERROR(INDEX(LOGOS!B:B,MATCH(L193,LOGOS!A:A,0),1),"")</f>
        <v>#VALUE!</v>
      </c>
      <c r="N193" s="107" t="str">
        <f t="shared" si="40"/>
        <v/>
      </c>
      <c r="O193" s="108" t="str">
        <f t="shared" si="41"/>
        <v/>
      </c>
      <c r="P193" s="108" t="str">
        <f t="shared" si="42"/>
        <v/>
      </c>
      <c r="Q193" s="109" t="str">
        <f t="shared" si="43"/>
        <v/>
      </c>
      <c r="R193" s="109" t="str">
        <f t="shared" si="44"/>
        <v/>
      </c>
      <c r="S193" s="109" t="str">
        <f t="shared" si="45"/>
        <v/>
      </c>
      <c r="T193" s="109" t="str">
        <f t="shared" si="46"/>
        <v/>
      </c>
      <c r="U193" s="108" t="str">
        <f>IF(N193="","",IF(MASTER.SCHEDULE!$N193="Draw",1,IF(MASTER.SCHEDULE!$N193=H193,3,0)))</f>
        <v/>
      </c>
      <c r="V193" s="108" t="str">
        <f>IF(N193="","",IF(MASTER.SCHEDULE!$N193="Draw",1,IF(MASTER.SCHEDULE!$N193=L193,3,0)))</f>
        <v/>
      </c>
      <c r="W193" s="109" t="str">
        <f>IF(N193="","",MASTER.SCHEDULE!$Q193+MASTER.SCHEDULE!$R193)</f>
        <v/>
      </c>
      <c r="X193" s="110">
        <f t="shared" si="47"/>
        <v>46389</v>
      </c>
      <c r="Y193" s="87"/>
      <c r="Z193" s="87"/>
      <c r="AA193" s="275" t="str">
        <f t="shared" si="48"/>
        <v>Dec 28, 2026</v>
      </c>
      <c r="AB193" s="87"/>
      <c r="AC193" s="87"/>
      <c r="AD193" s="126"/>
      <c r="AE193" s="126"/>
      <c r="AF193" s="87"/>
      <c r="AG193" s="87"/>
      <c r="AH193" s="126"/>
      <c r="AI193" s="126"/>
      <c r="AJ193" s="138"/>
      <c r="AK193" s="91"/>
      <c r="AL193" s="91"/>
      <c r="AM193" s="91"/>
      <c r="AN193" s="151"/>
      <c r="AO193" s="151"/>
      <c r="AP193" s="151"/>
      <c r="AQ193" s="151"/>
      <c r="AR193" s="151"/>
      <c r="AS193" s="151"/>
      <c r="AT193" s="151"/>
      <c r="AU193" s="152"/>
      <c r="AV193" s="152"/>
      <c r="AW193" s="152"/>
      <c r="AX193" s="151"/>
      <c r="AY193" s="151"/>
      <c r="AZ193" s="152"/>
      <c r="BA193" s="152"/>
      <c r="BB193" s="152"/>
      <c r="BC193" s="152"/>
      <c r="BD193" s="91"/>
      <c r="BE193" s="91"/>
      <c r="BF193" s="91"/>
      <c r="BG193" s="91"/>
      <c r="BH193" s="91"/>
      <c r="BI193" s="91"/>
      <c r="BJ193" s="91"/>
      <c r="BK193" s="91"/>
      <c r="BL193" s="91"/>
      <c r="BM193" s="91"/>
      <c r="BN193" s="87"/>
      <c r="BO193" s="87"/>
      <c r="BP193" s="91"/>
      <c r="BQ193" s="91"/>
      <c r="BR193" s="91"/>
      <c r="BS193" s="91"/>
      <c r="BT193" s="87"/>
      <c r="BU193" s="87"/>
      <c r="BV193" s="87"/>
      <c r="BW193" s="87"/>
      <c r="BX193" s="87"/>
      <c r="BY193" s="87"/>
      <c r="BZ193" s="87"/>
      <c r="CA193" s="87"/>
      <c r="CB193" s="87"/>
      <c r="CC193" s="87"/>
      <c r="CD193" s="87"/>
      <c r="CE193" s="87"/>
    </row>
    <row r="194" spans="1:83" ht="30" customHeight="1">
      <c r="A194" s="87"/>
      <c r="B194" s="270" t="str">
        <f>IF(OR(SCHEDULES!O193=0,SCHEDULES!O193=""),"",SCHEDULES!O193)</f>
        <v>EPL</v>
      </c>
      <c r="C194" s="271">
        <f>IF(B194="","",SCHEDULES!P193)</f>
        <v>46393</v>
      </c>
      <c r="D194" s="270" t="str">
        <f>IF(B194="","",SCHEDULES!Q193)</f>
        <v>Emirates Stadium</v>
      </c>
      <c r="E194" s="272">
        <f>IF(B194="","",SCHEDULES!R193)</f>
        <v>0.83333333333333337</v>
      </c>
      <c r="F194" s="262">
        <f t="shared" si="38"/>
        <v>46393.833333333336</v>
      </c>
      <c r="G194" s="270" t="e" vm="25">
        <f>IFERROR(INDEX(LOGOS!B:B,MATCH(H194,LOGOS!A:A,0),1),"")</f>
        <v>#VALUE!</v>
      </c>
      <c r="H194" s="270" t="str">
        <f>IF(B194="","",SCHEDULES!S193)</f>
        <v>Arsenal</v>
      </c>
      <c r="I194" s="313" t="s">
        <v>117</v>
      </c>
      <c r="J194" s="273" t="str">
        <f t="shared" si="39"/>
        <v>:</v>
      </c>
      <c r="K194" s="313" t="s">
        <v>117</v>
      </c>
      <c r="L194" s="270" t="str">
        <f>IF(B194="","",SCHEDULES!T193)</f>
        <v>Brentford</v>
      </c>
      <c r="M194" s="270" t="e" vm="37">
        <f>IFERROR(INDEX(LOGOS!B:B,MATCH(L194,LOGOS!A:A,0),1),"")</f>
        <v>#VALUE!</v>
      </c>
      <c r="N194" s="107" t="str">
        <f t="shared" si="40"/>
        <v/>
      </c>
      <c r="O194" s="108" t="str">
        <f t="shared" si="41"/>
        <v/>
      </c>
      <c r="P194" s="108" t="str">
        <f t="shared" si="42"/>
        <v/>
      </c>
      <c r="Q194" s="109" t="str">
        <f t="shared" si="43"/>
        <v/>
      </c>
      <c r="R194" s="109" t="str">
        <f t="shared" si="44"/>
        <v/>
      </c>
      <c r="S194" s="109" t="str">
        <f t="shared" si="45"/>
        <v/>
      </c>
      <c r="T194" s="109" t="str">
        <f t="shared" si="46"/>
        <v/>
      </c>
      <c r="U194" s="108" t="str">
        <f>IF(N194="","",IF(MASTER.SCHEDULE!$N194="Draw",1,IF(MASTER.SCHEDULE!$N194=H194,3,0)))</f>
        <v/>
      </c>
      <c r="V194" s="108" t="str">
        <f>IF(N194="","",IF(MASTER.SCHEDULE!$N194="Draw",1,IF(MASTER.SCHEDULE!$N194=L194,3,0)))</f>
        <v/>
      </c>
      <c r="W194" s="109" t="str">
        <f>IF(N194="","",MASTER.SCHEDULE!$Q194+MASTER.SCHEDULE!$R194)</f>
        <v/>
      </c>
      <c r="X194" s="110">
        <f t="shared" si="47"/>
        <v>46393</v>
      </c>
      <c r="Y194" s="87"/>
      <c r="Z194" s="87"/>
      <c r="AA194" s="275" t="str">
        <f t="shared" si="48"/>
        <v>Jan 4, 2027</v>
      </c>
      <c r="AB194" s="87"/>
      <c r="AC194" s="87"/>
      <c r="AD194" s="126"/>
      <c r="AE194" s="126"/>
      <c r="AF194" s="87"/>
      <c r="AG194" s="87"/>
      <c r="AH194" s="126"/>
      <c r="AI194" s="126"/>
      <c r="AJ194" s="138"/>
      <c r="AK194" s="91"/>
      <c r="AL194" s="91"/>
      <c r="AM194" s="91"/>
      <c r="AN194" s="151"/>
      <c r="AO194" s="151"/>
      <c r="AP194" s="151"/>
      <c r="AQ194" s="151"/>
      <c r="AR194" s="151"/>
      <c r="AS194" s="151"/>
      <c r="AT194" s="151"/>
      <c r="AU194" s="152"/>
      <c r="AV194" s="152"/>
      <c r="AW194" s="152"/>
      <c r="AX194" s="151"/>
      <c r="AY194" s="151"/>
      <c r="AZ194" s="152"/>
      <c r="BA194" s="152"/>
      <c r="BB194" s="152"/>
      <c r="BC194" s="152"/>
      <c r="BD194" s="91"/>
      <c r="BE194" s="91"/>
      <c r="BF194" s="91"/>
      <c r="BG194" s="91"/>
      <c r="BH194" s="91"/>
      <c r="BI194" s="91"/>
      <c r="BJ194" s="91"/>
      <c r="BK194" s="91"/>
      <c r="BL194" s="91"/>
      <c r="BM194" s="91"/>
      <c r="BN194" s="87"/>
      <c r="BO194" s="87"/>
      <c r="BP194" s="91"/>
      <c r="BQ194" s="91"/>
      <c r="BR194" s="91"/>
      <c r="BS194" s="91"/>
      <c r="BT194" s="87"/>
      <c r="BU194" s="87"/>
      <c r="BV194" s="87"/>
      <c r="BW194" s="87"/>
      <c r="BX194" s="87"/>
      <c r="BY194" s="87"/>
      <c r="BZ194" s="87"/>
      <c r="CA194" s="87"/>
      <c r="CB194" s="87"/>
      <c r="CC194" s="87"/>
      <c r="CD194" s="87"/>
      <c r="CE194" s="87"/>
    </row>
    <row r="195" spans="1:83" ht="30" customHeight="1">
      <c r="A195" s="87"/>
      <c r="B195" s="270" t="str">
        <f>IF(OR(SCHEDULES!O194=0,SCHEDULES!O194=""),"",SCHEDULES!O194)</f>
        <v>EPL</v>
      </c>
      <c r="C195" s="271">
        <f>IF(B195="","",SCHEDULES!P194)</f>
        <v>46393</v>
      </c>
      <c r="D195" s="270" t="str">
        <f>IF(B195="","",SCHEDULES!Q194)</f>
        <v>American Express Stadium</v>
      </c>
      <c r="E195" s="272">
        <f>IF(B195="","",SCHEDULES!R194)</f>
        <v>0.83333333333333337</v>
      </c>
      <c r="F195" s="262">
        <f t="shared" si="38"/>
        <v>46393.833333333336</v>
      </c>
      <c r="G195" s="270" t="e" vm="39">
        <f>IFERROR(INDEX(LOGOS!B:B,MATCH(H195,LOGOS!A:A,0),1),"")</f>
        <v>#VALUE!</v>
      </c>
      <c r="H195" s="270" t="str">
        <f>IF(B195="","",SCHEDULES!S194)</f>
        <v>Brighton</v>
      </c>
      <c r="I195" s="313" t="s">
        <v>117</v>
      </c>
      <c r="J195" s="273" t="str">
        <f t="shared" si="39"/>
        <v>:</v>
      </c>
      <c r="K195" s="313" t="s">
        <v>117</v>
      </c>
      <c r="L195" s="270" t="str">
        <f>IF(B195="","",SCHEDULES!T194)</f>
        <v>Bournemouth</v>
      </c>
      <c r="M195" s="270" t="e" vm="36">
        <f>IFERROR(INDEX(LOGOS!B:B,MATCH(L195,LOGOS!A:A,0),1),"")</f>
        <v>#VALUE!</v>
      </c>
      <c r="N195" s="107" t="str">
        <f t="shared" si="40"/>
        <v/>
      </c>
      <c r="O195" s="108" t="str">
        <f t="shared" si="41"/>
        <v/>
      </c>
      <c r="P195" s="108" t="str">
        <f t="shared" si="42"/>
        <v/>
      </c>
      <c r="Q195" s="109" t="str">
        <f t="shared" si="43"/>
        <v/>
      </c>
      <c r="R195" s="109" t="str">
        <f t="shared" si="44"/>
        <v/>
      </c>
      <c r="S195" s="109" t="str">
        <f t="shared" si="45"/>
        <v/>
      </c>
      <c r="T195" s="109" t="str">
        <f t="shared" si="46"/>
        <v/>
      </c>
      <c r="U195" s="108" t="str">
        <f>IF(N195="","",IF(MASTER.SCHEDULE!$N195="Draw",1,IF(MASTER.SCHEDULE!$N195=H195,3,0)))</f>
        <v/>
      </c>
      <c r="V195" s="108" t="str">
        <f>IF(N195="","",IF(MASTER.SCHEDULE!$N195="Draw",1,IF(MASTER.SCHEDULE!$N195=L195,3,0)))</f>
        <v/>
      </c>
      <c r="W195" s="109" t="str">
        <f>IF(N195="","",MASTER.SCHEDULE!$Q195+MASTER.SCHEDULE!$R195)</f>
        <v/>
      </c>
      <c r="X195" s="110">
        <f t="shared" si="47"/>
        <v>46393</v>
      </c>
      <c r="Y195" s="87"/>
      <c r="Z195" s="87"/>
      <c r="AA195" s="275" t="str">
        <f t="shared" si="48"/>
        <v>Jan 4, 2027</v>
      </c>
      <c r="AB195" s="87"/>
      <c r="AC195" s="87"/>
      <c r="AD195" s="126"/>
      <c r="AE195" s="126"/>
      <c r="AF195" s="87"/>
      <c r="AG195" s="87"/>
      <c r="AH195" s="126"/>
      <c r="AI195" s="126"/>
      <c r="AJ195" s="138"/>
      <c r="AK195" s="91"/>
      <c r="AL195" s="91"/>
      <c r="AM195" s="91"/>
      <c r="AN195" s="151"/>
      <c r="AO195" s="151"/>
      <c r="AP195" s="151"/>
      <c r="AQ195" s="151"/>
      <c r="AR195" s="151"/>
      <c r="AS195" s="151"/>
      <c r="AT195" s="151"/>
      <c r="AU195" s="152"/>
      <c r="AV195" s="152"/>
      <c r="AW195" s="152"/>
      <c r="AX195" s="151"/>
      <c r="AY195" s="151"/>
      <c r="AZ195" s="152"/>
      <c r="BA195" s="152"/>
      <c r="BB195" s="152"/>
      <c r="BC195" s="152"/>
      <c r="BD195" s="91"/>
      <c r="BE195" s="91"/>
      <c r="BF195" s="91"/>
      <c r="BG195" s="91"/>
      <c r="BH195" s="91"/>
      <c r="BI195" s="91"/>
      <c r="BJ195" s="91"/>
      <c r="BK195" s="91"/>
      <c r="BL195" s="91"/>
      <c r="BM195" s="91"/>
      <c r="BN195" s="87"/>
      <c r="BO195" s="87"/>
      <c r="BP195" s="91"/>
      <c r="BQ195" s="91"/>
      <c r="BR195" s="91"/>
      <c r="BS195" s="91"/>
      <c r="BT195" s="87"/>
      <c r="BU195" s="87"/>
      <c r="BV195" s="87"/>
      <c r="BW195" s="87"/>
      <c r="BX195" s="87"/>
      <c r="BY195" s="87"/>
      <c r="BZ195" s="87"/>
      <c r="CA195" s="87"/>
      <c r="CB195" s="87"/>
      <c r="CC195" s="87"/>
      <c r="CD195" s="87"/>
      <c r="CE195" s="87"/>
    </row>
    <row r="196" spans="1:83" ht="30" customHeight="1">
      <c r="A196" s="87"/>
      <c r="B196" s="270" t="str">
        <f>IF(OR(SCHEDULES!O195=0,SCHEDULES!O195=""),"",SCHEDULES!O195)</f>
        <v>EPL</v>
      </c>
      <c r="C196" s="271">
        <f>IF(B196="","",SCHEDULES!P195)</f>
        <v>46393</v>
      </c>
      <c r="D196" s="270" t="str">
        <f>IF(B196="","",SCHEDULES!Q195)</f>
        <v>Selhurst Park</v>
      </c>
      <c r="E196" s="272">
        <f>IF(B196="","",SCHEDULES!R195)</f>
        <v>0.83333333333333337</v>
      </c>
      <c r="F196" s="262">
        <f t="shared" ref="F196:F259" si="49">IF(E196="","",(C196+E196)+IF($A$7&gt;=0,TIMEVALUE($A$7&amp;":00"),-TIMEVALUE(ABS($A$7)&amp;":00")))</f>
        <v>46393.833333333336</v>
      </c>
      <c r="G196" s="270" t="e" vm="30">
        <f>IFERROR(INDEX(LOGOS!B:B,MATCH(H196,LOGOS!A:A,0),1),"")</f>
        <v>#VALUE!</v>
      </c>
      <c r="H196" s="270" t="str">
        <f>IF(B196="","",SCHEDULES!S195)</f>
        <v>Crystal Palace</v>
      </c>
      <c r="I196" s="313" t="s">
        <v>117</v>
      </c>
      <c r="J196" s="273" t="str">
        <f t="shared" ref="J196:J259" si="50">IF(H196="","",":")</f>
        <v>:</v>
      </c>
      <c r="K196" s="313" t="s">
        <v>117</v>
      </c>
      <c r="L196" s="270" t="str">
        <f>IF(B196="","",SCHEDULES!T195)</f>
        <v>Chelsea</v>
      </c>
      <c r="M196" s="270" t="e" vm="41">
        <f>IFERROR(INDEX(LOGOS!B:B,MATCH(L196,LOGOS!A:A,0),1),"")</f>
        <v>#VALUE!</v>
      </c>
      <c r="N196" s="107" t="str">
        <f t="shared" si="40"/>
        <v/>
      </c>
      <c r="O196" s="108" t="str">
        <f t="shared" si="41"/>
        <v/>
      </c>
      <c r="P196" s="108" t="str">
        <f t="shared" si="42"/>
        <v/>
      </c>
      <c r="Q196" s="109" t="str">
        <f t="shared" si="43"/>
        <v/>
      </c>
      <c r="R196" s="109" t="str">
        <f t="shared" si="44"/>
        <v/>
      </c>
      <c r="S196" s="109" t="str">
        <f t="shared" si="45"/>
        <v/>
      </c>
      <c r="T196" s="109" t="str">
        <f t="shared" si="46"/>
        <v/>
      </c>
      <c r="U196" s="108" t="str">
        <f>IF(N196="","",IF(MASTER.SCHEDULE!$N196="Draw",1,IF(MASTER.SCHEDULE!$N196=H196,3,0)))</f>
        <v/>
      </c>
      <c r="V196" s="108" t="str">
        <f>IF(N196="","",IF(MASTER.SCHEDULE!$N196="Draw",1,IF(MASTER.SCHEDULE!$N196=L196,3,0)))</f>
        <v/>
      </c>
      <c r="W196" s="109" t="str">
        <f>IF(N196="","",MASTER.SCHEDULE!$Q196+MASTER.SCHEDULE!$R196)</f>
        <v/>
      </c>
      <c r="X196" s="110">
        <f t="shared" si="47"/>
        <v>46393</v>
      </c>
      <c r="Y196" s="87"/>
      <c r="Z196" s="87"/>
      <c r="AA196" s="275" t="str">
        <f t="shared" si="48"/>
        <v>Jan 4, 2027</v>
      </c>
      <c r="AB196" s="87"/>
      <c r="AC196" s="87"/>
      <c r="AD196" s="126"/>
      <c r="AE196" s="126"/>
      <c r="AF196" s="87"/>
      <c r="AG196" s="87"/>
      <c r="AH196" s="126"/>
      <c r="AI196" s="126"/>
      <c r="AJ196" s="138"/>
      <c r="AK196" s="91"/>
      <c r="AL196" s="91"/>
      <c r="AM196" s="91"/>
      <c r="AN196" s="151"/>
      <c r="AO196" s="151"/>
      <c r="AP196" s="151"/>
      <c r="AQ196" s="151"/>
      <c r="AR196" s="151"/>
      <c r="AS196" s="151"/>
      <c r="AT196" s="151"/>
      <c r="AU196" s="152"/>
      <c r="AV196" s="152"/>
      <c r="AW196" s="152"/>
      <c r="AX196" s="151"/>
      <c r="AY196" s="151"/>
      <c r="AZ196" s="152"/>
      <c r="BA196" s="152"/>
      <c r="BB196" s="152"/>
      <c r="BC196" s="152"/>
      <c r="BD196" s="91"/>
      <c r="BE196" s="91"/>
      <c r="BF196" s="91"/>
      <c r="BG196" s="91"/>
      <c r="BH196" s="91"/>
      <c r="BI196" s="91"/>
      <c r="BJ196" s="91"/>
      <c r="BK196" s="91"/>
      <c r="BL196" s="91"/>
      <c r="BM196" s="91"/>
      <c r="BN196" s="87"/>
      <c r="BO196" s="87"/>
      <c r="BP196" s="91"/>
      <c r="BQ196" s="91"/>
      <c r="BR196" s="91"/>
      <c r="BS196" s="91"/>
      <c r="BT196" s="87"/>
      <c r="BU196" s="87"/>
      <c r="BV196" s="87"/>
      <c r="BW196" s="87"/>
      <c r="BX196" s="87"/>
      <c r="BY196" s="87"/>
      <c r="BZ196" s="87"/>
      <c r="CA196" s="87"/>
      <c r="CB196" s="87"/>
      <c r="CC196" s="87"/>
      <c r="CD196" s="87"/>
      <c r="CE196" s="87"/>
    </row>
    <row r="197" spans="1:83" ht="30" customHeight="1">
      <c r="A197" s="87"/>
      <c r="B197" s="270" t="str">
        <f>IF(OR(SCHEDULES!O196=0,SCHEDULES!O196=""),"",SCHEDULES!O196)</f>
        <v>EPL</v>
      </c>
      <c r="C197" s="271">
        <f>IF(B197="","",SCHEDULES!P196)</f>
        <v>46393</v>
      </c>
      <c r="D197" s="270" t="str">
        <f>IF(B197="","",SCHEDULES!Q196)</f>
        <v>Hill Dickinson Stadium</v>
      </c>
      <c r="E197" s="272">
        <f>IF(B197="","",SCHEDULES!R196)</f>
        <v>0.83333333333333337</v>
      </c>
      <c r="F197" s="262">
        <f t="shared" si="49"/>
        <v>46393.833333333336</v>
      </c>
      <c r="G197" s="270" t="e" vm="29">
        <f>IFERROR(INDEX(LOGOS!B:B,MATCH(H197,LOGOS!A:A,0),1),"")</f>
        <v>#VALUE!</v>
      </c>
      <c r="H197" s="270" t="str">
        <f>IF(B197="","",SCHEDULES!S196)</f>
        <v>Everton</v>
      </c>
      <c r="I197" s="313" t="s">
        <v>117</v>
      </c>
      <c r="J197" s="273" t="str">
        <f t="shared" si="50"/>
        <v>:</v>
      </c>
      <c r="K197" s="313" t="s">
        <v>117</v>
      </c>
      <c r="L197" s="270" t="str">
        <f>IF(B197="","",SCHEDULES!T196)</f>
        <v>Aston Villa</v>
      </c>
      <c r="M197" s="270" t="e" vm="33">
        <f>IFERROR(INDEX(LOGOS!B:B,MATCH(L197,LOGOS!A:A,0),1),"")</f>
        <v>#VALUE!</v>
      </c>
      <c r="N197" s="107" t="str">
        <f t="shared" ref="N197:N260" si="51">IF(OR(I197="",K197="",B197&lt;&gt;"EPL"),"", IF(I197=K197,"DRAW",IF(I197&gt;K197,H197,L197)))</f>
        <v/>
      </c>
      <c r="O197" s="108" t="str">
        <f t="shared" ref="O197:O260" si="52">IF(OR(N197="",N197="DRAW"),"",N197)</f>
        <v/>
      </c>
      <c r="P197" s="108" t="str">
        <f t="shared" ref="P197:P260" si="53">IF(OR(N197="",N197="DRAW"),"",IF(N197=H197,L197,H197))</f>
        <v/>
      </c>
      <c r="Q197" s="109" t="str">
        <f t="shared" ref="Q197:Q260" si="54">IF(N197="","",I197)</f>
        <v/>
      </c>
      <c r="R197" s="109" t="str">
        <f t="shared" ref="R197:R260" si="55">IF(N197="","",K197)</f>
        <v/>
      </c>
      <c r="S197" s="109" t="str">
        <f t="shared" ref="S197:S260" si="56">IF(N197="","",I197-K197)</f>
        <v/>
      </c>
      <c r="T197" s="109" t="str">
        <f t="shared" ref="T197:T260" si="57">IF(N197="","",K197-I197)</f>
        <v/>
      </c>
      <c r="U197" s="108" t="str">
        <f>IF(N197="","",IF(MASTER.SCHEDULE!$N197="Draw",1,IF(MASTER.SCHEDULE!$N197=H197,3,0)))</f>
        <v/>
      </c>
      <c r="V197" s="108" t="str">
        <f>IF(N197="","",IF(MASTER.SCHEDULE!$N197="Draw",1,IF(MASTER.SCHEDULE!$N197=L197,3,0)))</f>
        <v/>
      </c>
      <c r="W197" s="109" t="str">
        <f>IF(N197="","",MASTER.SCHEDULE!$Q197+MASTER.SCHEDULE!$R197)</f>
        <v/>
      </c>
      <c r="X197" s="110">
        <f t="shared" ref="X197:X260" si="58">DATE(YEAR(F197),MONTH(F197),DAY(F197))</f>
        <v>46393</v>
      </c>
      <c r="Y197" s="87"/>
      <c r="Z197" s="87"/>
      <c r="AA197" s="275" t="str">
        <f t="shared" ref="AA197:AA260" si="59">IF(H197="","",TEXT(C197-WEEKDAY(C197,2)+1,"MMM D, YYY"))</f>
        <v>Jan 4, 2027</v>
      </c>
      <c r="AB197" s="87"/>
      <c r="AC197" s="87"/>
      <c r="AD197" s="126"/>
      <c r="AE197" s="126"/>
      <c r="AF197" s="87"/>
      <c r="AG197" s="87"/>
      <c r="AH197" s="126"/>
      <c r="AI197" s="126"/>
      <c r="AJ197" s="138"/>
      <c r="AK197" s="91"/>
      <c r="AL197" s="91"/>
      <c r="AM197" s="91"/>
      <c r="AN197" s="151"/>
      <c r="AO197" s="151"/>
      <c r="AP197" s="151"/>
      <c r="AQ197" s="151"/>
      <c r="AR197" s="151"/>
      <c r="AS197" s="151"/>
      <c r="AT197" s="151"/>
      <c r="AU197" s="152"/>
      <c r="AV197" s="152"/>
      <c r="AW197" s="152"/>
      <c r="AX197" s="151"/>
      <c r="AY197" s="151"/>
      <c r="AZ197" s="152"/>
      <c r="BA197" s="152"/>
      <c r="BB197" s="152"/>
      <c r="BC197" s="152"/>
      <c r="BD197" s="91"/>
      <c r="BE197" s="91"/>
      <c r="BF197" s="91"/>
      <c r="BG197" s="91"/>
      <c r="BH197" s="91"/>
      <c r="BI197" s="91"/>
      <c r="BJ197" s="91"/>
      <c r="BK197" s="91"/>
      <c r="BL197" s="91"/>
      <c r="BM197" s="91"/>
      <c r="BN197" s="87"/>
      <c r="BO197" s="87"/>
      <c r="BP197" s="91"/>
      <c r="BQ197" s="91"/>
      <c r="BR197" s="91"/>
      <c r="BS197" s="91"/>
      <c r="BT197" s="87"/>
      <c r="BU197" s="87"/>
      <c r="BV197" s="87"/>
      <c r="BW197" s="87"/>
      <c r="BX197" s="87"/>
      <c r="BY197" s="87"/>
      <c r="BZ197" s="87"/>
      <c r="CA197" s="87"/>
      <c r="CB197" s="87"/>
      <c r="CC197" s="87"/>
      <c r="CD197" s="87"/>
      <c r="CE197" s="87"/>
    </row>
    <row r="198" spans="1:83" ht="30" customHeight="1">
      <c r="A198" s="87"/>
      <c r="B198" s="270" t="str">
        <f>IF(OR(SCHEDULES!O197=0,SCHEDULES!O197=""),"",SCHEDULES!O197)</f>
        <v>EPL</v>
      </c>
      <c r="C198" s="271">
        <f>IF(B198="","",SCHEDULES!P197)</f>
        <v>46393</v>
      </c>
      <c r="D198" s="270" t="str">
        <f>IF(B198="","",SCHEDULES!Q197)</f>
        <v>Craven Cottage</v>
      </c>
      <c r="E198" s="272">
        <f>IF(B198="","",SCHEDULES!R197)</f>
        <v>0.83333333333333337</v>
      </c>
      <c r="F198" s="262">
        <f t="shared" si="49"/>
        <v>46393.833333333336</v>
      </c>
      <c r="G198" s="270" t="e" vm="44">
        <f>IFERROR(INDEX(LOGOS!B:B,MATCH(H198,LOGOS!A:A,0),1),"")</f>
        <v>#VALUE!</v>
      </c>
      <c r="H198" s="270" t="str">
        <f>IF(B198="","",SCHEDULES!S197)</f>
        <v>Fulham</v>
      </c>
      <c r="I198" s="313" t="s">
        <v>117</v>
      </c>
      <c r="J198" s="273" t="str">
        <f t="shared" si="50"/>
        <v>:</v>
      </c>
      <c r="K198" s="313" t="s">
        <v>117</v>
      </c>
      <c r="L198" s="270" t="str">
        <f>IF(B198="","",SCHEDULES!T197)</f>
        <v>Tottenham</v>
      </c>
      <c r="M198" s="270" t="e" vm="38">
        <f>IFERROR(INDEX(LOGOS!B:B,MATCH(L198,LOGOS!A:A,0),1),"")</f>
        <v>#VALUE!</v>
      </c>
      <c r="N198" s="107" t="str">
        <f t="shared" si="51"/>
        <v/>
      </c>
      <c r="O198" s="108" t="str">
        <f t="shared" si="52"/>
        <v/>
      </c>
      <c r="P198" s="108" t="str">
        <f t="shared" si="53"/>
        <v/>
      </c>
      <c r="Q198" s="109" t="str">
        <f t="shared" si="54"/>
        <v/>
      </c>
      <c r="R198" s="109" t="str">
        <f t="shared" si="55"/>
        <v/>
      </c>
      <c r="S198" s="109" t="str">
        <f t="shared" si="56"/>
        <v/>
      </c>
      <c r="T198" s="109" t="str">
        <f t="shared" si="57"/>
        <v/>
      </c>
      <c r="U198" s="108" t="str">
        <f>IF(N198="","",IF(MASTER.SCHEDULE!$N198="Draw",1,IF(MASTER.SCHEDULE!$N198=H198,3,0)))</f>
        <v/>
      </c>
      <c r="V198" s="108" t="str">
        <f>IF(N198="","",IF(MASTER.SCHEDULE!$N198="Draw",1,IF(MASTER.SCHEDULE!$N198=L198,3,0)))</f>
        <v/>
      </c>
      <c r="W198" s="109" t="str">
        <f>IF(N198="","",MASTER.SCHEDULE!$Q198+MASTER.SCHEDULE!$R198)</f>
        <v/>
      </c>
      <c r="X198" s="110">
        <f t="shared" si="58"/>
        <v>46393</v>
      </c>
      <c r="Y198" s="87"/>
      <c r="Z198" s="87"/>
      <c r="AA198" s="275" t="str">
        <f t="shared" si="59"/>
        <v>Jan 4, 2027</v>
      </c>
      <c r="AB198" s="87"/>
      <c r="AC198" s="87"/>
      <c r="AD198" s="126"/>
      <c r="AE198" s="126"/>
      <c r="AF198" s="87"/>
      <c r="AG198" s="87"/>
      <c r="AH198" s="126"/>
      <c r="AI198" s="126"/>
      <c r="AJ198" s="138"/>
      <c r="AK198" s="91"/>
      <c r="AL198" s="91"/>
      <c r="AM198" s="91"/>
      <c r="AN198" s="151"/>
      <c r="AO198" s="151"/>
      <c r="AP198" s="151"/>
      <c r="AQ198" s="151"/>
      <c r="AR198" s="151"/>
      <c r="AS198" s="151"/>
      <c r="AT198" s="151"/>
      <c r="AU198" s="152"/>
      <c r="AV198" s="152"/>
      <c r="AW198" s="152"/>
      <c r="AX198" s="151"/>
      <c r="AY198" s="151"/>
      <c r="AZ198" s="152"/>
      <c r="BA198" s="152"/>
      <c r="BB198" s="152"/>
      <c r="BC198" s="152"/>
      <c r="BD198" s="91"/>
      <c r="BE198" s="91"/>
      <c r="BF198" s="91"/>
      <c r="BG198" s="91"/>
      <c r="BH198" s="91"/>
      <c r="BI198" s="91"/>
      <c r="BJ198" s="91"/>
      <c r="BK198" s="91"/>
      <c r="BL198" s="91"/>
      <c r="BM198" s="91"/>
      <c r="BN198" s="87"/>
      <c r="BO198" s="87"/>
      <c r="BP198" s="91"/>
      <c r="BQ198" s="91"/>
      <c r="BR198" s="91"/>
      <c r="BS198" s="91"/>
      <c r="BT198" s="87"/>
      <c r="BU198" s="87"/>
      <c r="BV198" s="87"/>
      <c r="BW198" s="87"/>
      <c r="BX198" s="87"/>
      <c r="BY198" s="87"/>
      <c r="BZ198" s="87"/>
      <c r="CA198" s="87"/>
      <c r="CB198" s="87"/>
      <c r="CC198" s="87"/>
      <c r="CD198" s="87"/>
      <c r="CE198" s="87"/>
    </row>
    <row r="199" spans="1:83" ht="30" customHeight="1">
      <c r="A199" s="87"/>
      <c r="B199" s="270" t="str">
        <f>IF(OR(SCHEDULES!O198=0,SCHEDULES!O198=""),"",SCHEDULES!O198)</f>
        <v>EPL</v>
      </c>
      <c r="C199" s="271">
        <f>IF(B199="","",SCHEDULES!P198)</f>
        <v>46393</v>
      </c>
      <c r="D199" s="270" t="str">
        <f>IF(B199="","",SCHEDULES!Q198)</f>
        <v>Portman Road</v>
      </c>
      <c r="E199" s="272">
        <f>IF(B199="","",SCHEDULES!R198)</f>
        <v>0.83333333333333337</v>
      </c>
      <c r="F199" s="262">
        <f t="shared" si="49"/>
        <v>46393.833333333336</v>
      </c>
      <c r="G199" s="270" t="e" vm="31">
        <f>IFERROR(INDEX(LOGOS!B:B,MATCH(H199,LOGOS!A:A,0),1),"")</f>
        <v>#VALUE!</v>
      </c>
      <c r="H199" s="270" t="str">
        <f>IF(B199="","",SCHEDULES!S198)</f>
        <v>Ipswich</v>
      </c>
      <c r="I199" s="313" t="s">
        <v>117</v>
      </c>
      <c r="J199" s="273" t="str">
        <f t="shared" si="50"/>
        <v>:</v>
      </c>
      <c r="K199" s="313" t="s">
        <v>117</v>
      </c>
      <c r="L199" s="270" t="str">
        <f>IF(B199="","",SCHEDULES!T198)</f>
        <v>Coventry</v>
      </c>
      <c r="M199" s="270" t="e" vm="26">
        <f>IFERROR(INDEX(LOGOS!B:B,MATCH(L199,LOGOS!A:A,0),1),"")</f>
        <v>#VALUE!</v>
      </c>
      <c r="N199" s="107" t="str">
        <f t="shared" si="51"/>
        <v/>
      </c>
      <c r="O199" s="108" t="str">
        <f t="shared" si="52"/>
        <v/>
      </c>
      <c r="P199" s="108" t="str">
        <f t="shared" si="53"/>
        <v/>
      </c>
      <c r="Q199" s="109" t="str">
        <f t="shared" si="54"/>
        <v/>
      </c>
      <c r="R199" s="109" t="str">
        <f t="shared" si="55"/>
        <v/>
      </c>
      <c r="S199" s="109" t="str">
        <f t="shared" si="56"/>
        <v/>
      </c>
      <c r="T199" s="109" t="str">
        <f t="shared" si="57"/>
        <v/>
      </c>
      <c r="U199" s="108" t="str">
        <f>IF(N199="","",IF(MASTER.SCHEDULE!$N199="Draw",1,IF(MASTER.SCHEDULE!$N199=H199,3,0)))</f>
        <v/>
      </c>
      <c r="V199" s="108" t="str">
        <f>IF(N199="","",IF(MASTER.SCHEDULE!$N199="Draw",1,IF(MASTER.SCHEDULE!$N199=L199,3,0)))</f>
        <v/>
      </c>
      <c r="W199" s="109" t="str">
        <f>IF(N199="","",MASTER.SCHEDULE!$Q199+MASTER.SCHEDULE!$R199)</f>
        <v/>
      </c>
      <c r="X199" s="110">
        <f t="shared" si="58"/>
        <v>46393</v>
      </c>
      <c r="Y199" s="87"/>
      <c r="Z199" s="87"/>
      <c r="AA199" s="275" t="str">
        <f t="shared" si="59"/>
        <v>Jan 4, 2027</v>
      </c>
      <c r="AB199" s="87"/>
      <c r="AC199" s="87"/>
      <c r="AD199" s="126"/>
      <c r="AE199" s="126"/>
      <c r="AF199" s="87"/>
      <c r="AG199" s="87"/>
      <c r="AH199" s="126"/>
      <c r="AI199" s="126"/>
      <c r="AJ199" s="138"/>
      <c r="AK199" s="91"/>
      <c r="AL199" s="91"/>
      <c r="AM199" s="91"/>
      <c r="AN199" s="151"/>
      <c r="AO199" s="151"/>
      <c r="AP199" s="151"/>
      <c r="AQ199" s="151"/>
      <c r="AR199" s="151"/>
      <c r="AS199" s="151"/>
      <c r="AT199" s="151"/>
      <c r="AU199" s="152"/>
      <c r="AV199" s="152"/>
      <c r="AW199" s="152"/>
      <c r="AX199" s="151"/>
      <c r="AY199" s="151"/>
      <c r="AZ199" s="152"/>
      <c r="BA199" s="152"/>
      <c r="BB199" s="152"/>
      <c r="BC199" s="152"/>
      <c r="BD199" s="91"/>
      <c r="BE199" s="91"/>
      <c r="BF199" s="91"/>
      <c r="BG199" s="91"/>
      <c r="BH199" s="91"/>
      <c r="BI199" s="91"/>
      <c r="BJ199" s="91"/>
      <c r="BK199" s="91"/>
      <c r="BL199" s="91"/>
      <c r="BM199" s="91"/>
      <c r="BN199" s="87"/>
      <c r="BO199" s="87"/>
      <c r="BP199" s="91"/>
      <c r="BQ199" s="91"/>
      <c r="BR199" s="91"/>
      <c r="BS199" s="91"/>
      <c r="BT199" s="87"/>
      <c r="BU199" s="87"/>
      <c r="BV199" s="87"/>
      <c r="BW199" s="87"/>
      <c r="BX199" s="87"/>
      <c r="BY199" s="87"/>
      <c r="BZ199" s="87"/>
      <c r="CA199" s="87"/>
      <c r="CB199" s="87"/>
      <c r="CC199" s="87"/>
      <c r="CD199" s="87"/>
      <c r="CE199" s="87"/>
    </row>
    <row r="200" spans="1:83" ht="30" customHeight="1">
      <c r="A200" s="87"/>
      <c r="B200" s="270" t="str">
        <f>IF(OR(SCHEDULES!O199=0,SCHEDULES!O199=""),"",SCHEDULES!O199)</f>
        <v>EPL</v>
      </c>
      <c r="C200" s="271">
        <f>IF(B200="","",SCHEDULES!P199)</f>
        <v>46393</v>
      </c>
      <c r="D200" s="270" t="str">
        <f>IF(B200="","",SCHEDULES!Q199)</f>
        <v>Elland Road</v>
      </c>
      <c r="E200" s="272">
        <f>IF(B200="","",SCHEDULES!R199)</f>
        <v>0.83333333333333337</v>
      </c>
      <c r="F200" s="262">
        <f t="shared" si="49"/>
        <v>46393.833333333336</v>
      </c>
      <c r="G200" s="270" t="e" vm="35">
        <f>IFERROR(INDEX(LOGOS!B:B,MATCH(H200,LOGOS!A:A,0),1),"")</f>
        <v>#VALUE!</v>
      </c>
      <c r="H200" s="270" t="str">
        <f>IF(B200="","",SCHEDULES!S199)</f>
        <v>Leeds</v>
      </c>
      <c r="I200" s="313" t="s">
        <v>117</v>
      </c>
      <c r="J200" s="273" t="str">
        <f t="shared" si="50"/>
        <v>:</v>
      </c>
      <c r="K200" s="313" t="s">
        <v>117</v>
      </c>
      <c r="L200" s="270" t="str">
        <f>IF(B200="","",SCHEDULES!T199)</f>
        <v>Manchester City</v>
      </c>
      <c r="M200" s="270" t="e" vm="40">
        <f>IFERROR(INDEX(LOGOS!B:B,MATCH(L200,LOGOS!A:A,0),1),"")</f>
        <v>#VALUE!</v>
      </c>
      <c r="N200" s="107" t="str">
        <f t="shared" si="51"/>
        <v/>
      </c>
      <c r="O200" s="108" t="str">
        <f t="shared" si="52"/>
        <v/>
      </c>
      <c r="P200" s="108" t="str">
        <f t="shared" si="53"/>
        <v/>
      </c>
      <c r="Q200" s="109" t="str">
        <f t="shared" si="54"/>
        <v/>
      </c>
      <c r="R200" s="109" t="str">
        <f t="shared" si="55"/>
        <v/>
      </c>
      <c r="S200" s="109" t="str">
        <f t="shared" si="56"/>
        <v/>
      </c>
      <c r="T200" s="109" t="str">
        <f t="shared" si="57"/>
        <v/>
      </c>
      <c r="U200" s="108" t="str">
        <f>IF(N200="","",IF(MASTER.SCHEDULE!$N200="Draw",1,IF(MASTER.SCHEDULE!$N200=H200,3,0)))</f>
        <v/>
      </c>
      <c r="V200" s="108" t="str">
        <f>IF(N200="","",IF(MASTER.SCHEDULE!$N200="Draw",1,IF(MASTER.SCHEDULE!$N200=L200,3,0)))</f>
        <v/>
      </c>
      <c r="W200" s="109" t="str">
        <f>IF(N200="","",MASTER.SCHEDULE!$Q200+MASTER.SCHEDULE!$R200)</f>
        <v/>
      </c>
      <c r="X200" s="110">
        <f t="shared" si="58"/>
        <v>46393</v>
      </c>
      <c r="Y200" s="87"/>
      <c r="Z200" s="87"/>
      <c r="AA200" s="275" t="str">
        <f t="shared" si="59"/>
        <v>Jan 4, 2027</v>
      </c>
      <c r="AB200" s="87"/>
      <c r="AC200" s="87"/>
      <c r="AD200" s="126"/>
      <c r="AE200" s="126"/>
      <c r="AF200" s="87"/>
      <c r="AG200" s="87"/>
      <c r="AH200" s="126"/>
      <c r="AI200" s="126"/>
      <c r="AJ200" s="138"/>
      <c r="AK200" s="91"/>
      <c r="AL200" s="91"/>
      <c r="AM200" s="91"/>
      <c r="AN200" s="151"/>
      <c r="AO200" s="151"/>
      <c r="AP200" s="151"/>
      <c r="AQ200" s="151"/>
      <c r="AR200" s="151"/>
      <c r="AS200" s="151"/>
      <c r="AT200" s="151"/>
      <c r="AU200" s="152"/>
      <c r="AV200" s="152"/>
      <c r="AW200" s="152"/>
      <c r="AX200" s="151"/>
      <c r="AY200" s="151"/>
      <c r="AZ200" s="152"/>
      <c r="BA200" s="152"/>
      <c r="BB200" s="152"/>
      <c r="BC200" s="152"/>
      <c r="BD200" s="91"/>
      <c r="BE200" s="91"/>
      <c r="BF200" s="91"/>
      <c r="BG200" s="91"/>
      <c r="BH200" s="91"/>
      <c r="BI200" s="91"/>
      <c r="BJ200" s="91"/>
      <c r="BK200" s="91"/>
      <c r="BL200" s="91"/>
      <c r="BM200" s="91"/>
      <c r="BN200" s="87"/>
      <c r="BO200" s="87"/>
      <c r="BP200" s="91"/>
      <c r="BQ200" s="91"/>
      <c r="BR200" s="91"/>
      <c r="BS200" s="91"/>
      <c r="BT200" s="87"/>
      <c r="BU200" s="87"/>
      <c r="BV200" s="87"/>
      <c r="BW200" s="87"/>
      <c r="BX200" s="87"/>
      <c r="BY200" s="87"/>
      <c r="BZ200" s="87"/>
      <c r="CA200" s="87"/>
      <c r="CB200" s="87"/>
      <c r="CC200" s="87"/>
      <c r="CD200" s="87"/>
      <c r="CE200" s="87"/>
    </row>
    <row r="201" spans="1:83" ht="30" customHeight="1">
      <c r="A201" s="87"/>
      <c r="B201" s="270" t="str">
        <f>IF(OR(SCHEDULES!O200=0,SCHEDULES!O200=""),"",SCHEDULES!O200)</f>
        <v>EPL</v>
      </c>
      <c r="C201" s="271">
        <f>IF(B201="","",SCHEDULES!P200)</f>
        <v>46393</v>
      </c>
      <c r="D201" s="270" t="str">
        <f>IF(B201="","",SCHEDULES!Q200)</f>
        <v>Old Trafford</v>
      </c>
      <c r="E201" s="272">
        <f>IF(B201="","",SCHEDULES!R200)</f>
        <v>0.83333333333333337</v>
      </c>
      <c r="F201" s="262">
        <f t="shared" si="49"/>
        <v>46393.833333333336</v>
      </c>
      <c r="G201" s="270" t="e" vm="28">
        <f>IFERROR(INDEX(LOGOS!B:B,MATCH(H201,LOGOS!A:A,0),1),"")</f>
        <v>#VALUE!</v>
      </c>
      <c r="H201" s="270" t="str">
        <f>IF(B201="","",SCHEDULES!S200)</f>
        <v>Manchester United</v>
      </c>
      <c r="I201" s="313" t="s">
        <v>117</v>
      </c>
      <c r="J201" s="273" t="str">
        <f t="shared" si="50"/>
        <v>:</v>
      </c>
      <c r="K201" s="313" t="s">
        <v>117</v>
      </c>
      <c r="L201" s="270" t="str">
        <f>IF(B201="","",SCHEDULES!T200)</f>
        <v>Newcastle United</v>
      </c>
      <c r="M201" s="270" t="e" vm="42">
        <f>IFERROR(INDEX(LOGOS!B:B,MATCH(L201,LOGOS!A:A,0),1),"")</f>
        <v>#VALUE!</v>
      </c>
      <c r="N201" s="107" t="str">
        <f t="shared" si="51"/>
        <v/>
      </c>
      <c r="O201" s="108" t="str">
        <f t="shared" si="52"/>
        <v/>
      </c>
      <c r="P201" s="108" t="str">
        <f t="shared" si="53"/>
        <v/>
      </c>
      <c r="Q201" s="109" t="str">
        <f t="shared" si="54"/>
        <v/>
      </c>
      <c r="R201" s="109" t="str">
        <f t="shared" si="55"/>
        <v/>
      </c>
      <c r="S201" s="109" t="str">
        <f t="shared" si="56"/>
        <v/>
      </c>
      <c r="T201" s="109" t="str">
        <f t="shared" si="57"/>
        <v/>
      </c>
      <c r="U201" s="108" t="str">
        <f>IF(N201="","",IF(MASTER.SCHEDULE!$N201="Draw",1,IF(MASTER.SCHEDULE!$N201=H201,3,0)))</f>
        <v/>
      </c>
      <c r="V201" s="108" t="str">
        <f>IF(N201="","",IF(MASTER.SCHEDULE!$N201="Draw",1,IF(MASTER.SCHEDULE!$N201=L201,3,0)))</f>
        <v/>
      </c>
      <c r="W201" s="109" t="str">
        <f>IF(N201="","",MASTER.SCHEDULE!$Q201+MASTER.SCHEDULE!$R201)</f>
        <v/>
      </c>
      <c r="X201" s="110">
        <f t="shared" si="58"/>
        <v>46393</v>
      </c>
      <c r="Y201" s="87"/>
      <c r="Z201" s="87"/>
      <c r="AA201" s="275" t="str">
        <f t="shared" si="59"/>
        <v>Jan 4, 2027</v>
      </c>
      <c r="AB201" s="87"/>
      <c r="AC201" s="87"/>
      <c r="AD201" s="126"/>
      <c r="AE201" s="126"/>
      <c r="AF201" s="87"/>
      <c r="AG201" s="87"/>
      <c r="AH201" s="126"/>
      <c r="AI201" s="126"/>
      <c r="AJ201" s="138"/>
      <c r="AK201" s="91"/>
      <c r="AL201" s="91"/>
      <c r="AM201" s="91"/>
      <c r="AN201" s="151"/>
      <c r="AO201" s="151"/>
      <c r="AP201" s="151"/>
      <c r="AQ201" s="151"/>
      <c r="AR201" s="151"/>
      <c r="AS201" s="151"/>
      <c r="AT201" s="151"/>
      <c r="AU201" s="152"/>
      <c r="AV201" s="152"/>
      <c r="AW201" s="152"/>
      <c r="AX201" s="151"/>
      <c r="AY201" s="151"/>
      <c r="AZ201" s="152"/>
      <c r="BA201" s="152"/>
      <c r="BB201" s="152"/>
      <c r="BC201" s="152"/>
      <c r="BD201" s="91"/>
      <c r="BE201" s="91"/>
      <c r="BF201" s="91"/>
      <c r="BG201" s="91"/>
      <c r="BH201" s="91"/>
      <c r="BI201" s="91"/>
      <c r="BJ201" s="91"/>
      <c r="BK201" s="91"/>
      <c r="BL201" s="91"/>
      <c r="BM201" s="91"/>
      <c r="BN201" s="87"/>
      <c r="BO201" s="87"/>
      <c r="BP201" s="91"/>
      <c r="BQ201" s="91"/>
      <c r="BR201" s="91"/>
      <c r="BS201" s="91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7"/>
      <c r="CE201" s="87"/>
    </row>
    <row r="202" spans="1:83" ht="30" customHeight="1">
      <c r="A202" s="87"/>
      <c r="B202" s="270" t="str">
        <f>IF(OR(SCHEDULES!O201=0,SCHEDULES!O201=""),"",SCHEDULES!O201)</f>
        <v>EPL</v>
      </c>
      <c r="C202" s="271">
        <f>IF(B202="","",SCHEDULES!P201)</f>
        <v>46393</v>
      </c>
      <c r="D202" s="270" t="str">
        <f>IF(B202="","",SCHEDULES!Q201)</f>
        <v>The City Ground</v>
      </c>
      <c r="E202" s="272">
        <f>IF(B202="","",SCHEDULES!R201)</f>
        <v>0.83333333333333337</v>
      </c>
      <c r="F202" s="262">
        <f t="shared" si="49"/>
        <v>46393.833333333336</v>
      </c>
      <c r="G202" s="270" t="e" vm="34">
        <f>IFERROR(INDEX(LOGOS!B:B,MATCH(H202,LOGOS!A:A,0),1),"")</f>
        <v>#VALUE!</v>
      </c>
      <c r="H202" s="270" t="str">
        <f>IF(B202="","",SCHEDULES!S201)</f>
        <v>Nottingham Forest</v>
      </c>
      <c r="I202" s="313" t="s">
        <v>117</v>
      </c>
      <c r="J202" s="273" t="str">
        <f t="shared" si="50"/>
        <v>:</v>
      </c>
      <c r="K202" s="313" t="s">
        <v>117</v>
      </c>
      <c r="L202" s="270" t="str">
        <f>IF(B202="","",SCHEDULES!T201)</f>
        <v>Hull</v>
      </c>
      <c r="M202" s="270" t="e" vm="27">
        <f>IFERROR(INDEX(LOGOS!B:B,MATCH(L202,LOGOS!A:A,0),1),"")</f>
        <v>#VALUE!</v>
      </c>
      <c r="N202" s="107" t="str">
        <f t="shared" si="51"/>
        <v/>
      </c>
      <c r="O202" s="108" t="str">
        <f t="shared" si="52"/>
        <v/>
      </c>
      <c r="P202" s="108" t="str">
        <f t="shared" si="53"/>
        <v/>
      </c>
      <c r="Q202" s="109" t="str">
        <f t="shared" si="54"/>
        <v/>
      </c>
      <c r="R202" s="109" t="str">
        <f t="shared" si="55"/>
        <v/>
      </c>
      <c r="S202" s="109" t="str">
        <f t="shared" si="56"/>
        <v/>
      </c>
      <c r="T202" s="109" t="str">
        <f t="shared" si="57"/>
        <v/>
      </c>
      <c r="U202" s="108" t="str">
        <f>IF(N202="","",IF(MASTER.SCHEDULE!$N202="Draw",1,IF(MASTER.SCHEDULE!$N202=H202,3,0)))</f>
        <v/>
      </c>
      <c r="V202" s="108" t="str">
        <f>IF(N202="","",IF(MASTER.SCHEDULE!$N202="Draw",1,IF(MASTER.SCHEDULE!$N202=L202,3,0)))</f>
        <v/>
      </c>
      <c r="W202" s="109" t="str">
        <f>IF(N202="","",MASTER.SCHEDULE!$Q202+MASTER.SCHEDULE!$R202)</f>
        <v/>
      </c>
      <c r="X202" s="110">
        <f t="shared" si="58"/>
        <v>46393</v>
      </c>
      <c r="Y202" s="87"/>
      <c r="Z202" s="87"/>
      <c r="AA202" s="275" t="str">
        <f t="shared" si="59"/>
        <v>Jan 4, 2027</v>
      </c>
      <c r="AB202" s="87"/>
      <c r="AC202" s="87"/>
      <c r="AD202" s="126"/>
      <c r="AE202" s="126"/>
      <c r="AF202" s="87"/>
      <c r="AG202" s="87"/>
      <c r="AH202" s="126"/>
      <c r="AI202" s="126"/>
      <c r="AJ202" s="138"/>
      <c r="AK202" s="91"/>
      <c r="AL202" s="91"/>
      <c r="AM202" s="91"/>
      <c r="AN202" s="151"/>
      <c r="AO202" s="151"/>
      <c r="AP202" s="151"/>
      <c r="AQ202" s="151"/>
      <c r="AR202" s="151"/>
      <c r="AS202" s="151"/>
      <c r="AT202" s="151"/>
      <c r="AU202" s="152"/>
      <c r="AV202" s="152"/>
      <c r="AW202" s="152"/>
      <c r="AX202" s="151"/>
      <c r="AY202" s="151"/>
      <c r="AZ202" s="152"/>
      <c r="BA202" s="152"/>
      <c r="BB202" s="152"/>
      <c r="BC202" s="152"/>
      <c r="BD202" s="91"/>
      <c r="BE202" s="91"/>
      <c r="BF202" s="91"/>
      <c r="BG202" s="91"/>
      <c r="BH202" s="91"/>
      <c r="BI202" s="91"/>
      <c r="BJ202" s="91"/>
      <c r="BK202" s="91"/>
      <c r="BL202" s="91"/>
      <c r="BM202" s="91"/>
      <c r="BN202" s="87"/>
      <c r="BO202" s="87"/>
      <c r="BP202" s="91"/>
      <c r="BQ202" s="91"/>
      <c r="BR202" s="91"/>
      <c r="BS202" s="91"/>
      <c r="BT202" s="87"/>
      <c r="BU202" s="87"/>
      <c r="BV202" s="87"/>
      <c r="BW202" s="87"/>
      <c r="BX202" s="87"/>
      <c r="BY202" s="87"/>
      <c r="BZ202" s="87"/>
      <c r="CA202" s="87"/>
      <c r="CB202" s="87"/>
      <c r="CC202" s="87"/>
      <c r="CD202" s="87"/>
      <c r="CE202" s="87"/>
    </row>
    <row r="203" spans="1:83" ht="30" customHeight="1">
      <c r="A203" s="87"/>
      <c r="B203" s="270" t="str">
        <f>IF(OR(SCHEDULES!O202=0,SCHEDULES!O202=""),"",SCHEDULES!O202)</f>
        <v>EPL</v>
      </c>
      <c r="C203" s="271">
        <f>IF(B203="","",SCHEDULES!P202)</f>
        <v>46393</v>
      </c>
      <c r="D203" s="270" t="str">
        <f>IF(B203="","",SCHEDULES!Q202)</f>
        <v>Stadium of Light</v>
      </c>
      <c r="E203" s="272">
        <f>IF(B203="","",SCHEDULES!R202)</f>
        <v>0.83333333333333337</v>
      </c>
      <c r="F203" s="262">
        <f t="shared" si="49"/>
        <v>46393.833333333336</v>
      </c>
      <c r="G203" s="270" t="e" vm="32">
        <f>IFERROR(INDEX(LOGOS!B:B,MATCH(H203,LOGOS!A:A,0),1),"")</f>
        <v>#VALUE!</v>
      </c>
      <c r="H203" s="270" t="str">
        <f>IF(B203="","",SCHEDULES!S202)</f>
        <v>Sunderland</v>
      </c>
      <c r="I203" s="313" t="s">
        <v>117</v>
      </c>
      <c r="J203" s="273" t="str">
        <f t="shared" si="50"/>
        <v>:</v>
      </c>
      <c r="K203" s="313" t="s">
        <v>117</v>
      </c>
      <c r="L203" s="270" t="str">
        <f>IF(B203="","",SCHEDULES!T202)</f>
        <v>Liverpool</v>
      </c>
      <c r="M203" s="270" t="e" vm="43">
        <f>IFERROR(INDEX(LOGOS!B:B,MATCH(L203,LOGOS!A:A,0),1),"")</f>
        <v>#VALUE!</v>
      </c>
      <c r="N203" s="107" t="str">
        <f t="shared" si="51"/>
        <v/>
      </c>
      <c r="O203" s="108" t="str">
        <f t="shared" si="52"/>
        <v/>
      </c>
      <c r="P203" s="108" t="str">
        <f t="shared" si="53"/>
        <v/>
      </c>
      <c r="Q203" s="109" t="str">
        <f t="shared" si="54"/>
        <v/>
      </c>
      <c r="R203" s="109" t="str">
        <f t="shared" si="55"/>
        <v/>
      </c>
      <c r="S203" s="109" t="str">
        <f t="shared" si="56"/>
        <v/>
      </c>
      <c r="T203" s="109" t="str">
        <f t="shared" si="57"/>
        <v/>
      </c>
      <c r="U203" s="108" t="str">
        <f>IF(N203="","",IF(MASTER.SCHEDULE!$N203="Draw",1,IF(MASTER.SCHEDULE!$N203=H203,3,0)))</f>
        <v/>
      </c>
      <c r="V203" s="108" t="str">
        <f>IF(N203="","",IF(MASTER.SCHEDULE!$N203="Draw",1,IF(MASTER.SCHEDULE!$N203=L203,3,0)))</f>
        <v/>
      </c>
      <c r="W203" s="109" t="str">
        <f>IF(N203="","",MASTER.SCHEDULE!$Q203+MASTER.SCHEDULE!$R203)</f>
        <v/>
      </c>
      <c r="X203" s="110">
        <f t="shared" si="58"/>
        <v>46393</v>
      </c>
      <c r="Y203" s="87"/>
      <c r="Z203" s="87"/>
      <c r="AA203" s="275" t="str">
        <f t="shared" si="59"/>
        <v>Jan 4, 2027</v>
      </c>
      <c r="AB203" s="87"/>
      <c r="AC203" s="87"/>
      <c r="AD203" s="126"/>
      <c r="AE203" s="126"/>
      <c r="AF203" s="87"/>
      <c r="AG203" s="87"/>
      <c r="AH203" s="126"/>
      <c r="AI203" s="126"/>
      <c r="AJ203" s="138"/>
      <c r="AK203" s="91"/>
      <c r="AL203" s="91"/>
      <c r="AM203" s="91"/>
      <c r="AN203" s="151"/>
      <c r="AO203" s="151"/>
      <c r="AP203" s="151"/>
      <c r="AQ203" s="151"/>
      <c r="AR203" s="151"/>
      <c r="AS203" s="151"/>
      <c r="AT203" s="151"/>
      <c r="AU203" s="152"/>
      <c r="AV203" s="152"/>
      <c r="AW203" s="152"/>
      <c r="AX203" s="151"/>
      <c r="AY203" s="151"/>
      <c r="AZ203" s="152"/>
      <c r="BA203" s="152"/>
      <c r="BB203" s="152"/>
      <c r="BC203" s="152"/>
      <c r="BD203" s="91"/>
      <c r="BE203" s="91"/>
      <c r="BF203" s="91"/>
      <c r="BG203" s="91"/>
      <c r="BH203" s="91"/>
      <c r="BI203" s="91"/>
      <c r="BJ203" s="91"/>
      <c r="BK203" s="91"/>
      <c r="BL203" s="91"/>
      <c r="BM203" s="91"/>
      <c r="BN203" s="87"/>
      <c r="BO203" s="87"/>
      <c r="BP203" s="91"/>
      <c r="BQ203" s="91"/>
      <c r="BR203" s="91"/>
      <c r="BS203" s="91"/>
      <c r="BT203" s="87"/>
      <c r="BU203" s="87"/>
      <c r="BV203" s="87"/>
      <c r="BW203" s="87"/>
      <c r="BX203" s="87"/>
      <c r="BY203" s="87"/>
      <c r="BZ203" s="87"/>
      <c r="CA203" s="87"/>
      <c r="CB203" s="87"/>
      <c r="CC203" s="87"/>
      <c r="CD203" s="87"/>
      <c r="CE203" s="87"/>
    </row>
    <row r="204" spans="1:83" ht="30" customHeight="1">
      <c r="A204" s="87"/>
      <c r="B204" s="270" t="str">
        <f>IF(OR(SCHEDULES!O203=0,SCHEDULES!O203=""),"",SCHEDULES!O203)</f>
        <v>EPL</v>
      </c>
      <c r="C204" s="271">
        <f>IF(B204="","",SCHEDULES!P203)</f>
        <v>46403</v>
      </c>
      <c r="D204" s="270" t="str">
        <f>IF(B204="","",SCHEDULES!Q203)</f>
        <v>Vitality Stadium</v>
      </c>
      <c r="E204" s="272">
        <f>IF(B204="","",SCHEDULES!R203)</f>
        <v>0.625</v>
      </c>
      <c r="F204" s="262">
        <f t="shared" si="49"/>
        <v>46403.625</v>
      </c>
      <c r="G204" s="270" t="e" vm="36">
        <f>IFERROR(INDEX(LOGOS!B:B,MATCH(H204,LOGOS!A:A,0),1),"")</f>
        <v>#VALUE!</v>
      </c>
      <c r="H204" s="270" t="str">
        <f>IF(B204="","",SCHEDULES!S203)</f>
        <v>Bournemouth</v>
      </c>
      <c r="I204" s="313" t="s">
        <v>117</v>
      </c>
      <c r="J204" s="273" t="str">
        <f t="shared" si="50"/>
        <v>:</v>
      </c>
      <c r="K204" s="313" t="s">
        <v>117</v>
      </c>
      <c r="L204" s="270" t="str">
        <f>IF(B204="","",SCHEDULES!T203)</f>
        <v>Ipswich</v>
      </c>
      <c r="M204" s="270" t="e" vm="31">
        <f>IFERROR(INDEX(LOGOS!B:B,MATCH(L204,LOGOS!A:A,0),1),"")</f>
        <v>#VALUE!</v>
      </c>
      <c r="N204" s="107" t="str">
        <f t="shared" si="51"/>
        <v/>
      </c>
      <c r="O204" s="108" t="str">
        <f t="shared" si="52"/>
        <v/>
      </c>
      <c r="P204" s="108" t="str">
        <f t="shared" si="53"/>
        <v/>
      </c>
      <c r="Q204" s="109" t="str">
        <f t="shared" si="54"/>
        <v/>
      </c>
      <c r="R204" s="109" t="str">
        <f t="shared" si="55"/>
        <v/>
      </c>
      <c r="S204" s="109" t="str">
        <f t="shared" si="56"/>
        <v/>
      </c>
      <c r="T204" s="109" t="str">
        <f t="shared" si="57"/>
        <v/>
      </c>
      <c r="U204" s="108" t="str">
        <f>IF(N204="","",IF(MASTER.SCHEDULE!$N204="Draw",1,IF(MASTER.SCHEDULE!$N204=H204,3,0)))</f>
        <v/>
      </c>
      <c r="V204" s="108" t="str">
        <f>IF(N204="","",IF(MASTER.SCHEDULE!$N204="Draw",1,IF(MASTER.SCHEDULE!$N204=L204,3,0)))</f>
        <v/>
      </c>
      <c r="W204" s="109" t="str">
        <f>IF(N204="","",MASTER.SCHEDULE!$Q204+MASTER.SCHEDULE!$R204)</f>
        <v/>
      </c>
      <c r="X204" s="110">
        <f t="shared" si="58"/>
        <v>46403</v>
      </c>
      <c r="Y204" s="87"/>
      <c r="Z204" s="87"/>
      <c r="AA204" s="275" t="str">
        <f t="shared" si="59"/>
        <v>Jan 11, 2027</v>
      </c>
      <c r="AB204" s="87"/>
      <c r="AC204" s="87"/>
      <c r="AD204" s="126"/>
      <c r="AE204" s="126"/>
      <c r="AF204" s="87"/>
      <c r="AG204" s="87"/>
      <c r="AH204" s="126"/>
      <c r="AI204" s="126"/>
      <c r="AJ204" s="138"/>
      <c r="AK204" s="91"/>
      <c r="AL204" s="91"/>
      <c r="AM204" s="91"/>
      <c r="AN204" s="151"/>
      <c r="AO204" s="151"/>
      <c r="AP204" s="151"/>
      <c r="AQ204" s="151"/>
      <c r="AR204" s="151"/>
      <c r="AS204" s="151"/>
      <c r="AT204" s="151"/>
      <c r="AU204" s="152"/>
      <c r="AV204" s="152"/>
      <c r="AW204" s="152"/>
      <c r="AX204" s="151"/>
      <c r="AY204" s="151"/>
      <c r="AZ204" s="152"/>
      <c r="BA204" s="152"/>
      <c r="BB204" s="152"/>
      <c r="BC204" s="152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87"/>
      <c r="BO204" s="87"/>
      <c r="BP204" s="91"/>
      <c r="BQ204" s="91"/>
      <c r="BR204" s="91"/>
      <c r="BS204" s="91"/>
      <c r="BT204" s="87"/>
      <c r="BU204" s="87"/>
      <c r="BV204" s="87"/>
      <c r="BW204" s="87"/>
      <c r="BX204" s="87"/>
      <c r="BY204" s="87"/>
      <c r="BZ204" s="87"/>
      <c r="CA204" s="87"/>
      <c r="CB204" s="87"/>
      <c r="CC204" s="87"/>
      <c r="CD204" s="87"/>
      <c r="CE204" s="87"/>
    </row>
    <row r="205" spans="1:83" ht="30" customHeight="1">
      <c r="A205" s="87"/>
      <c r="B205" s="270" t="str">
        <f>IF(OR(SCHEDULES!O204=0,SCHEDULES!O204=""),"",SCHEDULES!O204)</f>
        <v>EPL</v>
      </c>
      <c r="C205" s="271">
        <f>IF(B205="","",SCHEDULES!P204)</f>
        <v>46403</v>
      </c>
      <c r="D205" s="270" t="str">
        <f>IF(B205="","",SCHEDULES!Q204)</f>
        <v>Villa Park</v>
      </c>
      <c r="E205" s="272">
        <f>IF(B205="","",SCHEDULES!R204)</f>
        <v>0.625</v>
      </c>
      <c r="F205" s="262">
        <f t="shared" si="49"/>
        <v>46403.625</v>
      </c>
      <c r="G205" s="270" t="e" vm="33">
        <f>IFERROR(INDEX(LOGOS!B:B,MATCH(H205,LOGOS!A:A,0),1),"")</f>
        <v>#VALUE!</v>
      </c>
      <c r="H205" s="270" t="str">
        <f>IF(B205="","",SCHEDULES!S204)</f>
        <v>Aston Villa</v>
      </c>
      <c r="I205" s="313" t="s">
        <v>117</v>
      </c>
      <c r="J205" s="273" t="str">
        <f t="shared" si="50"/>
        <v>:</v>
      </c>
      <c r="K205" s="313" t="s">
        <v>117</v>
      </c>
      <c r="L205" s="270" t="str">
        <f>IF(B205="","",SCHEDULES!T204)</f>
        <v>Manchester United</v>
      </c>
      <c r="M205" s="270" t="e" vm="28">
        <f>IFERROR(INDEX(LOGOS!B:B,MATCH(L205,LOGOS!A:A,0),1),"")</f>
        <v>#VALUE!</v>
      </c>
      <c r="N205" s="107" t="str">
        <f t="shared" si="51"/>
        <v/>
      </c>
      <c r="O205" s="108" t="str">
        <f t="shared" si="52"/>
        <v/>
      </c>
      <c r="P205" s="108" t="str">
        <f t="shared" si="53"/>
        <v/>
      </c>
      <c r="Q205" s="109" t="str">
        <f t="shared" si="54"/>
        <v/>
      </c>
      <c r="R205" s="109" t="str">
        <f t="shared" si="55"/>
        <v/>
      </c>
      <c r="S205" s="109" t="str">
        <f t="shared" si="56"/>
        <v/>
      </c>
      <c r="T205" s="109" t="str">
        <f t="shared" si="57"/>
        <v/>
      </c>
      <c r="U205" s="108" t="str">
        <f>IF(N205="","",IF(MASTER.SCHEDULE!$N205="Draw",1,IF(MASTER.SCHEDULE!$N205=H205,3,0)))</f>
        <v/>
      </c>
      <c r="V205" s="108" t="str">
        <f>IF(N205="","",IF(MASTER.SCHEDULE!$N205="Draw",1,IF(MASTER.SCHEDULE!$N205=L205,3,0)))</f>
        <v/>
      </c>
      <c r="W205" s="109" t="str">
        <f>IF(N205="","",MASTER.SCHEDULE!$Q205+MASTER.SCHEDULE!$R205)</f>
        <v/>
      </c>
      <c r="X205" s="110">
        <f t="shared" si="58"/>
        <v>46403</v>
      </c>
      <c r="Y205" s="87"/>
      <c r="Z205" s="87"/>
      <c r="AA205" s="275" t="str">
        <f t="shared" si="59"/>
        <v>Jan 11, 2027</v>
      </c>
      <c r="AB205" s="87"/>
      <c r="AC205" s="87"/>
      <c r="AD205" s="126"/>
      <c r="AE205" s="126"/>
      <c r="AF205" s="87"/>
      <c r="AG205" s="87"/>
      <c r="AH205" s="126"/>
      <c r="AI205" s="126"/>
      <c r="AJ205" s="138"/>
      <c r="AK205" s="91"/>
      <c r="AL205" s="91"/>
      <c r="AM205" s="91"/>
      <c r="AN205" s="151"/>
      <c r="AO205" s="151"/>
      <c r="AP205" s="151"/>
      <c r="AQ205" s="151"/>
      <c r="AR205" s="151"/>
      <c r="AS205" s="151"/>
      <c r="AT205" s="151"/>
      <c r="AU205" s="152"/>
      <c r="AV205" s="152"/>
      <c r="AW205" s="152"/>
      <c r="AX205" s="151"/>
      <c r="AY205" s="151"/>
      <c r="AZ205" s="152"/>
      <c r="BA205" s="152"/>
      <c r="BB205" s="152"/>
      <c r="BC205" s="152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87"/>
      <c r="BO205" s="87"/>
      <c r="BP205" s="91"/>
      <c r="BQ205" s="91"/>
      <c r="BR205" s="91"/>
      <c r="BS205" s="91"/>
      <c r="BT205" s="87"/>
      <c r="BU205" s="87"/>
      <c r="BV205" s="87"/>
      <c r="BW205" s="87"/>
      <c r="BX205" s="87"/>
      <c r="BY205" s="87"/>
      <c r="BZ205" s="87"/>
      <c r="CA205" s="87"/>
      <c r="CB205" s="87"/>
      <c r="CC205" s="87"/>
      <c r="CD205" s="87"/>
      <c r="CE205" s="87"/>
    </row>
    <row r="206" spans="1:83" ht="30" customHeight="1">
      <c r="A206" s="87"/>
      <c r="B206" s="270" t="str">
        <f>IF(OR(SCHEDULES!O205=0,SCHEDULES!O205=""),"",SCHEDULES!O205)</f>
        <v>EPL</v>
      </c>
      <c r="C206" s="271">
        <f>IF(B206="","",SCHEDULES!P205)</f>
        <v>46403</v>
      </c>
      <c r="D206" s="270" t="str">
        <f>IF(B206="","",SCHEDULES!Q205)</f>
        <v>Gtech Community Stadium</v>
      </c>
      <c r="E206" s="272">
        <f>IF(B206="","",SCHEDULES!R205)</f>
        <v>0.625</v>
      </c>
      <c r="F206" s="262">
        <f t="shared" si="49"/>
        <v>46403.625</v>
      </c>
      <c r="G206" s="270" t="e" vm="37">
        <f>IFERROR(INDEX(LOGOS!B:B,MATCH(H206,LOGOS!A:A,0),1),"")</f>
        <v>#VALUE!</v>
      </c>
      <c r="H206" s="270" t="str">
        <f>IF(B206="","",SCHEDULES!S205)</f>
        <v>Brentford</v>
      </c>
      <c r="I206" s="313" t="s">
        <v>117</v>
      </c>
      <c r="J206" s="273" t="str">
        <f t="shared" si="50"/>
        <v>:</v>
      </c>
      <c r="K206" s="313" t="s">
        <v>117</v>
      </c>
      <c r="L206" s="270" t="str">
        <f>IF(B206="","",SCHEDULES!T205)</f>
        <v>Brighton</v>
      </c>
      <c r="M206" s="270" t="e" vm="39">
        <f>IFERROR(INDEX(LOGOS!B:B,MATCH(L206,LOGOS!A:A,0),1),"")</f>
        <v>#VALUE!</v>
      </c>
      <c r="N206" s="107" t="str">
        <f t="shared" si="51"/>
        <v/>
      </c>
      <c r="O206" s="108" t="str">
        <f t="shared" si="52"/>
        <v/>
      </c>
      <c r="P206" s="108" t="str">
        <f t="shared" si="53"/>
        <v/>
      </c>
      <c r="Q206" s="109" t="str">
        <f t="shared" si="54"/>
        <v/>
      </c>
      <c r="R206" s="109" t="str">
        <f t="shared" si="55"/>
        <v/>
      </c>
      <c r="S206" s="109" t="str">
        <f t="shared" si="56"/>
        <v/>
      </c>
      <c r="T206" s="109" t="str">
        <f t="shared" si="57"/>
        <v/>
      </c>
      <c r="U206" s="108" t="str">
        <f>IF(N206="","",IF(MASTER.SCHEDULE!$N206="Draw",1,IF(MASTER.SCHEDULE!$N206=H206,3,0)))</f>
        <v/>
      </c>
      <c r="V206" s="108" t="str">
        <f>IF(N206="","",IF(MASTER.SCHEDULE!$N206="Draw",1,IF(MASTER.SCHEDULE!$N206=L206,3,0)))</f>
        <v/>
      </c>
      <c r="W206" s="109" t="str">
        <f>IF(N206="","",MASTER.SCHEDULE!$Q206+MASTER.SCHEDULE!$R206)</f>
        <v/>
      </c>
      <c r="X206" s="110">
        <f t="shared" si="58"/>
        <v>46403</v>
      </c>
      <c r="Y206" s="87"/>
      <c r="Z206" s="87"/>
      <c r="AA206" s="275" t="str">
        <f t="shared" si="59"/>
        <v>Jan 11, 2027</v>
      </c>
      <c r="AB206" s="87"/>
      <c r="AC206" s="87"/>
      <c r="AD206" s="126"/>
      <c r="AE206" s="126"/>
      <c r="AF206" s="87"/>
      <c r="AG206" s="87"/>
      <c r="AH206" s="126"/>
      <c r="AI206" s="126"/>
      <c r="AJ206" s="138"/>
      <c r="AK206" s="91"/>
      <c r="AL206" s="91"/>
      <c r="AM206" s="91"/>
      <c r="AN206" s="151"/>
      <c r="AO206" s="151"/>
      <c r="AP206" s="151"/>
      <c r="AQ206" s="151"/>
      <c r="AR206" s="151"/>
      <c r="AS206" s="151"/>
      <c r="AT206" s="151"/>
      <c r="AU206" s="152"/>
      <c r="AV206" s="152"/>
      <c r="AW206" s="152"/>
      <c r="AX206" s="151"/>
      <c r="AY206" s="151"/>
      <c r="AZ206" s="152"/>
      <c r="BA206" s="152"/>
      <c r="BB206" s="152"/>
      <c r="BC206" s="152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87"/>
      <c r="BO206" s="87"/>
      <c r="BP206" s="91"/>
      <c r="BQ206" s="91"/>
      <c r="BR206" s="91"/>
      <c r="BS206" s="91"/>
      <c r="BT206" s="87"/>
      <c r="BU206" s="87"/>
      <c r="BV206" s="87"/>
      <c r="BW206" s="87"/>
      <c r="BX206" s="87"/>
      <c r="BY206" s="87"/>
      <c r="BZ206" s="87"/>
      <c r="CA206" s="87"/>
      <c r="CB206" s="87"/>
      <c r="CC206" s="87"/>
      <c r="CD206" s="87"/>
      <c r="CE206" s="87"/>
    </row>
    <row r="207" spans="1:83" ht="30" customHeight="1">
      <c r="A207" s="87"/>
      <c r="B207" s="270" t="str">
        <f>IF(OR(SCHEDULES!O206=0,SCHEDULES!O206=""),"",SCHEDULES!O206)</f>
        <v>EPL</v>
      </c>
      <c r="C207" s="271">
        <f>IF(B207="","",SCHEDULES!P206)</f>
        <v>46403</v>
      </c>
      <c r="D207" s="270" t="str">
        <f>IF(B207="","",SCHEDULES!Q206)</f>
        <v>Stamford Bridge</v>
      </c>
      <c r="E207" s="272">
        <f>IF(B207="","",SCHEDULES!R206)</f>
        <v>0.625</v>
      </c>
      <c r="F207" s="262">
        <f t="shared" si="49"/>
        <v>46403.625</v>
      </c>
      <c r="G207" s="270" t="e" vm="41">
        <f>IFERROR(INDEX(LOGOS!B:B,MATCH(H207,LOGOS!A:A,0),1),"")</f>
        <v>#VALUE!</v>
      </c>
      <c r="H207" s="270" t="str">
        <f>IF(B207="","",SCHEDULES!S206)</f>
        <v>Chelsea</v>
      </c>
      <c r="I207" s="313" t="s">
        <v>117</v>
      </c>
      <c r="J207" s="273" t="str">
        <f t="shared" si="50"/>
        <v>:</v>
      </c>
      <c r="K207" s="313" t="s">
        <v>117</v>
      </c>
      <c r="L207" s="270" t="str">
        <f>IF(B207="","",SCHEDULES!T206)</f>
        <v>Sunderland</v>
      </c>
      <c r="M207" s="270" t="e" vm="32">
        <f>IFERROR(INDEX(LOGOS!B:B,MATCH(L207,LOGOS!A:A,0),1),"")</f>
        <v>#VALUE!</v>
      </c>
      <c r="N207" s="107" t="str">
        <f t="shared" si="51"/>
        <v/>
      </c>
      <c r="O207" s="108" t="str">
        <f t="shared" si="52"/>
        <v/>
      </c>
      <c r="P207" s="108" t="str">
        <f t="shared" si="53"/>
        <v/>
      </c>
      <c r="Q207" s="109" t="str">
        <f t="shared" si="54"/>
        <v/>
      </c>
      <c r="R207" s="109" t="str">
        <f t="shared" si="55"/>
        <v/>
      </c>
      <c r="S207" s="109" t="str">
        <f t="shared" si="56"/>
        <v/>
      </c>
      <c r="T207" s="109" t="str">
        <f t="shared" si="57"/>
        <v/>
      </c>
      <c r="U207" s="108" t="str">
        <f>IF(N207="","",IF(MASTER.SCHEDULE!$N207="Draw",1,IF(MASTER.SCHEDULE!$N207=H207,3,0)))</f>
        <v/>
      </c>
      <c r="V207" s="108" t="str">
        <f>IF(N207="","",IF(MASTER.SCHEDULE!$N207="Draw",1,IF(MASTER.SCHEDULE!$N207=L207,3,0)))</f>
        <v/>
      </c>
      <c r="W207" s="109" t="str">
        <f>IF(N207="","",MASTER.SCHEDULE!$Q207+MASTER.SCHEDULE!$R207)</f>
        <v/>
      </c>
      <c r="X207" s="110">
        <f t="shared" si="58"/>
        <v>46403</v>
      </c>
      <c r="Y207" s="87"/>
      <c r="Z207" s="87"/>
      <c r="AA207" s="275" t="str">
        <f t="shared" si="59"/>
        <v>Jan 11, 2027</v>
      </c>
      <c r="AB207" s="87"/>
      <c r="AC207" s="87"/>
      <c r="AD207" s="126"/>
      <c r="AE207" s="126"/>
      <c r="AF207" s="87"/>
      <c r="AG207" s="87"/>
      <c r="AH207" s="126"/>
      <c r="AI207" s="126"/>
      <c r="AJ207" s="138"/>
      <c r="AK207" s="91"/>
      <c r="AL207" s="91"/>
      <c r="AM207" s="91"/>
      <c r="AN207" s="151"/>
      <c r="AO207" s="151"/>
      <c r="AP207" s="151"/>
      <c r="AQ207" s="151"/>
      <c r="AR207" s="151"/>
      <c r="AS207" s="151"/>
      <c r="AT207" s="151"/>
      <c r="AU207" s="152"/>
      <c r="AV207" s="152"/>
      <c r="AW207" s="152"/>
      <c r="AX207" s="151"/>
      <c r="AY207" s="151"/>
      <c r="AZ207" s="152"/>
      <c r="BA207" s="152"/>
      <c r="BB207" s="152"/>
      <c r="BC207" s="152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87"/>
      <c r="BO207" s="87"/>
      <c r="BP207" s="91"/>
      <c r="BQ207" s="91"/>
      <c r="BR207" s="91"/>
      <c r="BS207" s="91"/>
      <c r="BT207" s="87"/>
      <c r="BU207" s="87"/>
      <c r="BV207" s="87"/>
      <c r="BW207" s="87"/>
      <c r="BX207" s="87"/>
      <c r="BY207" s="87"/>
      <c r="BZ207" s="87"/>
      <c r="CA207" s="87"/>
      <c r="CB207" s="87"/>
      <c r="CC207" s="87"/>
      <c r="CD207" s="87"/>
      <c r="CE207" s="87"/>
    </row>
    <row r="208" spans="1:83" ht="30" customHeight="1">
      <c r="A208" s="87"/>
      <c r="B208" s="270" t="str">
        <f>IF(OR(SCHEDULES!O207=0,SCHEDULES!O207=""),"",SCHEDULES!O207)</f>
        <v>EPL</v>
      </c>
      <c r="C208" s="271">
        <f>IF(B208="","",SCHEDULES!P207)</f>
        <v>46403</v>
      </c>
      <c r="D208" s="270" t="str">
        <f>IF(B208="","",SCHEDULES!Q207)</f>
        <v>Coventry Building Society Arena</v>
      </c>
      <c r="E208" s="272">
        <f>IF(B208="","",SCHEDULES!R207)</f>
        <v>0.625</v>
      </c>
      <c r="F208" s="262">
        <f t="shared" si="49"/>
        <v>46403.625</v>
      </c>
      <c r="G208" s="270" t="e" vm="26">
        <f>IFERROR(INDEX(LOGOS!B:B,MATCH(H208,LOGOS!A:A,0),1),"")</f>
        <v>#VALUE!</v>
      </c>
      <c r="H208" s="270" t="str">
        <f>IF(B208="","",SCHEDULES!S207)</f>
        <v>Coventry</v>
      </c>
      <c r="I208" s="313" t="s">
        <v>117</v>
      </c>
      <c r="J208" s="273" t="str">
        <f t="shared" si="50"/>
        <v>:</v>
      </c>
      <c r="K208" s="313" t="s">
        <v>117</v>
      </c>
      <c r="L208" s="270" t="str">
        <f>IF(B208="","",SCHEDULES!T207)</f>
        <v>Everton</v>
      </c>
      <c r="M208" s="270" t="e" vm="29">
        <f>IFERROR(INDEX(LOGOS!B:B,MATCH(L208,LOGOS!A:A,0),1),"")</f>
        <v>#VALUE!</v>
      </c>
      <c r="N208" s="107" t="str">
        <f t="shared" si="51"/>
        <v/>
      </c>
      <c r="O208" s="108" t="str">
        <f t="shared" si="52"/>
        <v/>
      </c>
      <c r="P208" s="108" t="str">
        <f t="shared" si="53"/>
        <v/>
      </c>
      <c r="Q208" s="109" t="str">
        <f t="shared" si="54"/>
        <v/>
      </c>
      <c r="R208" s="109" t="str">
        <f t="shared" si="55"/>
        <v/>
      </c>
      <c r="S208" s="109" t="str">
        <f t="shared" si="56"/>
        <v/>
      </c>
      <c r="T208" s="109" t="str">
        <f t="shared" si="57"/>
        <v/>
      </c>
      <c r="U208" s="108" t="str">
        <f>IF(N208="","",IF(MASTER.SCHEDULE!$N208="Draw",1,IF(MASTER.SCHEDULE!$N208=H208,3,0)))</f>
        <v/>
      </c>
      <c r="V208" s="108" t="str">
        <f>IF(N208="","",IF(MASTER.SCHEDULE!$N208="Draw",1,IF(MASTER.SCHEDULE!$N208=L208,3,0)))</f>
        <v/>
      </c>
      <c r="W208" s="109" t="str">
        <f>IF(N208="","",MASTER.SCHEDULE!$Q208+MASTER.SCHEDULE!$R208)</f>
        <v/>
      </c>
      <c r="X208" s="110">
        <f t="shared" si="58"/>
        <v>46403</v>
      </c>
      <c r="Y208" s="87"/>
      <c r="Z208" s="87"/>
      <c r="AA208" s="275" t="str">
        <f t="shared" si="59"/>
        <v>Jan 11, 2027</v>
      </c>
      <c r="AB208" s="87"/>
      <c r="AC208" s="87"/>
      <c r="AD208" s="126"/>
      <c r="AE208" s="126"/>
      <c r="AF208" s="87"/>
      <c r="AG208" s="87"/>
      <c r="AH208" s="126"/>
      <c r="AI208" s="126"/>
      <c r="AJ208" s="138"/>
      <c r="AK208" s="91"/>
      <c r="AL208" s="91"/>
      <c r="AM208" s="91"/>
      <c r="AN208" s="151"/>
      <c r="AO208" s="151"/>
      <c r="AP208" s="151"/>
      <c r="AQ208" s="151"/>
      <c r="AR208" s="151"/>
      <c r="AS208" s="151"/>
      <c r="AT208" s="151"/>
      <c r="AU208" s="152"/>
      <c r="AV208" s="152"/>
      <c r="AW208" s="152"/>
      <c r="AX208" s="151"/>
      <c r="AY208" s="151"/>
      <c r="AZ208" s="152"/>
      <c r="BA208" s="152"/>
      <c r="BB208" s="152"/>
      <c r="BC208" s="152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87"/>
      <c r="BO208" s="87"/>
      <c r="BP208" s="91"/>
      <c r="BQ208" s="91"/>
      <c r="BR208" s="91"/>
      <c r="BS208" s="91"/>
      <c r="BT208" s="87"/>
      <c r="BU208" s="87"/>
      <c r="BV208" s="87"/>
      <c r="BW208" s="87"/>
      <c r="BX208" s="87"/>
      <c r="BY208" s="87"/>
      <c r="BZ208" s="87"/>
      <c r="CA208" s="87"/>
      <c r="CB208" s="87"/>
      <c r="CC208" s="87"/>
      <c r="CD208" s="87"/>
      <c r="CE208" s="87"/>
    </row>
    <row r="209" spans="1:83" ht="30" customHeight="1">
      <c r="A209" s="87"/>
      <c r="B209" s="270" t="str">
        <f>IF(OR(SCHEDULES!O208=0,SCHEDULES!O208=""),"",SCHEDULES!O208)</f>
        <v>EPL</v>
      </c>
      <c r="C209" s="271">
        <f>IF(B209="","",SCHEDULES!P208)</f>
        <v>46403</v>
      </c>
      <c r="D209" s="270" t="str">
        <f>IF(B209="","",SCHEDULES!Q208)</f>
        <v>MKM Stadium</v>
      </c>
      <c r="E209" s="272">
        <f>IF(B209="","",SCHEDULES!R208)</f>
        <v>0.625</v>
      </c>
      <c r="F209" s="262">
        <f t="shared" si="49"/>
        <v>46403.625</v>
      </c>
      <c r="G209" s="270" t="e" vm="27">
        <f>IFERROR(INDEX(LOGOS!B:B,MATCH(H209,LOGOS!A:A,0),1),"")</f>
        <v>#VALUE!</v>
      </c>
      <c r="H209" s="270" t="str">
        <f>IF(B209="","",SCHEDULES!S208)</f>
        <v>Hull</v>
      </c>
      <c r="I209" s="313" t="s">
        <v>117</v>
      </c>
      <c r="J209" s="273" t="str">
        <f t="shared" si="50"/>
        <v>:</v>
      </c>
      <c r="K209" s="313" t="s">
        <v>117</v>
      </c>
      <c r="L209" s="270" t="str">
        <f>IF(B209="","",SCHEDULES!T208)</f>
        <v>Arsenal</v>
      </c>
      <c r="M209" s="270" t="e" vm="25">
        <f>IFERROR(INDEX(LOGOS!B:B,MATCH(L209,LOGOS!A:A,0),1),"")</f>
        <v>#VALUE!</v>
      </c>
      <c r="N209" s="107" t="str">
        <f t="shared" si="51"/>
        <v/>
      </c>
      <c r="O209" s="108" t="str">
        <f t="shared" si="52"/>
        <v/>
      </c>
      <c r="P209" s="108" t="str">
        <f t="shared" si="53"/>
        <v/>
      </c>
      <c r="Q209" s="109" t="str">
        <f t="shared" si="54"/>
        <v/>
      </c>
      <c r="R209" s="109" t="str">
        <f t="shared" si="55"/>
        <v/>
      </c>
      <c r="S209" s="109" t="str">
        <f t="shared" si="56"/>
        <v/>
      </c>
      <c r="T209" s="109" t="str">
        <f t="shared" si="57"/>
        <v/>
      </c>
      <c r="U209" s="108" t="str">
        <f>IF(N209="","",IF(MASTER.SCHEDULE!$N209="Draw",1,IF(MASTER.SCHEDULE!$N209=H209,3,0)))</f>
        <v/>
      </c>
      <c r="V209" s="108" t="str">
        <f>IF(N209="","",IF(MASTER.SCHEDULE!$N209="Draw",1,IF(MASTER.SCHEDULE!$N209=L209,3,0)))</f>
        <v/>
      </c>
      <c r="W209" s="109" t="str">
        <f>IF(N209="","",MASTER.SCHEDULE!$Q209+MASTER.SCHEDULE!$R209)</f>
        <v/>
      </c>
      <c r="X209" s="110">
        <f t="shared" si="58"/>
        <v>46403</v>
      </c>
      <c r="Y209" s="87"/>
      <c r="Z209" s="87"/>
      <c r="AA209" s="275" t="str">
        <f t="shared" si="59"/>
        <v>Jan 11, 2027</v>
      </c>
      <c r="AB209" s="87"/>
      <c r="AC209" s="87"/>
      <c r="AD209" s="126"/>
      <c r="AE209" s="126"/>
      <c r="AF209" s="87"/>
      <c r="AG209" s="87"/>
      <c r="AH209" s="126"/>
      <c r="AI209" s="126"/>
      <c r="AJ209" s="138"/>
      <c r="AK209" s="91"/>
      <c r="AL209" s="91"/>
      <c r="AM209" s="91"/>
      <c r="AN209" s="151"/>
      <c r="AO209" s="151"/>
      <c r="AP209" s="151"/>
      <c r="AQ209" s="151"/>
      <c r="AR209" s="151"/>
      <c r="AS209" s="151"/>
      <c r="AT209" s="151"/>
      <c r="AU209" s="152"/>
      <c r="AV209" s="152"/>
      <c r="AW209" s="152"/>
      <c r="AX209" s="151"/>
      <c r="AY209" s="151"/>
      <c r="AZ209" s="152"/>
      <c r="BA209" s="152"/>
      <c r="BB209" s="152"/>
      <c r="BC209" s="152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87"/>
      <c r="BO209" s="87"/>
      <c r="BP209" s="91"/>
      <c r="BQ209" s="91"/>
      <c r="BR209" s="91"/>
      <c r="BS209" s="91"/>
      <c r="BT209" s="87"/>
      <c r="BU209" s="87"/>
      <c r="BV209" s="87"/>
      <c r="BW209" s="87"/>
      <c r="BX209" s="87"/>
      <c r="BY209" s="87"/>
      <c r="BZ209" s="87"/>
      <c r="CA209" s="87"/>
      <c r="CB209" s="87"/>
      <c r="CC209" s="87"/>
      <c r="CD209" s="87"/>
      <c r="CE209" s="87"/>
    </row>
    <row r="210" spans="1:83" ht="30" customHeight="1">
      <c r="A210" s="87"/>
      <c r="B210" s="270" t="str">
        <f>IF(OR(SCHEDULES!O209=0,SCHEDULES!O209=""),"",SCHEDULES!O209)</f>
        <v>EPL</v>
      </c>
      <c r="C210" s="271">
        <f>IF(B210="","",SCHEDULES!P209)</f>
        <v>46403</v>
      </c>
      <c r="D210" s="270" t="str">
        <f>IF(B210="","",SCHEDULES!Q209)</f>
        <v>Anfield</v>
      </c>
      <c r="E210" s="272">
        <f>IF(B210="","",SCHEDULES!R209)</f>
        <v>0.625</v>
      </c>
      <c r="F210" s="262">
        <f t="shared" si="49"/>
        <v>46403.625</v>
      </c>
      <c r="G210" s="270" t="e" vm="43">
        <f>IFERROR(INDEX(LOGOS!B:B,MATCH(H210,LOGOS!A:A,0),1),"")</f>
        <v>#VALUE!</v>
      </c>
      <c r="H210" s="270" t="str">
        <f>IF(B210="","",SCHEDULES!S209)</f>
        <v>Liverpool</v>
      </c>
      <c r="I210" s="313" t="s">
        <v>117</v>
      </c>
      <c r="J210" s="273" t="str">
        <f t="shared" si="50"/>
        <v>:</v>
      </c>
      <c r="K210" s="313" t="s">
        <v>117</v>
      </c>
      <c r="L210" s="270" t="str">
        <f>IF(B210="","",SCHEDULES!T209)</f>
        <v>Crystal Palace</v>
      </c>
      <c r="M210" s="270" t="e" vm="30">
        <f>IFERROR(INDEX(LOGOS!B:B,MATCH(L210,LOGOS!A:A,0),1),"")</f>
        <v>#VALUE!</v>
      </c>
      <c r="N210" s="107" t="str">
        <f t="shared" si="51"/>
        <v/>
      </c>
      <c r="O210" s="108" t="str">
        <f t="shared" si="52"/>
        <v/>
      </c>
      <c r="P210" s="108" t="str">
        <f t="shared" si="53"/>
        <v/>
      </c>
      <c r="Q210" s="109" t="str">
        <f t="shared" si="54"/>
        <v/>
      </c>
      <c r="R210" s="109" t="str">
        <f t="shared" si="55"/>
        <v/>
      </c>
      <c r="S210" s="109" t="str">
        <f t="shared" si="56"/>
        <v/>
      </c>
      <c r="T210" s="109" t="str">
        <f t="shared" si="57"/>
        <v/>
      </c>
      <c r="U210" s="108" t="str">
        <f>IF(N210="","",IF(MASTER.SCHEDULE!$N210="Draw",1,IF(MASTER.SCHEDULE!$N210=H210,3,0)))</f>
        <v/>
      </c>
      <c r="V210" s="108" t="str">
        <f>IF(N210="","",IF(MASTER.SCHEDULE!$N210="Draw",1,IF(MASTER.SCHEDULE!$N210=L210,3,0)))</f>
        <v/>
      </c>
      <c r="W210" s="109" t="str">
        <f>IF(N210="","",MASTER.SCHEDULE!$Q210+MASTER.SCHEDULE!$R210)</f>
        <v/>
      </c>
      <c r="X210" s="110">
        <f t="shared" si="58"/>
        <v>46403</v>
      </c>
      <c r="Y210" s="87"/>
      <c r="Z210" s="87"/>
      <c r="AA210" s="275" t="str">
        <f t="shared" si="59"/>
        <v>Jan 11, 2027</v>
      </c>
      <c r="AB210" s="87"/>
      <c r="AC210" s="87"/>
      <c r="AD210" s="126"/>
      <c r="AE210" s="126"/>
      <c r="AF210" s="87"/>
      <c r="AG210" s="87"/>
      <c r="AH210" s="126"/>
      <c r="AI210" s="126"/>
      <c r="AJ210" s="138"/>
      <c r="AK210" s="91"/>
      <c r="AL210" s="91"/>
      <c r="AM210" s="91"/>
      <c r="AN210" s="151"/>
      <c r="AO210" s="151"/>
      <c r="AP210" s="151"/>
      <c r="AQ210" s="151"/>
      <c r="AR210" s="151"/>
      <c r="AS210" s="151"/>
      <c r="AT210" s="151"/>
      <c r="AU210" s="152"/>
      <c r="AV210" s="152"/>
      <c r="AW210" s="152"/>
      <c r="AX210" s="151"/>
      <c r="AY210" s="151"/>
      <c r="AZ210" s="152"/>
      <c r="BA210" s="152"/>
      <c r="BB210" s="152"/>
      <c r="BC210" s="152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87"/>
      <c r="BO210" s="87"/>
      <c r="BP210" s="91"/>
      <c r="BQ210" s="91"/>
      <c r="BR210" s="91"/>
      <c r="BS210" s="91"/>
      <c r="BT210" s="87"/>
      <c r="BU210" s="87"/>
      <c r="BV210" s="87"/>
      <c r="BW210" s="87"/>
      <c r="BX210" s="87"/>
      <c r="BY210" s="87"/>
      <c r="BZ210" s="87"/>
      <c r="CA210" s="87"/>
      <c r="CB210" s="87"/>
      <c r="CC210" s="87"/>
      <c r="CD210" s="87"/>
      <c r="CE210" s="87"/>
    </row>
    <row r="211" spans="1:83" ht="30" customHeight="1">
      <c r="A211" s="87"/>
      <c r="B211" s="270" t="str">
        <f>IF(OR(SCHEDULES!O210=0,SCHEDULES!O210=""),"",SCHEDULES!O210)</f>
        <v>EPL</v>
      </c>
      <c r="C211" s="271">
        <f>IF(B211="","",SCHEDULES!P210)</f>
        <v>46403</v>
      </c>
      <c r="D211" s="270" t="str">
        <f>IF(B211="","",SCHEDULES!Q210)</f>
        <v>Etihad Stadium</v>
      </c>
      <c r="E211" s="272">
        <f>IF(B211="","",SCHEDULES!R210)</f>
        <v>0.625</v>
      </c>
      <c r="F211" s="262">
        <f t="shared" si="49"/>
        <v>46403.625</v>
      </c>
      <c r="G211" s="270" t="e" vm="40">
        <f>IFERROR(INDEX(LOGOS!B:B,MATCH(H211,LOGOS!A:A,0),1),"")</f>
        <v>#VALUE!</v>
      </c>
      <c r="H211" s="270" t="str">
        <f>IF(B211="","",SCHEDULES!S210)</f>
        <v>Manchester City</v>
      </c>
      <c r="I211" s="313" t="s">
        <v>117</v>
      </c>
      <c r="J211" s="273" t="str">
        <f t="shared" si="50"/>
        <v>:</v>
      </c>
      <c r="K211" s="313" t="s">
        <v>117</v>
      </c>
      <c r="L211" s="270" t="str">
        <f>IF(B211="","",SCHEDULES!T210)</f>
        <v>Nottingham Forest</v>
      </c>
      <c r="M211" s="270" t="e" vm="34">
        <f>IFERROR(INDEX(LOGOS!B:B,MATCH(L211,LOGOS!A:A,0),1),"")</f>
        <v>#VALUE!</v>
      </c>
      <c r="N211" s="107" t="str">
        <f t="shared" si="51"/>
        <v/>
      </c>
      <c r="O211" s="108" t="str">
        <f t="shared" si="52"/>
        <v/>
      </c>
      <c r="P211" s="108" t="str">
        <f t="shared" si="53"/>
        <v/>
      </c>
      <c r="Q211" s="109" t="str">
        <f t="shared" si="54"/>
        <v/>
      </c>
      <c r="R211" s="109" t="str">
        <f t="shared" si="55"/>
        <v/>
      </c>
      <c r="S211" s="109" t="str">
        <f t="shared" si="56"/>
        <v/>
      </c>
      <c r="T211" s="109" t="str">
        <f t="shared" si="57"/>
        <v/>
      </c>
      <c r="U211" s="108" t="str">
        <f>IF(N211="","",IF(MASTER.SCHEDULE!$N211="Draw",1,IF(MASTER.SCHEDULE!$N211=H211,3,0)))</f>
        <v/>
      </c>
      <c r="V211" s="108" t="str">
        <f>IF(N211="","",IF(MASTER.SCHEDULE!$N211="Draw",1,IF(MASTER.SCHEDULE!$N211=L211,3,0)))</f>
        <v/>
      </c>
      <c r="W211" s="109" t="str">
        <f>IF(N211="","",MASTER.SCHEDULE!$Q211+MASTER.SCHEDULE!$R211)</f>
        <v/>
      </c>
      <c r="X211" s="110">
        <f t="shared" si="58"/>
        <v>46403</v>
      </c>
      <c r="Y211" s="87"/>
      <c r="Z211" s="87"/>
      <c r="AA211" s="275" t="str">
        <f t="shared" si="59"/>
        <v>Jan 11, 2027</v>
      </c>
      <c r="AB211" s="87"/>
      <c r="AC211" s="87"/>
      <c r="AD211" s="126"/>
      <c r="AE211" s="126"/>
      <c r="AF211" s="87"/>
      <c r="AG211" s="87"/>
      <c r="AH211" s="126"/>
      <c r="AI211" s="126"/>
      <c r="AJ211" s="138"/>
      <c r="AK211" s="91"/>
      <c r="AL211" s="91"/>
      <c r="AM211" s="91"/>
      <c r="AN211" s="151"/>
      <c r="AO211" s="151"/>
      <c r="AP211" s="151"/>
      <c r="AQ211" s="151"/>
      <c r="AR211" s="151"/>
      <c r="AS211" s="151"/>
      <c r="AT211" s="151"/>
      <c r="AU211" s="152"/>
      <c r="AV211" s="152"/>
      <c r="AW211" s="152"/>
      <c r="AX211" s="151"/>
      <c r="AY211" s="151"/>
      <c r="AZ211" s="152"/>
      <c r="BA211" s="152"/>
      <c r="BB211" s="152"/>
      <c r="BC211" s="152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87"/>
      <c r="BO211" s="87"/>
      <c r="BP211" s="91"/>
      <c r="BQ211" s="91"/>
      <c r="BR211" s="91"/>
      <c r="BS211" s="91"/>
      <c r="BT211" s="87"/>
      <c r="BU211" s="87"/>
      <c r="BV211" s="87"/>
      <c r="BW211" s="87"/>
      <c r="BX211" s="87"/>
      <c r="BY211" s="87"/>
      <c r="BZ211" s="87"/>
      <c r="CA211" s="87"/>
      <c r="CB211" s="87"/>
      <c r="CC211" s="87"/>
      <c r="CD211" s="87"/>
      <c r="CE211" s="87"/>
    </row>
    <row r="212" spans="1:83" ht="30" customHeight="1">
      <c r="A212" s="87"/>
      <c r="B212" s="270" t="str">
        <f>IF(OR(SCHEDULES!O211=0,SCHEDULES!O211=""),"",SCHEDULES!O211)</f>
        <v>EPL</v>
      </c>
      <c r="C212" s="271">
        <f>IF(B212="","",SCHEDULES!P211)</f>
        <v>46403</v>
      </c>
      <c r="D212" s="270" t="str">
        <f>IF(B212="","",SCHEDULES!Q211)</f>
        <v>St. James' Park</v>
      </c>
      <c r="E212" s="272">
        <f>IF(B212="","",SCHEDULES!R211)</f>
        <v>0.625</v>
      </c>
      <c r="F212" s="262">
        <f t="shared" si="49"/>
        <v>46403.625</v>
      </c>
      <c r="G212" s="270" t="e" vm="42">
        <f>IFERROR(INDEX(LOGOS!B:B,MATCH(H212,LOGOS!A:A,0),1),"")</f>
        <v>#VALUE!</v>
      </c>
      <c r="H212" s="270" t="str">
        <f>IF(B212="","",SCHEDULES!S211)</f>
        <v>Newcastle United</v>
      </c>
      <c r="I212" s="313" t="s">
        <v>117</v>
      </c>
      <c r="J212" s="273" t="str">
        <f t="shared" si="50"/>
        <v>:</v>
      </c>
      <c r="K212" s="313" t="s">
        <v>117</v>
      </c>
      <c r="L212" s="270" t="str">
        <f>IF(B212="","",SCHEDULES!T211)</f>
        <v>Fulham</v>
      </c>
      <c r="M212" s="270" t="e" vm="44">
        <f>IFERROR(INDEX(LOGOS!B:B,MATCH(L212,LOGOS!A:A,0),1),"")</f>
        <v>#VALUE!</v>
      </c>
      <c r="N212" s="107" t="str">
        <f t="shared" si="51"/>
        <v/>
      </c>
      <c r="O212" s="108" t="str">
        <f t="shared" si="52"/>
        <v/>
      </c>
      <c r="P212" s="108" t="str">
        <f t="shared" si="53"/>
        <v/>
      </c>
      <c r="Q212" s="109" t="str">
        <f t="shared" si="54"/>
        <v/>
      </c>
      <c r="R212" s="109" t="str">
        <f t="shared" si="55"/>
        <v/>
      </c>
      <c r="S212" s="109" t="str">
        <f t="shared" si="56"/>
        <v/>
      </c>
      <c r="T212" s="109" t="str">
        <f t="shared" si="57"/>
        <v/>
      </c>
      <c r="U212" s="108" t="str">
        <f>IF(N212="","",IF(MASTER.SCHEDULE!$N212="Draw",1,IF(MASTER.SCHEDULE!$N212=H212,3,0)))</f>
        <v/>
      </c>
      <c r="V212" s="108" t="str">
        <f>IF(N212="","",IF(MASTER.SCHEDULE!$N212="Draw",1,IF(MASTER.SCHEDULE!$N212=L212,3,0)))</f>
        <v/>
      </c>
      <c r="W212" s="109" t="str">
        <f>IF(N212="","",MASTER.SCHEDULE!$Q212+MASTER.SCHEDULE!$R212)</f>
        <v/>
      </c>
      <c r="X212" s="110">
        <f t="shared" si="58"/>
        <v>46403</v>
      </c>
      <c r="Y212" s="87"/>
      <c r="Z212" s="87"/>
      <c r="AA212" s="275" t="str">
        <f t="shared" si="59"/>
        <v>Jan 11, 2027</v>
      </c>
      <c r="AB212" s="87"/>
      <c r="AC212" s="87"/>
      <c r="AD212" s="126"/>
      <c r="AE212" s="126"/>
      <c r="AF212" s="87"/>
      <c r="AG212" s="87"/>
      <c r="AH212" s="126"/>
      <c r="AI212" s="126"/>
      <c r="AJ212" s="138"/>
      <c r="AK212" s="91"/>
      <c r="AL212" s="91"/>
      <c r="AM212" s="91"/>
      <c r="AN212" s="151"/>
      <c r="AO212" s="151"/>
      <c r="AP212" s="151"/>
      <c r="AQ212" s="151"/>
      <c r="AR212" s="151"/>
      <c r="AS212" s="151"/>
      <c r="AT212" s="151"/>
      <c r="AU212" s="152"/>
      <c r="AV212" s="152"/>
      <c r="AW212" s="152"/>
      <c r="AX212" s="151"/>
      <c r="AY212" s="151"/>
      <c r="AZ212" s="152"/>
      <c r="BA212" s="152"/>
      <c r="BB212" s="152"/>
      <c r="BC212" s="152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87"/>
      <c r="BO212" s="87"/>
      <c r="BP212" s="91"/>
      <c r="BQ212" s="91"/>
      <c r="BR212" s="91"/>
      <c r="BS212" s="91"/>
      <c r="BT212" s="87"/>
      <c r="BU212" s="87"/>
      <c r="BV212" s="87"/>
      <c r="BW212" s="87"/>
      <c r="BX212" s="87"/>
      <c r="BY212" s="87"/>
      <c r="BZ212" s="87"/>
      <c r="CA212" s="87"/>
      <c r="CB212" s="87"/>
      <c r="CC212" s="87"/>
      <c r="CD212" s="87"/>
      <c r="CE212" s="87"/>
    </row>
    <row r="213" spans="1:83" ht="30" customHeight="1">
      <c r="A213" s="87"/>
      <c r="B213" s="270" t="str">
        <f>IF(OR(SCHEDULES!O212=0,SCHEDULES!O212=""),"",SCHEDULES!O212)</f>
        <v>EPL</v>
      </c>
      <c r="C213" s="271">
        <f>IF(B213="","",SCHEDULES!P212)</f>
        <v>46403</v>
      </c>
      <c r="D213" s="270" t="str">
        <f>IF(B213="","",SCHEDULES!Q212)</f>
        <v>Tottenham Hotspur Stadium</v>
      </c>
      <c r="E213" s="272">
        <f>IF(B213="","",SCHEDULES!R212)</f>
        <v>0.625</v>
      </c>
      <c r="F213" s="262">
        <f t="shared" si="49"/>
        <v>46403.625</v>
      </c>
      <c r="G213" s="270" t="e" vm="38">
        <f>IFERROR(INDEX(LOGOS!B:B,MATCH(H213,LOGOS!A:A,0),1),"")</f>
        <v>#VALUE!</v>
      </c>
      <c r="H213" s="270" t="str">
        <f>IF(B213="","",SCHEDULES!S212)</f>
        <v>Tottenham</v>
      </c>
      <c r="I213" s="313" t="s">
        <v>117</v>
      </c>
      <c r="J213" s="273" t="str">
        <f t="shared" si="50"/>
        <v>:</v>
      </c>
      <c r="K213" s="313" t="s">
        <v>117</v>
      </c>
      <c r="L213" s="270" t="str">
        <f>IF(B213="","",SCHEDULES!T212)</f>
        <v>Leeds</v>
      </c>
      <c r="M213" s="270" t="e" vm="35">
        <f>IFERROR(INDEX(LOGOS!B:B,MATCH(L213,LOGOS!A:A,0),1),"")</f>
        <v>#VALUE!</v>
      </c>
      <c r="N213" s="107" t="str">
        <f t="shared" si="51"/>
        <v/>
      </c>
      <c r="O213" s="108" t="str">
        <f t="shared" si="52"/>
        <v/>
      </c>
      <c r="P213" s="108" t="str">
        <f t="shared" si="53"/>
        <v/>
      </c>
      <c r="Q213" s="109" t="str">
        <f t="shared" si="54"/>
        <v/>
      </c>
      <c r="R213" s="109" t="str">
        <f t="shared" si="55"/>
        <v/>
      </c>
      <c r="S213" s="109" t="str">
        <f t="shared" si="56"/>
        <v/>
      </c>
      <c r="T213" s="109" t="str">
        <f t="shared" si="57"/>
        <v/>
      </c>
      <c r="U213" s="108" t="str">
        <f>IF(N213="","",IF(MASTER.SCHEDULE!$N213="Draw",1,IF(MASTER.SCHEDULE!$N213=H213,3,0)))</f>
        <v/>
      </c>
      <c r="V213" s="108" t="str">
        <f>IF(N213="","",IF(MASTER.SCHEDULE!$N213="Draw",1,IF(MASTER.SCHEDULE!$N213=L213,3,0)))</f>
        <v/>
      </c>
      <c r="W213" s="109" t="str">
        <f>IF(N213="","",MASTER.SCHEDULE!$Q213+MASTER.SCHEDULE!$R213)</f>
        <v/>
      </c>
      <c r="X213" s="110">
        <f t="shared" si="58"/>
        <v>46403</v>
      </c>
      <c r="Y213" s="87"/>
      <c r="Z213" s="87"/>
      <c r="AA213" s="275" t="str">
        <f t="shared" si="59"/>
        <v>Jan 11, 2027</v>
      </c>
      <c r="AB213" s="87"/>
      <c r="AC213" s="87"/>
      <c r="AD213" s="126"/>
      <c r="AE213" s="126"/>
      <c r="AF213" s="87"/>
      <c r="AG213" s="87"/>
      <c r="AH213" s="126"/>
      <c r="AI213" s="126"/>
      <c r="AJ213" s="138"/>
      <c r="AK213" s="91"/>
      <c r="AL213" s="91"/>
      <c r="AM213" s="91"/>
      <c r="AN213" s="151"/>
      <c r="AO213" s="151"/>
      <c r="AP213" s="151"/>
      <c r="AQ213" s="151"/>
      <c r="AR213" s="151"/>
      <c r="AS213" s="151"/>
      <c r="AT213" s="151"/>
      <c r="AU213" s="152"/>
      <c r="AV213" s="152"/>
      <c r="AW213" s="152"/>
      <c r="AX213" s="151"/>
      <c r="AY213" s="151"/>
      <c r="AZ213" s="152"/>
      <c r="BA213" s="152"/>
      <c r="BB213" s="152"/>
      <c r="BC213" s="152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87"/>
      <c r="BO213" s="87"/>
      <c r="BP213" s="91"/>
      <c r="BQ213" s="91"/>
      <c r="BR213" s="91"/>
      <c r="BS213" s="91"/>
      <c r="BT213" s="87"/>
      <c r="BU213" s="87"/>
      <c r="BV213" s="87"/>
      <c r="BW213" s="87"/>
      <c r="BX213" s="87"/>
      <c r="BY213" s="87"/>
      <c r="BZ213" s="87"/>
      <c r="CA213" s="87"/>
      <c r="CB213" s="87"/>
      <c r="CC213" s="87"/>
      <c r="CD213" s="87"/>
      <c r="CE213" s="87"/>
    </row>
    <row r="214" spans="1:83" ht="30" customHeight="1">
      <c r="A214" s="87"/>
      <c r="B214" s="270" t="str">
        <f>IF(OR(SCHEDULES!O213=0,SCHEDULES!O213=""),"",SCHEDULES!O213)</f>
        <v>EPL</v>
      </c>
      <c r="C214" s="271">
        <f>IF(B214="","",SCHEDULES!P213)</f>
        <v>46410</v>
      </c>
      <c r="D214" s="270" t="str">
        <f>IF(B214="","",SCHEDULES!Q213)</f>
        <v>Emirates Stadium</v>
      </c>
      <c r="E214" s="272">
        <f>IF(B214="","",SCHEDULES!R213)</f>
        <v>0.625</v>
      </c>
      <c r="F214" s="262">
        <f t="shared" si="49"/>
        <v>46410.625</v>
      </c>
      <c r="G214" s="270" t="e" vm="25">
        <f>IFERROR(INDEX(LOGOS!B:B,MATCH(H214,LOGOS!A:A,0),1),"")</f>
        <v>#VALUE!</v>
      </c>
      <c r="H214" s="270" t="str">
        <f>IF(B214="","",SCHEDULES!S213)</f>
        <v>Arsenal</v>
      </c>
      <c r="I214" s="313" t="s">
        <v>117</v>
      </c>
      <c r="J214" s="273" t="str">
        <f t="shared" si="50"/>
        <v>:</v>
      </c>
      <c r="K214" s="313" t="s">
        <v>117</v>
      </c>
      <c r="L214" s="270" t="str">
        <f>IF(B214="","",SCHEDULES!T213)</f>
        <v>Newcastle United</v>
      </c>
      <c r="M214" s="270" t="e" vm="42">
        <f>IFERROR(INDEX(LOGOS!B:B,MATCH(L214,LOGOS!A:A,0),1),"")</f>
        <v>#VALUE!</v>
      </c>
      <c r="N214" s="107" t="str">
        <f t="shared" si="51"/>
        <v/>
      </c>
      <c r="O214" s="108" t="str">
        <f t="shared" si="52"/>
        <v/>
      </c>
      <c r="P214" s="108" t="str">
        <f t="shared" si="53"/>
        <v/>
      </c>
      <c r="Q214" s="109" t="str">
        <f t="shared" si="54"/>
        <v/>
      </c>
      <c r="R214" s="109" t="str">
        <f t="shared" si="55"/>
        <v/>
      </c>
      <c r="S214" s="109" t="str">
        <f t="shared" si="56"/>
        <v/>
      </c>
      <c r="T214" s="109" t="str">
        <f t="shared" si="57"/>
        <v/>
      </c>
      <c r="U214" s="108" t="str">
        <f>IF(N214="","",IF(MASTER.SCHEDULE!$N214="Draw",1,IF(MASTER.SCHEDULE!$N214=H214,3,0)))</f>
        <v/>
      </c>
      <c r="V214" s="108" t="str">
        <f>IF(N214="","",IF(MASTER.SCHEDULE!$N214="Draw",1,IF(MASTER.SCHEDULE!$N214=L214,3,0)))</f>
        <v/>
      </c>
      <c r="W214" s="109" t="str">
        <f>IF(N214="","",MASTER.SCHEDULE!$Q214+MASTER.SCHEDULE!$R214)</f>
        <v/>
      </c>
      <c r="X214" s="110">
        <f t="shared" si="58"/>
        <v>46410</v>
      </c>
      <c r="Y214" s="87"/>
      <c r="Z214" s="87"/>
      <c r="AA214" s="275" t="str">
        <f t="shared" si="59"/>
        <v>Jan 18, 2027</v>
      </c>
      <c r="AB214" s="87"/>
      <c r="AC214" s="87"/>
      <c r="AD214" s="126"/>
      <c r="AE214" s="126"/>
      <c r="AF214" s="87"/>
      <c r="AG214" s="87"/>
      <c r="AH214" s="126"/>
      <c r="AI214" s="126"/>
      <c r="AJ214" s="138"/>
      <c r="AK214" s="91"/>
      <c r="AL214" s="91"/>
      <c r="AM214" s="91"/>
      <c r="AN214" s="151"/>
      <c r="AO214" s="151"/>
      <c r="AP214" s="151"/>
      <c r="AQ214" s="151"/>
      <c r="AR214" s="151"/>
      <c r="AS214" s="151"/>
      <c r="AT214" s="151"/>
      <c r="AU214" s="152"/>
      <c r="AV214" s="152"/>
      <c r="AW214" s="152"/>
      <c r="AX214" s="151"/>
      <c r="AY214" s="151"/>
      <c r="AZ214" s="152"/>
      <c r="BA214" s="152"/>
      <c r="BB214" s="152"/>
      <c r="BC214" s="152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87"/>
      <c r="BO214" s="87"/>
      <c r="BP214" s="91"/>
      <c r="BQ214" s="91"/>
      <c r="BR214" s="91"/>
      <c r="BS214" s="91"/>
      <c r="BT214" s="87"/>
      <c r="BU214" s="87"/>
      <c r="BV214" s="87"/>
      <c r="BW214" s="87"/>
      <c r="BX214" s="87"/>
      <c r="BY214" s="87"/>
      <c r="BZ214" s="87"/>
      <c r="CA214" s="87"/>
      <c r="CB214" s="87"/>
      <c r="CC214" s="87"/>
      <c r="CD214" s="87"/>
      <c r="CE214" s="87"/>
    </row>
    <row r="215" spans="1:83" ht="30" customHeight="1">
      <c r="A215" s="87"/>
      <c r="B215" s="270" t="str">
        <f>IF(OR(SCHEDULES!O214=0,SCHEDULES!O214=""),"",SCHEDULES!O214)</f>
        <v>EPL</v>
      </c>
      <c r="C215" s="271">
        <f>IF(B215="","",SCHEDULES!P214)</f>
        <v>46410</v>
      </c>
      <c r="D215" s="270" t="str">
        <f>IF(B215="","",SCHEDULES!Q214)</f>
        <v>American Express Stadium</v>
      </c>
      <c r="E215" s="272">
        <f>IF(B215="","",SCHEDULES!R214)</f>
        <v>0.625</v>
      </c>
      <c r="F215" s="262">
        <f t="shared" si="49"/>
        <v>46410.625</v>
      </c>
      <c r="G215" s="270" t="e" vm="39">
        <f>IFERROR(INDEX(LOGOS!B:B,MATCH(H215,LOGOS!A:A,0),1),"")</f>
        <v>#VALUE!</v>
      </c>
      <c r="H215" s="270" t="str">
        <f>IF(B215="","",SCHEDULES!S214)</f>
        <v>Brighton</v>
      </c>
      <c r="I215" s="313" t="s">
        <v>117</v>
      </c>
      <c r="J215" s="273" t="str">
        <f t="shared" si="50"/>
        <v>:</v>
      </c>
      <c r="K215" s="313" t="s">
        <v>117</v>
      </c>
      <c r="L215" s="270" t="str">
        <f>IF(B215="","",SCHEDULES!T214)</f>
        <v>Manchester City</v>
      </c>
      <c r="M215" s="270" t="e" vm="40">
        <f>IFERROR(INDEX(LOGOS!B:B,MATCH(L215,LOGOS!A:A,0),1),"")</f>
        <v>#VALUE!</v>
      </c>
      <c r="N215" s="107" t="str">
        <f t="shared" si="51"/>
        <v/>
      </c>
      <c r="O215" s="108" t="str">
        <f t="shared" si="52"/>
        <v/>
      </c>
      <c r="P215" s="108" t="str">
        <f t="shared" si="53"/>
        <v/>
      </c>
      <c r="Q215" s="109" t="str">
        <f t="shared" si="54"/>
        <v/>
      </c>
      <c r="R215" s="109" t="str">
        <f t="shared" si="55"/>
        <v/>
      </c>
      <c r="S215" s="109" t="str">
        <f t="shared" si="56"/>
        <v/>
      </c>
      <c r="T215" s="109" t="str">
        <f t="shared" si="57"/>
        <v/>
      </c>
      <c r="U215" s="108" t="str">
        <f>IF(N215="","",IF(MASTER.SCHEDULE!$N215="Draw",1,IF(MASTER.SCHEDULE!$N215=H215,3,0)))</f>
        <v/>
      </c>
      <c r="V215" s="108" t="str">
        <f>IF(N215="","",IF(MASTER.SCHEDULE!$N215="Draw",1,IF(MASTER.SCHEDULE!$N215=L215,3,0)))</f>
        <v/>
      </c>
      <c r="W215" s="109" t="str">
        <f>IF(N215="","",MASTER.SCHEDULE!$Q215+MASTER.SCHEDULE!$R215)</f>
        <v/>
      </c>
      <c r="X215" s="110">
        <f t="shared" si="58"/>
        <v>46410</v>
      </c>
      <c r="Y215" s="87"/>
      <c r="Z215" s="87"/>
      <c r="AA215" s="275" t="str">
        <f t="shared" si="59"/>
        <v>Jan 18, 2027</v>
      </c>
      <c r="AB215" s="87"/>
      <c r="AC215" s="87"/>
      <c r="AD215" s="126"/>
      <c r="AE215" s="126"/>
      <c r="AF215" s="87"/>
      <c r="AG215" s="87"/>
      <c r="AH215" s="126"/>
      <c r="AI215" s="126"/>
      <c r="AJ215" s="138"/>
      <c r="AK215" s="91"/>
      <c r="AL215" s="91"/>
      <c r="AM215" s="91"/>
      <c r="AN215" s="151"/>
      <c r="AO215" s="151"/>
      <c r="AP215" s="151"/>
      <c r="AQ215" s="151"/>
      <c r="AR215" s="151"/>
      <c r="AS215" s="151"/>
      <c r="AT215" s="151"/>
      <c r="AU215" s="152"/>
      <c r="AV215" s="152"/>
      <c r="AW215" s="152"/>
      <c r="AX215" s="151"/>
      <c r="AY215" s="151"/>
      <c r="AZ215" s="152"/>
      <c r="BA215" s="152"/>
      <c r="BB215" s="152"/>
      <c r="BC215" s="152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87"/>
      <c r="BO215" s="87"/>
      <c r="BP215" s="91"/>
      <c r="BQ215" s="91"/>
      <c r="BR215" s="91"/>
      <c r="BS215" s="91"/>
      <c r="BT215" s="87"/>
      <c r="BU215" s="87"/>
      <c r="BV215" s="87"/>
      <c r="BW215" s="87"/>
      <c r="BX215" s="87"/>
      <c r="BY215" s="87"/>
      <c r="BZ215" s="87"/>
      <c r="CA215" s="87"/>
      <c r="CB215" s="87"/>
      <c r="CC215" s="87"/>
      <c r="CD215" s="87"/>
      <c r="CE215" s="87"/>
    </row>
    <row r="216" spans="1:83" ht="30" customHeight="1">
      <c r="A216" s="87"/>
      <c r="B216" s="270" t="str">
        <f>IF(OR(SCHEDULES!O215=0,SCHEDULES!O215=""),"",SCHEDULES!O215)</f>
        <v>EPL</v>
      </c>
      <c r="C216" s="271">
        <f>IF(B216="","",SCHEDULES!P215)</f>
        <v>46410</v>
      </c>
      <c r="D216" s="270" t="str">
        <f>IF(B216="","",SCHEDULES!Q215)</f>
        <v>Selhurst Park</v>
      </c>
      <c r="E216" s="272">
        <f>IF(B216="","",SCHEDULES!R215)</f>
        <v>0.625</v>
      </c>
      <c r="F216" s="262">
        <f t="shared" si="49"/>
        <v>46410.625</v>
      </c>
      <c r="G216" s="270" t="e" vm="30">
        <f>IFERROR(INDEX(LOGOS!B:B,MATCH(H216,LOGOS!A:A,0),1),"")</f>
        <v>#VALUE!</v>
      </c>
      <c r="H216" s="270" t="str">
        <f>IF(B216="","",SCHEDULES!S215)</f>
        <v>Crystal Palace</v>
      </c>
      <c r="I216" s="313" t="s">
        <v>117</v>
      </c>
      <c r="J216" s="273" t="str">
        <f t="shared" si="50"/>
        <v>:</v>
      </c>
      <c r="K216" s="313" t="s">
        <v>117</v>
      </c>
      <c r="L216" s="270" t="str">
        <f>IF(B216="","",SCHEDULES!T215)</f>
        <v>Tottenham</v>
      </c>
      <c r="M216" s="270" t="e" vm="38">
        <f>IFERROR(INDEX(LOGOS!B:B,MATCH(L216,LOGOS!A:A,0),1),"")</f>
        <v>#VALUE!</v>
      </c>
      <c r="N216" s="107" t="str">
        <f t="shared" si="51"/>
        <v/>
      </c>
      <c r="O216" s="108" t="str">
        <f t="shared" si="52"/>
        <v/>
      </c>
      <c r="P216" s="108" t="str">
        <f t="shared" si="53"/>
        <v/>
      </c>
      <c r="Q216" s="109" t="str">
        <f t="shared" si="54"/>
        <v/>
      </c>
      <c r="R216" s="109" t="str">
        <f t="shared" si="55"/>
        <v/>
      </c>
      <c r="S216" s="109" t="str">
        <f t="shared" si="56"/>
        <v/>
      </c>
      <c r="T216" s="109" t="str">
        <f t="shared" si="57"/>
        <v/>
      </c>
      <c r="U216" s="108" t="str">
        <f>IF(N216="","",IF(MASTER.SCHEDULE!$N216="Draw",1,IF(MASTER.SCHEDULE!$N216=H216,3,0)))</f>
        <v/>
      </c>
      <c r="V216" s="108" t="str">
        <f>IF(N216="","",IF(MASTER.SCHEDULE!$N216="Draw",1,IF(MASTER.SCHEDULE!$N216=L216,3,0)))</f>
        <v/>
      </c>
      <c r="W216" s="109" t="str">
        <f>IF(N216="","",MASTER.SCHEDULE!$Q216+MASTER.SCHEDULE!$R216)</f>
        <v/>
      </c>
      <c r="X216" s="110">
        <f t="shared" si="58"/>
        <v>46410</v>
      </c>
      <c r="Y216" s="87"/>
      <c r="Z216" s="87"/>
      <c r="AA216" s="275" t="str">
        <f t="shared" si="59"/>
        <v>Jan 18, 2027</v>
      </c>
      <c r="AB216" s="87"/>
      <c r="AC216" s="87"/>
      <c r="AD216" s="126"/>
      <c r="AE216" s="126"/>
      <c r="AF216" s="87"/>
      <c r="AG216" s="87"/>
      <c r="AH216" s="126"/>
      <c r="AI216" s="126"/>
      <c r="AJ216" s="138"/>
      <c r="AK216" s="91"/>
      <c r="AL216" s="91"/>
      <c r="AM216" s="91"/>
      <c r="AN216" s="151"/>
      <c r="AO216" s="151"/>
      <c r="AP216" s="151"/>
      <c r="AQ216" s="151"/>
      <c r="AR216" s="151"/>
      <c r="AS216" s="151"/>
      <c r="AT216" s="151"/>
      <c r="AU216" s="152"/>
      <c r="AV216" s="152"/>
      <c r="AW216" s="152"/>
      <c r="AX216" s="151"/>
      <c r="AY216" s="151"/>
      <c r="AZ216" s="152"/>
      <c r="BA216" s="152"/>
      <c r="BB216" s="152"/>
      <c r="BC216" s="152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87"/>
      <c r="BO216" s="87"/>
      <c r="BP216" s="91"/>
      <c r="BQ216" s="91"/>
      <c r="BR216" s="91"/>
      <c r="BS216" s="91"/>
      <c r="BT216" s="87"/>
      <c r="BU216" s="87"/>
      <c r="BV216" s="87"/>
      <c r="BW216" s="87"/>
      <c r="BX216" s="87"/>
      <c r="BY216" s="87"/>
      <c r="BZ216" s="87"/>
      <c r="CA216" s="87"/>
      <c r="CB216" s="87"/>
      <c r="CC216" s="87"/>
      <c r="CD216" s="87"/>
      <c r="CE216" s="87"/>
    </row>
    <row r="217" spans="1:83" ht="30" customHeight="1">
      <c r="A217" s="87"/>
      <c r="B217" s="270" t="str">
        <f>IF(OR(SCHEDULES!O216=0,SCHEDULES!O216=""),"",SCHEDULES!O216)</f>
        <v>EPL</v>
      </c>
      <c r="C217" s="271">
        <f>IF(B217="","",SCHEDULES!P216)</f>
        <v>46410</v>
      </c>
      <c r="D217" s="270" t="str">
        <f>IF(B217="","",SCHEDULES!Q216)</f>
        <v>Hill Dickinson Stadium</v>
      </c>
      <c r="E217" s="272">
        <f>IF(B217="","",SCHEDULES!R216)</f>
        <v>0.625</v>
      </c>
      <c r="F217" s="262">
        <f t="shared" si="49"/>
        <v>46410.625</v>
      </c>
      <c r="G217" s="270" t="e" vm="29">
        <f>IFERROR(INDEX(LOGOS!B:B,MATCH(H217,LOGOS!A:A,0),1),"")</f>
        <v>#VALUE!</v>
      </c>
      <c r="H217" s="270" t="str">
        <f>IF(B217="","",SCHEDULES!S216)</f>
        <v>Everton</v>
      </c>
      <c r="I217" s="313" t="s">
        <v>117</v>
      </c>
      <c r="J217" s="273" t="str">
        <f t="shared" si="50"/>
        <v>:</v>
      </c>
      <c r="K217" s="313" t="s">
        <v>117</v>
      </c>
      <c r="L217" s="270" t="str">
        <f>IF(B217="","",SCHEDULES!T216)</f>
        <v>Brentford</v>
      </c>
      <c r="M217" s="270" t="e" vm="37">
        <f>IFERROR(INDEX(LOGOS!B:B,MATCH(L217,LOGOS!A:A,0),1),"")</f>
        <v>#VALUE!</v>
      </c>
      <c r="N217" s="107" t="str">
        <f t="shared" si="51"/>
        <v/>
      </c>
      <c r="O217" s="108" t="str">
        <f t="shared" si="52"/>
        <v/>
      </c>
      <c r="P217" s="108" t="str">
        <f t="shared" si="53"/>
        <v/>
      </c>
      <c r="Q217" s="109" t="str">
        <f t="shared" si="54"/>
        <v/>
      </c>
      <c r="R217" s="109" t="str">
        <f t="shared" si="55"/>
        <v/>
      </c>
      <c r="S217" s="109" t="str">
        <f t="shared" si="56"/>
        <v/>
      </c>
      <c r="T217" s="109" t="str">
        <f t="shared" si="57"/>
        <v/>
      </c>
      <c r="U217" s="108" t="str">
        <f>IF(N217="","",IF(MASTER.SCHEDULE!$N217="Draw",1,IF(MASTER.SCHEDULE!$N217=H217,3,0)))</f>
        <v/>
      </c>
      <c r="V217" s="108" t="str">
        <f>IF(N217="","",IF(MASTER.SCHEDULE!$N217="Draw",1,IF(MASTER.SCHEDULE!$N217=L217,3,0)))</f>
        <v/>
      </c>
      <c r="W217" s="109" t="str">
        <f>IF(N217="","",MASTER.SCHEDULE!$Q217+MASTER.SCHEDULE!$R217)</f>
        <v/>
      </c>
      <c r="X217" s="110">
        <f t="shared" si="58"/>
        <v>46410</v>
      </c>
      <c r="Y217" s="87"/>
      <c r="Z217" s="87"/>
      <c r="AA217" s="275" t="str">
        <f t="shared" si="59"/>
        <v>Jan 18, 2027</v>
      </c>
      <c r="AB217" s="87"/>
      <c r="AC217" s="87"/>
      <c r="AD217" s="126"/>
      <c r="AE217" s="126"/>
      <c r="AF217" s="87"/>
      <c r="AG217" s="87"/>
      <c r="AH217" s="126"/>
      <c r="AI217" s="126"/>
      <c r="AJ217" s="138"/>
      <c r="AK217" s="91"/>
      <c r="AL217" s="91"/>
      <c r="AM217" s="91"/>
      <c r="AN217" s="151"/>
      <c r="AO217" s="151"/>
      <c r="AP217" s="151"/>
      <c r="AQ217" s="151"/>
      <c r="AR217" s="151"/>
      <c r="AS217" s="151"/>
      <c r="AT217" s="151"/>
      <c r="AU217" s="152"/>
      <c r="AV217" s="152"/>
      <c r="AW217" s="152"/>
      <c r="AX217" s="151"/>
      <c r="AY217" s="151"/>
      <c r="AZ217" s="152"/>
      <c r="BA217" s="152"/>
      <c r="BB217" s="152"/>
      <c r="BC217" s="152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87"/>
      <c r="BO217" s="87"/>
      <c r="BP217" s="91"/>
      <c r="BQ217" s="91"/>
      <c r="BR217" s="91"/>
      <c r="BS217" s="91"/>
      <c r="BT217" s="87"/>
      <c r="BU217" s="87"/>
      <c r="BV217" s="87"/>
      <c r="BW217" s="87"/>
      <c r="BX217" s="87"/>
      <c r="BY217" s="87"/>
      <c r="BZ217" s="87"/>
      <c r="CA217" s="87"/>
      <c r="CB217" s="87"/>
      <c r="CC217" s="87"/>
      <c r="CD217" s="87"/>
      <c r="CE217" s="87"/>
    </row>
    <row r="218" spans="1:83" ht="30" customHeight="1">
      <c r="A218" s="87"/>
      <c r="B218" s="270" t="str">
        <f>IF(OR(SCHEDULES!O217=0,SCHEDULES!O217=""),"",SCHEDULES!O217)</f>
        <v>EPL</v>
      </c>
      <c r="C218" s="271">
        <f>IF(B218="","",SCHEDULES!P217)</f>
        <v>46410</v>
      </c>
      <c r="D218" s="270" t="str">
        <f>IF(B218="","",SCHEDULES!Q217)</f>
        <v>Craven Cottage</v>
      </c>
      <c r="E218" s="272">
        <f>IF(B218="","",SCHEDULES!R217)</f>
        <v>0.625</v>
      </c>
      <c r="F218" s="262">
        <f t="shared" si="49"/>
        <v>46410.625</v>
      </c>
      <c r="G218" s="270" t="e" vm="44">
        <f>IFERROR(INDEX(LOGOS!B:B,MATCH(H218,LOGOS!A:A,0),1),"")</f>
        <v>#VALUE!</v>
      </c>
      <c r="H218" s="270" t="str">
        <f>IF(B218="","",SCHEDULES!S217)</f>
        <v>Fulham</v>
      </c>
      <c r="I218" s="313" t="s">
        <v>117</v>
      </c>
      <c r="J218" s="273" t="str">
        <f t="shared" si="50"/>
        <v>:</v>
      </c>
      <c r="K218" s="313" t="s">
        <v>117</v>
      </c>
      <c r="L218" s="270" t="str">
        <f>IF(B218="","",SCHEDULES!T217)</f>
        <v>Aston Villa</v>
      </c>
      <c r="M218" s="270" t="e" vm="33">
        <f>IFERROR(INDEX(LOGOS!B:B,MATCH(L218,LOGOS!A:A,0),1),"")</f>
        <v>#VALUE!</v>
      </c>
      <c r="N218" s="107" t="str">
        <f t="shared" si="51"/>
        <v/>
      </c>
      <c r="O218" s="108" t="str">
        <f t="shared" si="52"/>
        <v/>
      </c>
      <c r="P218" s="108" t="str">
        <f t="shared" si="53"/>
        <v/>
      </c>
      <c r="Q218" s="109" t="str">
        <f t="shared" si="54"/>
        <v/>
      </c>
      <c r="R218" s="109" t="str">
        <f t="shared" si="55"/>
        <v/>
      </c>
      <c r="S218" s="109" t="str">
        <f t="shared" si="56"/>
        <v/>
      </c>
      <c r="T218" s="109" t="str">
        <f t="shared" si="57"/>
        <v/>
      </c>
      <c r="U218" s="108" t="str">
        <f>IF(N218="","",IF(MASTER.SCHEDULE!$N218="Draw",1,IF(MASTER.SCHEDULE!$N218=H218,3,0)))</f>
        <v/>
      </c>
      <c r="V218" s="108" t="str">
        <f>IF(N218="","",IF(MASTER.SCHEDULE!$N218="Draw",1,IF(MASTER.SCHEDULE!$N218=L218,3,0)))</f>
        <v/>
      </c>
      <c r="W218" s="109" t="str">
        <f>IF(N218="","",MASTER.SCHEDULE!$Q218+MASTER.SCHEDULE!$R218)</f>
        <v/>
      </c>
      <c r="X218" s="110">
        <f t="shared" si="58"/>
        <v>46410</v>
      </c>
      <c r="Y218" s="87"/>
      <c r="Z218" s="87"/>
      <c r="AA218" s="275" t="str">
        <f t="shared" si="59"/>
        <v>Jan 18, 2027</v>
      </c>
      <c r="AB218" s="87"/>
      <c r="AC218" s="87"/>
      <c r="AD218" s="126"/>
      <c r="AE218" s="126"/>
      <c r="AF218" s="87"/>
      <c r="AG218" s="87"/>
      <c r="AH218" s="126"/>
      <c r="AI218" s="126"/>
      <c r="AJ218" s="138"/>
      <c r="AK218" s="91"/>
      <c r="AL218" s="91"/>
      <c r="AM218" s="91"/>
      <c r="AN218" s="151"/>
      <c r="AO218" s="151"/>
      <c r="AP218" s="151"/>
      <c r="AQ218" s="151"/>
      <c r="AR218" s="151"/>
      <c r="AS218" s="151"/>
      <c r="AT218" s="151"/>
      <c r="AU218" s="152"/>
      <c r="AV218" s="152"/>
      <c r="AW218" s="152"/>
      <c r="AX218" s="151"/>
      <c r="AY218" s="151"/>
      <c r="AZ218" s="152"/>
      <c r="BA218" s="152"/>
      <c r="BB218" s="152"/>
      <c r="BC218" s="152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87"/>
      <c r="BO218" s="87"/>
      <c r="BP218" s="91"/>
      <c r="BQ218" s="91"/>
      <c r="BR218" s="91"/>
      <c r="BS218" s="91"/>
      <c r="BT218" s="87"/>
      <c r="BU218" s="87"/>
      <c r="BV218" s="87"/>
      <c r="BW218" s="87"/>
      <c r="BX218" s="87"/>
      <c r="BY218" s="87"/>
      <c r="BZ218" s="87"/>
      <c r="CA218" s="87"/>
      <c r="CB218" s="87"/>
      <c r="CC218" s="87"/>
      <c r="CD218" s="87"/>
      <c r="CE218" s="87"/>
    </row>
    <row r="219" spans="1:83" ht="30" customHeight="1">
      <c r="A219" s="87"/>
      <c r="B219" s="270" t="str">
        <f>IF(OR(SCHEDULES!O218=0,SCHEDULES!O218=""),"",SCHEDULES!O218)</f>
        <v>EPL</v>
      </c>
      <c r="C219" s="271">
        <f>IF(B219="","",SCHEDULES!P218)</f>
        <v>46410</v>
      </c>
      <c r="D219" s="270" t="str">
        <f>IF(B219="","",SCHEDULES!Q218)</f>
        <v>Portman Road</v>
      </c>
      <c r="E219" s="272">
        <f>IF(B219="","",SCHEDULES!R218)</f>
        <v>0.625</v>
      </c>
      <c r="F219" s="262">
        <f t="shared" si="49"/>
        <v>46410.625</v>
      </c>
      <c r="G219" s="270" t="e" vm="31">
        <f>IFERROR(INDEX(LOGOS!B:B,MATCH(H219,LOGOS!A:A,0),1),"")</f>
        <v>#VALUE!</v>
      </c>
      <c r="H219" s="270" t="str">
        <f>IF(B219="","",SCHEDULES!S218)</f>
        <v>Ipswich</v>
      </c>
      <c r="I219" s="313" t="s">
        <v>117</v>
      </c>
      <c r="J219" s="273" t="str">
        <f t="shared" si="50"/>
        <v>:</v>
      </c>
      <c r="K219" s="313" t="s">
        <v>117</v>
      </c>
      <c r="L219" s="270" t="str">
        <f>IF(B219="","",SCHEDULES!T218)</f>
        <v>Hull</v>
      </c>
      <c r="M219" s="270" t="e" vm="27">
        <f>IFERROR(INDEX(LOGOS!B:B,MATCH(L219,LOGOS!A:A,0),1),"")</f>
        <v>#VALUE!</v>
      </c>
      <c r="N219" s="107" t="str">
        <f t="shared" si="51"/>
        <v/>
      </c>
      <c r="O219" s="108" t="str">
        <f t="shared" si="52"/>
        <v/>
      </c>
      <c r="P219" s="108" t="str">
        <f t="shared" si="53"/>
        <v/>
      </c>
      <c r="Q219" s="109" t="str">
        <f t="shared" si="54"/>
        <v/>
      </c>
      <c r="R219" s="109" t="str">
        <f t="shared" si="55"/>
        <v/>
      </c>
      <c r="S219" s="109" t="str">
        <f t="shared" si="56"/>
        <v/>
      </c>
      <c r="T219" s="109" t="str">
        <f t="shared" si="57"/>
        <v/>
      </c>
      <c r="U219" s="108" t="str">
        <f>IF(N219="","",IF(MASTER.SCHEDULE!$N219="Draw",1,IF(MASTER.SCHEDULE!$N219=H219,3,0)))</f>
        <v/>
      </c>
      <c r="V219" s="108" t="str">
        <f>IF(N219="","",IF(MASTER.SCHEDULE!$N219="Draw",1,IF(MASTER.SCHEDULE!$N219=L219,3,0)))</f>
        <v/>
      </c>
      <c r="W219" s="109" t="str">
        <f>IF(N219="","",MASTER.SCHEDULE!$Q219+MASTER.SCHEDULE!$R219)</f>
        <v/>
      </c>
      <c r="X219" s="110">
        <f t="shared" si="58"/>
        <v>46410</v>
      </c>
      <c r="Y219" s="87"/>
      <c r="Z219" s="87"/>
      <c r="AA219" s="275" t="str">
        <f t="shared" si="59"/>
        <v>Jan 18, 2027</v>
      </c>
      <c r="AB219" s="87"/>
      <c r="AC219" s="87"/>
      <c r="AD219" s="126"/>
      <c r="AE219" s="126"/>
      <c r="AF219" s="87"/>
      <c r="AG219" s="87"/>
      <c r="AH219" s="126"/>
      <c r="AI219" s="126"/>
      <c r="AJ219" s="138"/>
      <c r="AK219" s="91"/>
      <c r="AL219" s="91"/>
      <c r="AM219" s="91"/>
      <c r="AN219" s="151"/>
      <c r="AO219" s="151"/>
      <c r="AP219" s="151"/>
      <c r="AQ219" s="151"/>
      <c r="AR219" s="151"/>
      <c r="AS219" s="151"/>
      <c r="AT219" s="151"/>
      <c r="AU219" s="152"/>
      <c r="AV219" s="152"/>
      <c r="AW219" s="152"/>
      <c r="AX219" s="151"/>
      <c r="AY219" s="151"/>
      <c r="AZ219" s="152"/>
      <c r="BA219" s="152"/>
      <c r="BB219" s="152"/>
      <c r="BC219" s="152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87"/>
      <c r="BO219" s="87"/>
      <c r="BP219" s="91"/>
      <c r="BQ219" s="91"/>
      <c r="BR219" s="91"/>
      <c r="BS219" s="91"/>
      <c r="BT219" s="87"/>
      <c r="BU219" s="87"/>
      <c r="BV219" s="87"/>
      <c r="BW219" s="87"/>
      <c r="BX219" s="87"/>
      <c r="BY219" s="87"/>
      <c r="BZ219" s="87"/>
      <c r="CA219" s="87"/>
      <c r="CB219" s="87"/>
      <c r="CC219" s="87"/>
      <c r="CD219" s="87"/>
      <c r="CE219" s="87"/>
    </row>
    <row r="220" spans="1:83" ht="30" customHeight="1">
      <c r="A220" s="87"/>
      <c r="B220" s="270" t="str">
        <f>IF(OR(SCHEDULES!O219=0,SCHEDULES!O219=""),"",SCHEDULES!O219)</f>
        <v>EPL</v>
      </c>
      <c r="C220" s="271">
        <f>IF(B220="","",SCHEDULES!P219)</f>
        <v>46410</v>
      </c>
      <c r="D220" s="270" t="str">
        <f>IF(B220="","",SCHEDULES!Q219)</f>
        <v>Elland Road</v>
      </c>
      <c r="E220" s="272">
        <f>IF(B220="","",SCHEDULES!R219)</f>
        <v>0.625</v>
      </c>
      <c r="F220" s="262">
        <f t="shared" si="49"/>
        <v>46410.625</v>
      </c>
      <c r="G220" s="270" t="e" vm="35">
        <f>IFERROR(INDEX(LOGOS!B:B,MATCH(H220,LOGOS!A:A,0),1),"")</f>
        <v>#VALUE!</v>
      </c>
      <c r="H220" s="270" t="str">
        <f>IF(B220="","",SCHEDULES!S219)</f>
        <v>Leeds</v>
      </c>
      <c r="I220" s="313" t="s">
        <v>117</v>
      </c>
      <c r="J220" s="273" t="str">
        <f t="shared" si="50"/>
        <v>:</v>
      </c>
      <c r="K220" s="313" t="s">
        <v>117</v>
      </c>
      <c r="L220" s="270" t="str">
        <f>IF(B220="","",SCHEDULES!T219)</f>
        <v>Chelsea</v>
      </c>
      <c r="M220" s="270" t="e" vm="41">
        <f>IFERROR(INDEX(LOGOS!B:B,MATCH(L220,LOGOS!A:A,0),1),"")</f>
        <v>#VALUE!</v>
      </c>
      <c r="N220" s="107" t="str">
        <f t="shared" si="51"/>
        <v/>
      </c>
      <c r="O220" s="108" t="str">
        <f t="shared" si="52"/>
        <v/>
      </c>
      <c r="P220" s="108" t="str">
        <f t="shared" si="53"/>
        <v/>
      </c>
      <c r="Q220" s="109" t="str">
        <f t="shared" si="54"/>
        <v/>
      </c>
      <c r="R220" s="109" t="str">
        <f t="shared" si="55"/>
        <v/>
      </c>
      <c r="S220" s="109" t="str">
        <f t="shared" si="56"/>
        <v/>
      </c>
      <c r="T220" s="109" t="str">
        <f t="shared" si="57"/>
        <v/>
      </c>
      <c r="U220" s="108" t="str">
        <f>IF(N220="","",IF(MASTER.SCHEDULE!$N220="Draw",1,IF(MASTER.SCHEDULE!$N220=H220,3,0)))</f>
        <v/>
      </c>
      <c r="V220" s="108" t="str">
        <f>IF(N220="","",IF(MASTER.SCHEDULE!$N220="Draw",1,IF(MASTER.SCHEDULE!$N220=L220,3,0)))</f>
        <v/>
      </c>
      <c r="W220" s="109" t="str">
        <f>IF(N220="","",MASTER.SCHEDULE!$Q220+MASTER.SCHEDULE!$R220)</f>
        <v/>
      </c>
      <c r="X220" s="110">
        <f t="shared" si="58"/>
        <v>46410</v>
      </c>
      <c r="Y220" s="87"/>
      <c r="Z220" s="87"/>
      <c r="AA220" s="275" t="str">
        <f t="shared" si="59"/>
        <v>Jan 18, 2027</v>
      </c>
      <c r="AB220" s="87"/>
      <c r="AC220" s="87"/>
      <c r="AD220" s="126"/>
      <c r="AE220" s="126"/>
      <c r="AF220" s="87"/>
      <c r="AG220" s="87"/>
      <c r="AH220" s="126"/>
      <c r="AI220" s="126"/>
      <c r="AJ220" s="138"/>
      <c r="AK220" s="91"/>
      <c r="AL220" s="91"/>
      <c r="AM220" s="91"/>
      <c r="AN220" s="151"/>
      <c r="AO220" s="151"/>
      <c r="AP220" s="151"/>
      <c r="AQ220" s="151"/>
      <c r="AR220" s="151"/>
      <c r="AS220" s="151"/>
      <c r="AT220" s="151"/>
      <c r="AU220" s="152"/>
      <c r="AV220" s="152"/>
      <c r="AW220" s="152"/>
      <c r="AX220" s="151"/>
      <c r="AY220" s="151"/>
      <c r="AZ220" s="152"/>
      <c r="BA220" s="152"/>
      <c r="BB220" s="152"/>
      <c r="BC220" s="152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87"/>
      <c r="BO220" s="87"/>
      <c r="BP220" s="91"/>
      <c r="BQ220" s="91"/>
      <c r="BR220" s="91"/>
      <c r="BS220" s="91"/>
      <c r="BT220" s="87"/>
      <c r="BU220" s="87"/>
      <c r="BV220" s="87"/>
      <c r="BW220" s="87"/>
      <c r="BX220" s="87"/>
      <c r="BY220" s="87"/>
      <c r="BZ220" s="87"/>
      <c r="CA220" s="87"/>
      <c r="CB220" s="87"/>
      <c r="CC220" s="87"/>
      <c r="CD220" s="87"/>
      <c r="CE220" s="87"/>
    </row>
    <row r="221" spans="1:83" ht="30" customHeight="1">
      <c r="A221" s="87"/>
      <c r="B221" s="270" t="str">
        <f>IF(OR(SCHEDULES!O220=0,SCHEDULES!O220=""),"",SCHEDULES!O220)</f>
        <v>EPL</v>
      </c>
      <c r="C221" s="271">
        <f>IF(B221="","",SCHEDULES!P220)</f>
        <v>46410</v>
      </c>
      <c r="D221" s="270" t="str">
        <f>IF(B221="","",SCHEDULES!Q220)</f>
        <v>Old Trafford</v>
      </c>
      <c r="E221" s="272">
        <f>IF(B221="","",SCHEDULES!R220)</f>
        <v>0.625</v>
      </c>
      <c r="F221" s="262">
        <f t="shared" si="49"/>
        <v>46410.625</v>
      </c>
      <c r="G221" s="270" t="e" vm="28">
        <f>IFERROR(INDEX(LOGOS!B:B,MATCH(H221,LOGOS!A:A,0),1),"")</f>
        <v>#VALUE!</v>
      </c>
      <c r="H221" s="270" t="str">
        <f>IF(B221="","",SCHEDULES!S220)</f>
        <v>Manchester United</v>
      </c>
      <c r="I221" s="313" t="s">
        <v>117</v>
      </c>
      <c r="J221" s="273" t="str">
        <f t="shared" si="50"/>
        <v>:</v>
      </c>
      <c r="K221" s="313" t="s">
        <v>117</v>
      </c>
      <c r="L221" s="270" t="str">
        <f>IF(B221="","",SCHEDULES!T220)</f>
        <v>Liverpool</v>
      </c>
      <c r="M221" s="270" t="e" vm="43">
        <f>IFERROR(INDEX(LOGOS!B:B,MATCH(L221,LOGOS!A:A,0),1),"")</f>
        <v>#VALUE!</v>
      </c>
      <c r="N221" s="107" t="str">
        <f t="shared" si="51"/>
        <v/>
      </c>
      <c r="O221" s="108" t="str">
        <f t="shared" si="52"/>
        <v/>
      </c>
      <c r="P221" s="108" t="str">
        <f t="shared" si="53"/>
        <v/>
      </c>
      <c r="Q221" s="109" t="str">
        <f t="shared" si="54"/>
        <v/>
      </c>
      <c r="R221" s="109" t="str">
        <f t="shared" si="55"/>
        <v/>
      </c>
      <c r="S221" s="109" t="str">
        <f t="shared" si="56"/>
        <v/>
      </c>
      <c r="T221" s="109" t="str">
        <f t="shared" si="57"/>
        <v/>
      </c>
      <c r="U221" s="108" t="str">
        <f>IF(N221="","",IF(MASTER.SCHEDULE!$N221="Draw",1,IF(MASTER.SCHEDULE!$N221=H221,3,0)))</f>
        <v/>
      </c>
      <c r="V221" s="108" t="str">
        <f>IF(N221="","",IF(MASTER.SCHEDULE!$N221="Draw",1,IF(MASTER.SCHEDULE!$N221=L221,3,0)))</f>
        <v/>
      </c>
      <c r="W221" s="109" t="str">
        <f>IF(N221="","",MASTER.SCHEDULE!$Q221+MASTER.SCHEDULE!$R221)</f>
        <v/>
      </c>
      <c r="X221" s="110">
        <f t="shared" si="58"/>
        <v>46410</v>
      </c>
      <c r="Y221" s="87"/>
      <c r="Z221" s="87"/>
      <c r="AA221" s="275" t="str">
        <f t="shared" si="59"/>
        <v>Jan 18, 2027</v>
      </c>
      <c r="AB221" s="87"/>
      <c r="AC221" s="87"/>
      <c r="AD221" s="126"/>
      <c r="AE221" s="126"/>
      <c r="AF221" s="87"/>
      <c r="AG221" s="87"/>
      <c r="AH221" s="126"/>
      <c r="AI221" s="126"/>
      <c r="AJ221" s="138"/>
      <c r="AK221" s="91"/>
      <c r="AL221" s="91"/>
      <c r="AM221" s="91"/>
      <c r="AN221" s="151"/>
      <c r="AO221" s="151"/>
      <c r="AP221" s="151"/>
      <c r="AQ221" s="151"/>
      <c r="AR221" s="151"/>
      <c r="AS221" s="151"/>
      <c r="AT221" s="151"/>
      <c r="AU221" s="152"/>
      <c r="AV221" s="152"/>
      <c r="AW221" s="152"/>
      <c r="AX221" s="151"/>
      <c r="AY221" s="151"/>
      <c r="AZ221" s="152"/>
      <c r="BA221" s="152"/>
      <c r="BB221" s="152"/>
      <c r="BC221" s="152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87"/>
      <c r="BO221" s="87"/>
      <c r="BP221" s="91"/>
      <c r="BQ221" s="91"/>
      <c r="BR221" s="91"/>
      <c r="BS221" s="91"/>
      <c r="BT221" s="87"/>
      <c r="BU221" s="87"/>
      <c r="BV221" s="87"/>
      <c r="BW221" s="87"/>
      <c r="BX221" s="87"/>
      <c r="BY221" s="87"/>
      <c r="BZ221" s="87"/>
      <c r="CA221" s="87"/>
      <c r="CB221" s="87"/>
      <c r="CC221" s="87"/>
      <c r="CD221" s="87"/>
      <c r="CE221" s="87"/>
    </row>
    <row r="222" spans="1:83" ht="30" customHeight="1">
      <c r="A222" s="87"/>
      <c r="B222" s="270" t="str">
        <f>IF(OR(SCHEDULES!O221=0,SCHEDULES!O221=""),"",SCHEDULES!O221)</f>
        <v>EPL</v>
      </c>
      <c r="C222" s="271">
        <f>IF(B222="","",SCHEDULES!P221)</f>
        <v>46410</v>
      </c>
      <c r="D222" s="270" t="str">
        <f>IF(B222="","",SCHEDULES!Q221)</f>
        <v>The City Ground</v>
      </c>
      <c r="E222" s="272">
        <f>IF(B222="","",SCHEDULES!R221)</f>
        <v>0.625</v>
      </c>
      <c r="F222" s="262">
        <f t="shared" si="49"/>
        <v>46410.625</v>
      </c>
      <c r="G222" s="270" t="e" vm="34">
        <f>IFERROR(INDEX(LOGOS!B:B,MATCH(H222,LOGOS!A:A,0),1),"")</f>
        <v>#VALUE!</v>
      </c>
      <c r="H222" s="270" t="str">
        <f>IF(B222="","",SCHEDULES!S221)</f>
        <v>Nottingham Forest</v>
      </c>
      <c r="I222" s="313" t="s">
        <v>117</v>
      </c>
      <c r="J222" s="273" t="str">
        <f t="shared" si="50"/>
        <v>:</v>
      </c>
      <c r="K222" s="313" t="s">
        <v>117</v>
      </c>
      <c r="L222" s="270" t="str">
        <f>IF(B222="","",SCHEDULES!T221)</f>
        <v>Bournemouth</v>
      </c>
      <c r="M222" s="270" t="e" vm="36">
        <f>IFERROR(INDEX(LOGOS!B:B,MATCH(L222,LOGOS!A:A,0),1),"")</f>
        <v>#VALUE!</v>
      </c>
      <c r="N222" s="107" t="str">
        <f t="shared" si="51"/>
        <v/>
      </c>
      <c r="O222" s="108" t="str">
        <f t="shared" si="52"/>
        <v/>
      </c>
      <c r="P222" s="108" t="str">
        <f t="shared" si="53"/>
        <v/>
      </c>
      <c r="Q222" s="109" t="str">
        <f t="shared" si="54"/>
        <v/>
      </c>
      <c r="R222" s="109" t="str">
        <f t="shared" si="55"/>
        <v/>
      </c>
      <c r="S222" s="109" t="str">
        <f t="shared" si="56"/>
        <v/>
      </c>
      <c r="T222" s="109" t="str">
        <f t="shared" si="57"/>
        <v/>
      </c>
      <c r="U222" s="108" t="str">
        <f>IF(N222="","",IF(MASTER.SCHEDULE!$N222="Draw",1,IF(MASTER.SCHEDULE!$N222=H222,3,0)))</f>
        <v/>
      </c>
      <c r="V222" s="108" t="str">
        <f>IF(N222="","",IF(MASTER.SCHEDULE!$N222="Draw",1,IF(MASTER.SCHEDULE!$N222=L222,3,0)))</f>
        <v/>
      </c>
      <c r="W222" s="109" t="str">
        <f>IF(N222="","",MASTER.SCHEDULE!$Q222+MASTER.SCHEDULE!$R222)</f>
        <v/>
      </c>
      <c r="X222" s="110">
        <f t="shared" si="58"/>
        <v>46410</v>
      </c>
      <c r="Y222" s="87"/>
      <c r="Z222" s="87"/>
      <c r="AA222" s="275" t="str">
        <f t="shared" si="59"/>
        <v>Jan 18, 2027</v>
      </c>
      <c r="AB222" s="87"/>
      <c r="AC222" s="87"/>
      <c r="AD222" s="126"/>
      <c r="AE222" s="126"/>
      <c r="AF222" s="87"/>
      <c r="AG222" s="87"/>
      <c r="AH222" s="126"/>
      <c r="AI222" s="126"/>
      <c r="AJ222" s="138"/>
      <c r="AK222" s="91"/>
      <c r="AL222" s="91"/>
      <c r="AM222" s="91"/>
      <c r="AN222" s="151"/>
      <c r="AO222" s="151"/>
      <c r="AP222" s="151"/>
      <c r="AQ222" s="151"/>
      <c r="AR222" s="151"/>
      <c r="AS222" s="151"/>
      <c r="AT222" s="151"/>
      <c r="AU222" s="152"/>
      <c r="AV222" s="152"/>
      <c r="AW222" s="152"/>
      <c r="AX222" s="151"/>
      <c r="AY222" s="151"/>
      <c r="AZ222" s="152"/>
      <c r="BA222" s="152"/>
      <c r="BB222" s="152"/>
      <c r="BC222" s="152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87"/>
      <c r="BO222" s="87"/>
      <c r="BP222" s="91"/>
      <c r="BQ222" s="91"/>
      <c r="BR222" s="91"/>
      <c r="BS222" s="91"/>
      <c r="BT222" s="87"/>
      <c r="BU222" s="87"/>
      <c r="BV222" s="87"/>
      <c r="BW222" s="87"/>
      <c r="BX222" s="87"/>
      <c r="BY222" s="87"/>
      <c r="BZ222" s="87"/>
      <c r="CA222" s="87"/>
      <c r="CB222" s="87"/>
      <c r="CC222" s="87"/>
      <c r="CD222" s="87"/>
      <c r="CE222" s="87"/>
    </row>
    <row r="223" spans="1:83" ht="30" customHeight="1">
      <c r="A223" s="87"/>
      <c r="B223" s="270" t="str">
        <f>IF(OR(SCHEDULES!O222=0,SCHEDULES!O222=""),"",SCHEDULES!O222)</f>
        <v>EPL</v>
      </c>
      <c r="C223" s="271">
        <f>IF(B223="","",SCHEDULES!P222)</f>
        <v>46410</v>
      </c>
      <c r="D223" s="270" t="str">
        <f>IF(B223="","",SCHEDULES!Q222)</f>
        <v>Stadium of Light</v>
      </c>
      <c r="E223" s="272">
        <f>IF(B223="","",SCHEDULES!R222)</f>
        <v>0.625</v>
      </c>
      <c r="F223" s="262">
        <f t="shared" si="49"/>
        <v>46410.625</v>
      </c>
      <c r="G223" s="270" t="e" vm="32">
        <f>IFERROR(INDEX(LOGOS!B:B,MATCH(H223,LOGOS!A:A,0),1),"")</f>
        <v>#VALUE!</v>
      </c>
      <c r="H223" s="270" t="str">
        <f>IF(B223="","",SCHEDULES!S222)</f>
        <v>Sunderland</v>
      </c>
      <c r="I223" s="313" t="s">
        <v>117</v>
      </c>
      <c r="J223" s="273" t="str">
        <f t="shared" si="50"/>
        <v>:</v>
      </c>
      <c r="K223" s="313" t="s">
        <v>117</v>
      </c>
      <c r="L223" s="270" t="str">
        <f>IF(B223="","",SCHEDULES!T222)</f>
        <v>Coventry</v>
      </c>
      <c r="M223" s="270" t="e" vm="26">
        <f>IFERROR(INDEX(LOGOS!B:B,MATCH(L223,LOGOS!A:A,0),1),"")</f>
        <v>#VALUE!</v>
      </c>
      <c r="N223" s="107" t="str">
        <f t="shared" si="51"/>
        <v/>
      </c>
      <c r="O223" s="108" t="str">
        <f t="shared" si="52"/>
        <v/>
      </c>
      <c r="P223" s="108" t="str">
        <f t="shared" si="53"/>
        <v/>
      </c>
      <c r="Q223" s="109" t="str">
        <f t="shared" si="54"/>
        <v/>
      </c>
      <c r="R223" s="109" t="str">
        <f t="shared" si="55"/>
        <v/>
      </c>
      <c r="S223" s="109" t="str">
        <f t="shared" si="56"/>
        <v/>
      </c>
      <c r="T223" s="109" t="str">
        <f t="shared" si="57"/>
        <v/>
      </c>
      <c r="U223" s="108" t="str">
        <f>IF(N223="","",IF(MASTER.SCHEDULE!$N223="Draw",1,IF(MASTER.SCHEDULE!$N223=H223,3,0)))</f>
        <v/>
      </c>
      <c r="V223" s="108" t="str">
        <f>IF(N223="","",IF(MASTER.SCHEDULE!$N223="Draw",1,IF(MASTER.SCHEDULE!$N223=L223,3,0)))</f>
        <v/>
      </c>
      <c r="W223" s="109" t="str">
        <f>IF(N223="","",MASTER.SCHEDULE!$Q223+MASTER.SCHEDULE!$R223)</f>
        <v/>
      </c>
      <c r="X223" s="110">
        <f t="shared" si="58"/>
        <v>46410</v>
      </c>
      <c r="Y223" s="87"/>
      <c r="Z223" s="87"/>
      <c r="AA223" s="275" t="str">
        <f t="shared" si="59"/>
        <v>Jan 18, 2027</v>
      </c>
      <c r="AB223" s="87"/>
      <c r="AC223" s="87"/>
      <c r="AD223" s="126"/>
      <c r="AE223" s="126"/>
      <c r="AF223" s="87"/>
      <c r="AG223" s="87"/>
      <c r="AH223" s="126"/>
      <c r="AI223" s="126"/>
      <c r="AJ223" s="138"/>
      <c r="AK223" s="91"/>
      <c r="AL223" s="91"/>
      <c r="AM223" s="91"/>
      <c r="AN223" s="151"/>
      <c r="AO223" s="151"/>
      <c r="AP223" s="151"/>
      <c r="AQ223" s="151"/>
      <c r="AR223" s="151"/>
      <c r="AS223" s="151"/>
      <c r="AT223" s="151"/>
      <c r="AU223" s="152"/>
      <c r="AV223" s="152"/>
      <c r="AW223" s="152"/>
      <c r="AX223" s="151"/>
      <c r="AY223" s="151"/>
      <c r="AZ223" s="152"/>
      <c r="BA223" s="152"/>
      <c r="BB223" s="152"/>
      <c r="BC223" s="152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87"/>
      <c r="BO223" s="87"/>
      <c r="BP223" s="91"/>
      <c r="BQ223" s="91"/>
      <c r="BR223" s="91"/>
      <c r="BS223" s="91"/>
      <c r="BT223" s="87"/>
      <c r="BU223" s="87"/>
      <c r="BV223" s="87"/>
      <c r="BW223" s="87"/>
      <c r="BX223" s="87"/>
      <c r="BY223" s="87"/>
      <c r="BZ223" s="87"/>
      <c r="CA223" s="87"/>
      <c r="CB223" s="87"/>
      <c r="CC223" s="87"/>
      <c r="CD223" s="87"/>
      <c r="CE223" s="87"/>
    </row>
    <row r="224" spans="1:83" ht="30" customHeight="1">
      <c r="A224" s="87"/>
      <c r="B224" s="270" t="str">
        <f>IF(OR(SCHEDULES!O223=0,SCHEDULES!O223=""),"",SCHEDULES!O223)</f>
        <v>EPL</v>
      </c>
      <c r="C224" s="271">
        <f>IF(B224="","",SCHEDULES!P223)</f>
        <v>46417</v>
      </c>
      <c r="D224" s="270" t="str">
        <f>IF(B224="","",SCHEDULES!Q223)</f>
        <v>Vitality Stadium</v>
      </c>
      <c r="E224" s="272">
        <f>IF(B224="","",SCHEDULES!R223)</f>
        <v>0.625</v>
      </c>
      <c r="F224" s="262">
        <f t="shared" si="49"/>
        <v>46417.625</v>
      </c>
      <c r="G224" s="270" t="e" vm="36">
        <f>IFERROR(INDEX(LOGOS!B:B,MATCH(H224,LOGOS!A:A,0),1),"")</f>
        <v>#VALUE!</v>
      </c>
      <c r="H224" s="270" t="str">
        <f>IF(B224="","",SCHEDULES!S223)</f>
        <v>Bournemouth</v>
      </c>
      <c r="I224" s="313" t="s">
        <v>117</v>
      </c>
      <c r="J224" s="273" t="str">
        <f t="shared" si="50"/>
        <v>:</v>
      </c>
      <c r="K224" s="313" t="s">
        <v>117</v>
      </c>
      <c r="L224" s="270" t="str">
        <f>IF(B224="","",SCHEDULES!T223)</f>
        <v>Fulham</v>
      </c>
      <c r="M224" s="270" t="e" vm="44">
        <f>IFERROR(INDEX(LOGOS!B:B,MATCH(L224,LOGOS!A:A,0),1),"")</f>
        <v>#VALUE!</v>
      </c>
      <c r="N224" s="107" t="str">
        <f t="shared" si="51"/>
        <v/>
      </c>
      <c r="O224" s="108" t="str">
        <f t="shared" si="52"/>
        <v/>
      </c>
      <c r="P224" s="108" t="str">
        <f t="shared" si="53"/>
        <v/>
      </c>
      <c r="Q224" s="109" t="str">
        <f t="shared" si="54"/>
        <v/>
      </c>
      <c r="R224" s="109" t="str">
        <f t="shared" si="55"/>
        <v/>
      </c>
      <c r="S224" s="109" t="str">
        <f t="shared" si="56"/>
        <v/>
      </c>
      <c r="T224" s="109" t="str">
        <f t="shared" si="57"/>
        <v/>
      </c>
      <c r="U224" s="108" t="str">
        <f>IF(N224="","",IF(MASTER.SCHEDULE!$N224="Draw",1,IF(MASTER.SCHEDULE!$N224=H224,3,0)))</f>
        <v/>
      </c>
      <c r="V224" s="108" t="str">
        <f>IF(N224="","",IF(MASTER.SCHEDULE!$N224="Draw",1,IF(MASTER.SCHEDULE!$N224=L224,3,0)))</f>
        <v/>
      </c>
      <c r="W224" s="109" t="str">
        <f>IF(N224="","",MASTER.SCHEDULE!$Q224+MASTER.SCHEDULE!$R224)</f>
        <v/>
      </c>
      <c r="X224" s="110">
        <f t="shared" si="58"/>
        <v>46417</v>
      </c>
      <c r="Y224" s="87"/>
      <c r="Z224" s="87"/>
      <c r="AA224" s="275" t="str">
        <f t="shared" si="59"/>
        <v>Jan 25, 2027</v>
      </c>
      <c r="AB224" s="87"/>
      <c r="AC224" s="87"/>
      <c r="AD224" s="126"/>
      <c r="AE224" s="126"/>
      <c r="AF224" s="87"/>
      <c r="AG224" s="87"/>
      <c r="AH224" s="126"/>
      <c r="AI224" s="126"/>
      <c r="AJ224" s="138"/>
      <c r="AK224" s="91"/>
      <c r="AL224" s="91"/>
      <c r="AM224" s="91"/>
      <c r="AN224" s="151"/>
      <c r="AO224" s="151"/>
      <c r="AP224" s="151"/>
      <c r="AQ224" s="151"/>
      <c r="AR224" s="151"/>
      <c r="AS224" s="151"/>
      <c r="AT224" s="151"/>
      <c r="AU224" s="152"/>
      <c r="AV224" s="152"/>
      <c r="AW224" s="152"/>
      <c r="AX224" s="151"/>
      <c r="AY224" s="151"/>
      <c r="AZ224" s="152"/>
      <c r="BA224" s="152"/>
      <c r="BB224" s="152"/>
      <c r="BC224" s="152"/>
      <c r="BD224" s="91"/>
      <c r="BE224" s="91"/>
      <c r="BF224" s="91"/>
      <c r="BG224" s="91"/>
      <c r="BH224" s="91"/>
      <c r="BI224" s="91"/>
      <c r="BJ224" s="91"/>
      <c r="BK224" s="91"/>
      <c r="BL224" s="91"/>
      <c r="BM224" s="91"/>
      <c r="BN224" s="87"/>
      <c r="BO224" s="87"/>
      <c r="BP224" s="91"/>
      <c r="BQ224" s="91"/>
      <c r="BR224" s="91"/>
      <c r="BS224" s="91"/>
      <c r="BT224" s="87"/>
      <c r="BU224" s="87"/>
      <c r="BV224" s="87"/>
      <c r="BW224" s="87"/>
      <c r="BX224" s="87"/>
      <c r="BY224" s="87"/>
      <c r="BZ224" s="87"/>
      <c r="CA224" s="87"/>
      <c r="CB224" s="87"/>
      <c r="CC224" s="87"/>
      <c r="CD224" s="87"/>
      <c r="CE224" s="87"/>
    </row>
    <row r="225" spans="1:83" ht="30" customHeight="1">
      <c r="A225" s="87"/>
      <c r="B225" s="270" t="str">
        <f>IF(OR(SCHEDULES!O224=0,SCHEDULES!O224=""),"",SCHEDULES!O224)</f>
        <v>EPL</v>
      </c>
      <c r="C225" s="271">
        <f>IF(B225="","",SCHEDULES!P224)</f>
        <v>46417</v>
      </c>
      <c r="D225" s="270" t="str">
        <f>IF(B225="","",SCHEDULES!Q224)</f>
        <v>Villa Park</v>
      </c>
      <c r="E225" s="272">
        <f>IF(B225="","",SCHEDULES!R224)</f>
        <v>0.625</v>
      </c>
      <c r="F225" s="262">
        <f t="shared" si="49"/>
        <v>46417.625</v>
      </c>
      <c r="G225" s="270" t="e" vm="33">
        <f>IFERROR(INDEX(LOGOS!B:B,MATCH(H225,LOGOS!A:A,0),1),"")</f>
        <v>#VALUE!</v>
      </c>
      <c r="H225" s="270" t="str">
        <f>IF(B225="","",SCHEDULES!S224)</f>
        <v>Aston Villa</v>
      </c>
      <c r="I225" s="313" t="s">
        <v>117</v>
      </c>
      <c r="J225" s="273" t="str">
        <f t="shared" si="50"/>
        <v>:</v>
      </c>
      <c r="K225" s="313" t="s">
        <v>117</v>
      </c>
      <c r="L225" s="270" t="str">
        <f>IF(B225="","",SCHEDULES!T224)</f>
        <v>Ipswich</v>
      </c>
      <c r="M225" s="270" t="e" vm="31">
        <f>IFERROR(INDEX(LOGOS!B:B,MATCH(L225,LOGOS!A:A,0),1),"")</f>
        <v>#VALUE!</v>
      </c>
      <c r="N225" s="107" t="str">
        <f t="shared" si="51"/>
        <v/>
      </c>
      <c r="O225" s="108" t="str">
        <f t="shared" si="52"/>
        <v/>
      </c>
      <c r="P225" s="108" t="str">
        <f t="shared" si="53"/>
        <v/>
      </c>
      <c r="Q225" s="109" t="str">
        <f t="shared" si="54"/>
        <v/>
      </c>
      <c r="R225" s="109" t="str">
        <f t="shared" si="55"/>
        <v/>
      </c>
      <c r="S225" s="109" t="str">
        <f t="shared" si="56"/>
        <v/>
      </c>
      <c r="T225" s="109" t="str">
        <f t="shared" si="57"/>
        <v/>
      </c>
      <c r="U225" s="108" t="str">
        <f>IF(N225="","",IF(MASTER.SCHEDULE!$N225="Draw",1,IF(MASTER.SCHEDULE!$N225=H225,3,0)))</f>
        <v/>
      </c>
      <c r="V225" s="108" t="str">
        <f>IF(N225="","",IF(MASTER.SCHEDULE!$N225="Draw",1,IF(MASTER.SCHEDULE!$N225=L225,3,0)))</f>
        <v/>
      </c>
      <c r="W225" s="109" t="str">
        <f>IF(N225="","",MASTER.SCHEDULE!$Q225+MASTER.SCHEDULE!$R225)</f>
        <v/>
      </c>
      <c r="X225" s="110">
        <f t="shared" si="58"/>
        <v>46417</v>
      </c>
      <c r="Y225" s="87"/>
      <c r="Z225" s="87"/>
      <c r="AA225" s="275" t="str">
        <f t="shared" si="59"/>
        <v>Jan 25, 2027</v>
      </c>
      <c r="AB225" s="87"/>
      <c r="AC225" s="87"/>
      <c r="AD225" s="126"/>
      <c r="AE225" s="126"/>
      <c r="AF225" s="87"/>
      <c r="AG225" s="87"/>
      <c r="AH225" s="126"/>
      <c r="AI225" s="126"/>
      <c r="AJ225" s="138"/>
      <c r="AK225" s="91"/>
      <c r="AL225" s="91"/>
      <c r="AM225" s="91"/>
      <c r="AN225" s="151"/>
      <c r="AO225" s="151"/>
      <c r="AP225" s="151"/>
      <c r="AQ225" s="151"/>
      <c r="AR225" s="151"/>
      <c r="AS225" s="151"/>
      <c r="AT225" s="151"/>
      <c r="AU225" s="152"/>
      <c r="AV225" s="152"/>
      <c r="AW225" s="152"/>
      <c r="AX225" s="151"/>
      <c r="AY225" s="151"/>
      <c r="AZ225" s="152"/>
      <c r="BA225" s="152"/>
      <c r="BB225" s="152"/>
      <c r="BC225" s="152"/>
      <c r="BD225" s="91"/>
      <c r="BE225" s="91"/>
      <c r="BF225" s="91"/>
      <c r="BG225" s="91"/>
      <c r="BH225" s="91"/>
      <c r="BI225" s="91"/>
      <c r="BJ225" s="91"/>
      <c r="BK225" s="91"/>
      <c r="BL225" s="91"/>
      <c r="BM225" s="91"/>
      <c r="BN225" s="87"/>
      <c r="BO225" s="87"/>
      <c r="BP225" s="91"/>
      <c r="BQ225" s="91"/>
      <c r="BR225" s="91"/>
      <c r="BS225" s="91"/>
      <c r="BT225" s="87"/>
      <c r="BU225" s="87"/>
      <c r="BV225" s="87"/>
      <c r="BW225" s="87"/>
      <c r="BX225" s="87"/>
      <c r="BY225" s="87"/>
      <c r="BZ225" s="87"/>
      <c r="CA225" s="87"/>
      <c r="CB225" s="87"/>
      <c r="CC225" s="87"/>
      <c r="CD225" s="87"/>
      <c r="CE225" s="87"/>
    </row>
    <row r="226" spans="1:83" ht="30" customHeight="1">
      <c r="A226" s="87"/>
      <c r="B226" s="270" t="str">
        <f>IF(OR(SCHEDULES!O225=0,SCHEDULES!O225=""),"",SCHEDULES!O225)</f>
        <v>EPL</v>
      </c>
      <c r="C226" s="271">
        <f>IF(B226="","",SCHEDULES!P225)</f>
        <v>46417</v>
      </c>
      <c r="D226" s="270" t="str">
        <f>IF(B226="","",SCHEDULES!Q225)</f>
        <v>Gtech Community Stadium</v>
      </c>
      <c r="E226" s="272">
        <f>IF(B226="","",SCHEDULES!R225)</f>
        <v>0.625</v>
      </c>
      <c r="F226" s="262">
        <f t="shared" si="49"/>
        <v>46417.625</v>
      </c>
      <c r="G226" s="270" t="e" vm="37">
        <f>IFERROR(INDEX(LOGOS!B:B,MATCH(H226,LOGOS!A:A,0),1),"")</f>
        <v>#VALUE!</v>
      </c>
      <c r="H226" s="270" t="str">
        <f>IF(B226="","",SCHEDULES!S225)</f>
        <v>Brentford</v>
      </c>
      <c r="I226" s="313" t="s">
        <v>117</v>
      </c>
      <c r="J226" s="273" t="str">
        <f t="shared" si="50"/>
        <v>:</v>
      </c>
      <c r="K226" s="313" t="s">
        <v>117</v>
      </c>
      <c r="L226" s="270" t="str">
        <f>IF(B226="","",SCHEDULES!T225)</f>
        <v>Manchester United</v>
      </c>
      <c r="M226" s="270" t="e" vm="28">
        <f>IFERROR(INDEX(LOGOS!B:B,MATCH(L226,LOGOS!A:A,0),1),"")</f>
        <v>#VALUE!</v>
      </c>
      <c r="N226" s="107" t="str">
        <f t="shared" si="51"/>
        <v/>
      </c>
      <c r="O226" s="108" t="str">
        <f t="shared" si="52"/>
        <v/>
      </c>
      <c r="P226" s="108" t="str">
        <f t="shared" si="53"/>
        <v/>
      </c>
      <c r="Q226" s="109" t="str">
        <f t="shared" si="54"/>
        <v/>
      </c>
      <c r="R226" s="109" t="str">
        <f t="shared" si="55"/>
        <v/>
      </c>
      <c r="S226" s="109" t="str">
        <f t="shared" si="56"/>
        <v/>
      </c>
      <c r="T226" s="109" t="str">
        <f t="shared" si="57"/>
        <v/>
      </c>
      <c r="U226" s="108" t="str">
        <f>IF(N226="","",IF(MASTER.SCHEDULE!$N226="Draw",1,IF(MASTER.SCHEDULE!$N226=H226,3,0)))</f>
        <v/>
      </c>
      <c r="V226" s="108" t="str">
        <f>IF(N226="","",IF(MASTER.SCHEDULE!$N226="Draw",1,IF(MASTER.SCHEDULE!$N226=L226,3,0)))</f>
        <v/>
      </c>
      <c r="W226" s="109" t="str">
        <f>IF(N226="","",MASTER.SCHEDULE!$Q226+MASTER.SCHEDULE!$R226)</f>
        <v/>
      </c>
      <c r="X226" s="110">
        <f t="shared" si="58"/>
        <v>46417</v>
      </c>
      <c r="Y226" s="87"/>
      <c r="Z226" s="87"/>
      <c r="AA226" s="275" t="str">
        <f t="shared" si="59"/>
        <v>Jan 25, 2027</v>
      </c>
      <c r="AB226" s="87"/>
      <c r="AC226" s="87"/>
      <c r="AD226" s="126"/>
      <c r="AE226" s="126"/>
      <c r="AF226" s="87"/>
      <c r="AG226" s="87"/>
      <c r="AH226" s="126"/>
      <c r="AI226" s="126"/>
      <c r="AJ226" s="138"/>
      <c r="AK226" s="91"/>
      <c r="AL226" s="91"/>
      <c r="AM226" s="91"/>
      <c r="AN226" s="151"/>
      <c r="AO226" s="151"/>
      <c r="AP226" s="151"/>
      <c r="AQ226" s="151"/>
      <c r="AR226" s="151"/>
      <c r="AS226" s="151"/>
      <c r="AT226" s="151"/>
      <c r="AU226" s="152"/>
      <c r="AV226" s="152"/>
      <c r="AW226" s="152"/>
      <c r="AX226" s="151"/>
      <c r="AY226" s="151"/>
      <c r="AZ226" s="152"/>
      <c r="BA226" s="152"/>
      <c r="BB226" s="152"/>
      <c r="BC226" s="152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87"/>
      <c r="BO226" s="87"/>
      <c r="BP226" s="91"/>
      <c r="BQ226" s="91"/>
      <c r="BR226" s="91"/>
      <c r="BS226" s="91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</row>
    <row r="227" spans="1:83" ht="30" customHeight="1">
      <c r="A227" s="87"/>
      <c r="B227" s="270" t="str">
        <f>IF(OR(SCHEDULES!O226=0,SCHEDULES!O226=""),"",SCHEDULES!O226)</f>
        <v>EPL</v>
      </c>
      <c r="C227" s="271">
        <f>IF(B227="","",SCHEDULES!P226)</f>
        <v>46417</v>
      </c>
      <c r="D227" s="270" t="str">
        <f>IF(B227="","",SCHEDULES!Q226)</f>
        <v>Stamford Bridge</v>
      </c>
      <c r="E227" s="272">
        <f>IF(B227="","",SCHEDULES!R226)</f>
        <v>0.625</v>
      </c>
      <c r="F227" s="262">
        <f t="shared" si="49"/>
        <v>46417.625</v>
      </c>
      <c r="G227" s="270" t="e" vm="41">
        <f>IFERROR(INDEX(LOGOS!B:B,MATCH(H227,LOGOS!A:A,0),1),"")</f>
        <v>#VALUE!</v>
      </c>
      <c r="H227" s="270" t="str">
        <f>IF(B227="","",SCHEDULES!S226)</f>
        <v>Chelsea</v>
      </c>
      <c r="I227" s="313" t="s">
        <v>117</v>
      </c>
      <c r="J227" s="273" t="str">
        <f t="shared" si="50"/>
        <v>:</v>
      </c>
      <c r="K227" s="313" t="s">
        <v>117</v>
      </c>
      <c r="L227" s="270" t="str">
        <f>IF(B227="","",SCHEDULES!T226)</f>
        <v>Nottingham Forest</v>
      </c>
      <c r="M227" s="270" t="e" vm="34">
        <f>IFERROR(INDEX(LOGOS!B:B,MATCH(L227,LOGOS!A:A,0),1),"")</f>
        <v>#VALUE!</v>
      </c>
      <c r="N227" s="107" t="str">
        <f t="shared" si="51"/>
        <v/>
      </c>
      <c r="O227" s="108" t="str">
        <f t="shared" si="52"/>
        <v/>
      </c>
      <c r="P227" s="108" t="str">
        <f t="shared" si="53"/>
        <v/>
      </c>
      <c r="Q227" s="109" t="str">
        <f t="shared" si="54"/>
        <v/>
      </c>
      <c r="R227" s="109" t="str">
        <f t="shared" si="55"/>
        <v/>
      </c>
      <c r="S227" s="109" t="str">
        <f t="shared" si="56"/>
        <v/>
      </c>
      <c r="T227" s="109" t="str">
        <f t="shared" si="57"/>
        <v/>
      </c>
      <c r="U227" s="108" t="str">
        <f>IF(N227="","",IF(MASTER.SCHEDULE!$N227="Draw",1,IF(MASTER.SCHEDULE!$N227=H227,3,0)))</f>
        <v/>
      </c>
      <c r="V227" s="108" t="str">
        <f>IF(N227="","",IF(MASTER.SCHEDULE!$N227="Draw",1,IF(MASTER.SCHEDULE!$N227=L227,3,0)))</f>
        <v/>
      </c>
      <c r="W227" s="109" t="str">
        <f>IF(N227="","",MASTER.SCHEDULE!$Q227+MASTER.SCHEDULE!$R227)</f>
        <v/>
      </c>
      <c r="X227" s="110">
        <f t="shared" si="58"/>
        <v>46417</v>
      </c>
      <c r="Y227" s="87"/>
      <c r="Z227" s="87"/>
      <c r="AA227" s="275" t="str">
        <f t="shared" si="59"/>
        <v>Jan 25, 2027</v>
      </c>
      <c r="AB227" s="87"/>
      <c r="AC227" s="87"/>
      <c r="AD227" s="126"/>
      <c r="AE227" s="126"/>
      <c r="AF227" s="87"/>
      <c r="AG227" s="87"/>
      <c r="AH227" s="126"/>
      <c r="AI227" s="126"/>
      <c r="AJ227" s="138"/>
      <c r="AK227" s="91"/>
      <c r="AL227" s="91"/>
      <c r="AM227" s="91"/>
      <c r="AN227" s="151"/>
      <c r="AO227" s="151"/>
      <c r="AP227" s="151"/>
      <c r="AQ227" s="151"/>
      <c r="AR227" s="151"/>
      <c r="AS227" s="151"/>
      <c r="AT227" s="151"/>
      <c r="AU227" s="152"/>
      <c r="AV227" s="152"/>
      <c r="AW227" s="152"/>
      <c r="AX227" s="151"/>
      <c r="AY227" s="151"/>
      <c r="AZ227" s="152"/>
      <c r="BA227" s="152"/>
      <c r="BB227" s="152"/>
      <c r="BC227" s="152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87"/>
      <c r="BO227" s="87"/>
      <c r="BP227" s="91"/>
      <c r="BQ227" s="91"/>
      <c r="BR227" s="91"/>
      <c r="BS227" s="91"/>
      <c r="BT227" s="87"/>
      <c r="BU227" s="87"/>
      <c r="BV227" s="87"/>
      <c r="BW227" s="87"/>
      <c r="BX227" s="87"/>
      <c r="BY227" s="87"/>
      <c r="BZ227" s="87"/>
      <c r="CA227" s="87"/>
      <c r="CB227" s="87"/>
      <c r="CC227" s="87"/>
      <c r="CD227" s="87"/>
      <c r="CE227" s="87"/>
    </row>
    <row r="228" spans="1:83" ht="30" customHeight="1">
      <c r="A228" s="87"/>
      <c r="B228" s="270" t="str">
        <f>IF(OR(SCHEDULES!O227=0,SCHEDULES!O227=""),"",SCHEDULES!O227)</f>
        <v>EPL</v>
      </c>
      <c r="C228" s="271">
        <f>IF(B228="","",SCHEDULES!P227)</f>
        <v>46417</v>
      </c>
      <c r="D228" s="270" t="str">
        <f>IF(B228="","",SCHEDULES!Q227)</f>
        <v>Coventry Building Society Arena</v>
      </c>
      <c r="E228" s="272">
        <f>IF(B228="","",SCHEDULES!R227)</f>
        <v>0.625</v>
      </c>
      <c r="F228" s="262">
        <f t="shared" si="49"/>
        <v>46417.625</v>
      </c>
      <c r="G228" s="270" t="e" vm="26">
        <f>IFERROR(INDEX(LOGOS!B:B,MATCH(H228,LOGOS!A:A,0),1),"")</f>
        <v>#VALUE!</v>
      </c>
      <c r="H228" s="270" t="str">
        <f>IF(B228="","",SCHEDULES!S227)</f>
        <v>Coventry</v>
      </c>
      <c r="I228" s="313" t="s">
        <v>117</v>
      </c>
      <c r="J228" s="273" t="str">
        <f t="shared" si="50"/>
        <v>:</v>
      </c>
      <c r="K228" s="313" t="s">
        <v>117</v>
      </c>
      <c r="L228" s="270" t="str">
        <f>IF(B228="","",SCHEDULES!T227)</f>
        <v>Leeds</v>
      </c>
      <c r="M228" s="270" t="e" vm="35">
        <f>IFERROR(INDEX(LOGOS!B:B,MATCH(L228,LOGOS!A:A,0),1),"")</f>
        <v>#VALUE!</v>
      </c>
      <c r="N228" s="107" t="str">
        <f t="shared" si="51"/>
        <v/>
      </c>
      <c r="O228" s="108" t="str">
        <f t="shared" si="52"/>
        <v/>
      </c>
      <c r="P228" s="108" t="str">
        <f t="shared" si="53"/>
        <v/>
      </c>
      <c r="Q228" s="109" t="str">
        <f t="shared" si="54"/>
        <v/>
      </c>
      <c r="R228" s="109" t="str">
        <f t="shared" si="55"/>
        <v/>
      </c>
      <c r="S228" s="109" t="str">
        <f t="shared" si="56"/>
        <v/>
      </c>
      <c r="T228" s="109" t="str">
        <f t="shared" si="57"/>
        <v/>
      </c>
      <c r="U228" s="108" t="str">
        <f>IF(N228="","",IF(MASTER.SCHEDULE!$N228="Draw",1,IF(MASTER.SCHEDULE!$N228=H228,3,0)))</f>
        <v/>
      </c>
      <c r="V228" s="108" t="str">
        <f>IF(N228="","",IF(MASTER.SCHEDULE!$N228="Draw",1,IF(MASTER.SCHEDULE!$N228=L228,3,0)))</f>
        <v/>
      </c>
      <c r="W228" s="109" t="str">
        <f>IF(N228="","",MASTER.SCHEDULE!$Q228+MASTER.SCHEDULE!$R228)</f>
        <v/>
      </c>
      <c r="X228" s="110">
        <f t="shared" si="58"/>
        <v>46417</v>
      </c>
      <c r="Y228" s="87"/>
      <c r="Z228" s="87"/>
      <c r="AA228" s="275" t="str">
        <f t="shared" si="59"/>
        <v>Jan 25, 2027</v>
      </c>
      <c r="AB228" s="87"/>
      <c r="AC228" s="87"/>
      <c r="AD228" s="126"/>
      <c r="AE228" s="126"/>
      <c r="AF228" s="87"/>
      <c r="AG228" s="87"/>
      <c r="AH228" s="126"/>
      <c r="AI228" s="126"/>
      <c r="AJ228" s="138"/>
      <c r="AK228" s="91"/>
      <c r="AL228" s="91"/>
      <c r="AM228" s="91"/>
      <c r="AN228" s="151"/>
      <c r="AO228" s="151"/>
      <c r="AP228" s="151"/>
      <c r="AQ228" s="151"/>
      <c r="AR228" s="151"/>
      <c r="AS228" s="151"/>
      <c r="AT228" s="151"/>
      <c r="AU228" s="152"/>
      <c r="AV228" s="152"/>
      <c r="AW228" s="152"/>
      <c r="AX228" s="151"/>
      <c r="AY228" s="151"/>
      <c r="AZ228" s="152"/>
      <c r="BA228" s="152"/>
      <c r="BB228" s="152"/>
      <c r="BC228" s="152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87"/>
      <c r="BO228" s="87"/>
      <c r="BP228" s="91"/>
      <c r="BQ228" s="91"/>
      <c r="BR228" s="91"/>
      <c r="BS228" s="91"/>
      <c r="BT228" s="87"/>
      <c r="BU228" s="87"/>
      <c r="BV228" s="87"/>
      <c r="BW228" s="87"/>
      <c r="BX228" s="87"/>
      <c r="BY228" s="87"/>
      <c r="BZ228" s="87"/>
      <c r="CA228" s="87"/>
      <c r="CB228" s="87"/>
      <c r="CC228" s="87"/>
      <c r="CD228" s="87"/>
      <c r="CE228" s="87"/>
    </row>
    <row r="229" spans="1:83" ht="30" customHeight="1">
      <c r="A229" s="87"/>
      <c r="B229" s="270" t="str">
        <f>IF(OR(SCHEDULES!O228=0,SCHEDULES!O228=""),"",SCHEDULES!O228)</f>
        <v>EPL</v>
      </c>
      <c r="C229" s="271">
        <f>IF(B229="","",SCHEDULES!P228)</f>
        <v>46417</v>
      </c>
      <c r="D229" s="270" t="str">
        <f>IF(B229="","",SCHEDULES!Q228)</f>
        <v>MKM Stadium</v>
      </c>
      <c r="E229" s="272">
        <f>IF(B229="","",SCHEDULES!R228)</f>
        <v>0.625</v>
      </c>
      <c r="F229" s="262">
        <f t="shared" si="49"/>
        <v>46417.625</v>
      </c>
      <c r="G229" s="270" t="e" vm="27">
        <f>IFERROR(INDEX(LOGOS!B:B,MATCH(H229,LOGOS!A:A,0),1),"")</f>
        <v>#VALUE!</v>
      </c>
      <c r="H229" s="270" t="str">
        <f>IF(B229="","",SCHEDULES!S228)</f>
        <v>Hull</v>
      </c>
      <c r="I229" s="313" t="s">
        <v>117</v>
      </c>
      <c r="J229" s="273" t="str">
        <f t="shared" si="50"/>
        <v>:</v>
      </c>
      <c r="K229" s="313" t="s">
        <v>117</v>
      </c>
      <c r="L229" s="270" t="str">
        <f>IF(B229="","",SCHEDULES!T228)</f>
        <v>Crystal Palace</v>
      </c>
      <c r="M229" s="270" t="e" vm="30">
        <f>IFERROR(INDEX(LOGOS!B:B,MATCH(L229,LOGOS!A:A,0),1),"")</f>
        <v>#VALUE!</v>
      </c>
      <c r="N229" s="107" t="str">
        <f t="shared" si="51"/>
        <v/>
      </c>
      <c r="O229" s="108" t="str">
        <f t="shared" si="52"/>
        <v/>
      </c>
      <c r="P229" s="108" t="str">
        <f t="shared" si="53"/>
        <v/>
      </c>
      <c r="Q229" s="109" t="str">
        <f t="shared" si="54"/>
        <v/>
      </c>
      <c r="R229" s="109" t="str">
        <f t="shared" si="55"/>
        <v/>
      </c>
      <c r="S229" s="109" t="str">
        <f t="shared" si="56"/>
        <v/>
      </c>
      <c r="T229" s="109" t="str">
        <f t="shared" si="57"/>
        <v/>
      </c>
      <c r="U229" s="108" t="str">
        <f>IF(N229="","",IF(MASTER.SCHEDULE!$N229="Draw",1,IF(MASTER.SCHEDULE!$N229=H229,3,0)))</f>
        <v/>
      </c>
      <c r="V229" s="108" t="str">
        <f>IF(N229="","",IF(MASTER.SCHEDULE!$N229="Draw",1,IF(MASTER.SCHEDULE!$N229=L229,3,0)))</f>
        <v/>
      </c>
      <c r="W229" s="109" t="str">
        <f>IF(N229="","",MASTER.SCHEDULE!$Q229+MASTER.SCHEDULE!$R229)</f>
        <v/>
      </c>
      <c r="X229" s="110">
        <f t="shared" si="58"/>
        <v>46417</v>
      </c>
      <c r="Y229" s="87"/>
      <c r="Z229" s="87"/>
      <c r="AA229" s="275" t="str">
        <f t="shared" si="59"/>
        <v>Jan 25, 2027</v>
      </c>
      <c r="AB229" s="87"/>
      <c r="AC229" s="87"/>
      <c r="AD229" s="126"/>
      <c r="AE229" s="126"/>
      <c r="AF229" s="87"/>
      <c r="AG229" s="87"/>
      <c r="AH229" s="126"/>
      <c r="AI229" s="126"/>
      <c r="AJ229" s="138"/>
      <c r="AK229" s="91"/>
      <c r="AL229" s="91"/>
      <c r="AM229" s="91"/>
      <c r="AN229" s="151"/>
      <c r="AO229" s="151"/>
      <c r="AP229" s="151"/>
      <c r="AQ229" s="151"/>
      <c r="AR229" s="151"/>
      <c r="AS229" s="151"/>
      <c r="AT229" s="151"/>
      <c r="AU229" s="152"/>
      <c r="AV229" s="152"/>
      <c r="AW229" s="152"/>
      <c r="AX229" s="151"/>
      <c r="AY229" s="151"/>
      <c r="AZ229" s="152"/>
      <c r="BA229" s="152"/>
      <c r="BB229" s="152"/>
      <c r="BC229" s="152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87"/>
      <c r="BO229" s="87"/>
      <c r="BP229" s="91"/>
      <c r="BQ229" s="91"/>
      <c r="BR229" s="91"/>
      <c r="BS229" s="91"/>
      <c r="BT229" s="87"/>
      <c r="BU229" s="87"/>
      <c r="BV229" s="87"/>
      <c r="BW229" s="87"/>
      <c r="BX229" s="87"/>
      <c r="BY229" s="87"/>
      <c r="BZ229" s="87"/>
      <c r="CA229" s="87"/>
      <c r="CB229" s="87"/>
      <c r="CC229" s="87"/>
      <c r="CD229" s="87"/>
      <c r="CE229" s="87"/>
    </row>
    <row r="230" spans="1:83" ht="30" customHeight="1">
      <c r="A230" s="87"/>
      <c r="B230" s="270" t="str">
        <f>IF(OR(SCHEDULES!O229=0,SCHEDULES!O229=""),"",SCHEDULES!O229)</f>
        <v>EPL</v>
      </c>
      <c r="C230" s="271">
        <f>IF(B230="","",SCHEDULES!P229)</f>
        <v>46417</v>
      </c>
      <c r="D230" s="270" t="str">
        <f>IF(B230="","",SCHEDULES!Q229)</f>
        <v>Anfield</v>
      </c>
      <c r="E230" s="272">
        <f>IF(B230="","",SCHEDULES!R229)</f>
        <v>0.625</v>
      </c>
      <c r="F230" s="262">
        <f t="shared" si="49"/>
        <v>46417.625</v>
      </c>
      <c r="G230" s="270" t="e" vm="43">
        <f>IFERROR(INDEX(LOGOS!B:B,MATCH(H230,LOGOS!A:A,0),1),"")</f>
        <v>#VALUE!</v>
      </c>
      <c r="H230" s="270" t="str">
        <f>IF(B230="","",SCHEDULES!S229)</f>
        <v>Liverpool</v>
      </c>
      <c r="I230" s="313" t="s">
        <v>117</v>
      </c>
      <c r="J230" s="273" t="str">
        <f t="shared" si="50"/>
        <v>:</v>
      </c>
      <c r="K230" s="313" t="s">
        <v>117</v>
      </c>
      <c r="L230" s="270" t="str">
        <f>IF(B230="","",SCHEDULES!T229)</f>
        <v>Everton</v>
      </c>
      <c r="M230" s="270" t="e" vm="29">
        <f>IFERROR(INDEX(LOGOS!B:B,MATCH(L230,LOGOS!A:A,0),1),"")</f>
        <v>#VALUE!</v>
      </c>
      <c r="N230" s="107" t="str">
        <f t="shared" si="51"/>
        <v/>
      </c>
      <c r="O230" s="108" t="str">
        <f t="shared" si="52"/>
        <v/>
      </c>
      <c r="P230" s="108" t="str">
        <f t="shared" si="53"/>
        <v/>
      </c>
      <c r="Q230" s="109" t="str">
        <f t="shared" si="54"/>
        <v/>
      </c>
      <c r="R230" s="109" t="str">
        <f t="shared" si="55"/>
        <v/>
      </c>
      <c r="S230" s="109" t="str">
        <f t="shared" si="56"/>
        <v/>
      </c>
      <c r="T230" s="109" t="str">
        <f t="shared" si="57"/>
        <v/>
      </c>
      <c r="U230" s="108" t="str">
        <f>IF(N230="","",IF(MASTER.SCHEDULE!$N230="Draw",1,IF(MASTER.SCHEDULE!$N230=H230,3,0)))</f>
        <v/>
      </c>
      <c r="V230" s="108" t="str">
        <f>IF(N230="","",IF(MASTER.SCHEDULE!$N230="Draw",1,IF(MASTER.SCHEDULE!$N230=L230,3,0)))</f>
        <v/>
      </c>
      <c r="W230" s="109" t="str">
        <f>IF(N230="","",MASTER.SCHEDULE!$Q230+MASTER.SCHEDULE!$R230)</f>
        <v/>
      </c>
      <c r="X230" s="110">
        <f t="shared" si="58"/>
        <v>46417</v>
      </c>
      <c r="Y230" s="87"/>
      <c r="Z230" s="87"/>
      <c r="AA230" s="275" t="str">
        <f t="shared" si="59"/>
        <v>Jan 25, 2027</v>
      </c>
      <c r="AB230" s="87"/>
      <c r="AC230" s="87"/>
      <c r="AD230" s="126"/>
      <c r="AE230" s="126"/>
      <c r="AF230" s="87"/>
      <c r="AG230" s="87"/>
      <c r="AH230" s="126"/>
      <c r="AI230" s="126"/>
      <c r="AJ230" s="138"/>
      <c r="AK230" s="91"/>
      <c r="AL230" s="91"/>
      <c r="AM230" s="91"/>
      <c r="AN230" s="151"/>
      <c r="AO230" s="151"/>
      <c r="AP230" s="151"/>
      <c r="AQ230" s="151"/>
      <c r="AR230" s="151"/>
      <c r="AS230" s="151"/>
      <c r="AT230" s="151"/>
      <c r="AU230" s="152"/>
      <c r="AV230" s="152"/>
      <c r="AW230" s="152"/>
      <c r="AX230" s="151"/>
      <c r="AY230" s="151"/>
      <c r="AZ230" s="152"/>
      <c r="BA230" s="152"/>
      <c r="BB230" s="152"/>
      <c r="BC230" s="152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87"/>
      <c r="BO230" s="87"/>
      <c r="BP230" s="91"/>
      <c r="BQ230" s="91"/>
      <c r="BR230" s="91"/>
      <c r="BS230" s="91"/>
      <c r="BT230" s="87"/>
      <c r="BU230" s="87"/>
      <c r="BV230" s="87"/>
      <c r="BW230" s="87"/>
      <c r="BX230" s="87"/>
      <c r="BY230" s="87"/>
      <c r="BZ230" s="87"/>
      <c r="CA230" s="87"/>
      <c r="CB230" s="87"/>
      <c r="CC230" s="87"/>
      <c r="CD230" s="87"/>
      <c r="CE230" s="87"/>
    </row>
    <row r="231" spans="1:83" ht="30" customHeight="1">
      <c r="A231" s="87"/>
      <c r="B231" s="270" t="str">
        <f>IF(OR(SCHEDULES!O230=0,SCHEDULES!O230=""),"",SCHEDULES!O230)</f>
        <v>EPL</v>
      </c>
      <c r="C231" s="271">
        <f>IF(B231="","",SCHEDULES!P230)</f>
        <v>46417</v>
      </c>
      <c r="D231" s="270" t="str">
        <f>IF(B231="","",SCHEDULES!Q230)</f>
        <v>Etihad Stadium</v>
      </c>
      <c r="E231" s="272">
        <f>IF(B231="","",SCHEDULES!R230)</f>
        <v>0.625</v>
      </c>
      <c r="F231" s="262">
        <f t="shared" si="49"/>
        <v>46417.625</v>
      </c>
      <c r="G231" s="270" t="e" vm="40">
        <f>IFERROR(INDEX(LOGOS!B:B,MATCH(H231,LOGOS!A:A,0),1),"")</f>
        <v>#VALUE!</v>
      </c>
      <c r="H231" s="270" t="str">
        <f>IF(B231="","",SCHEDULES!S230)</f>
        <v>Manchester City</v>
      </c>
      <c r="I231" s="313" t="s">
        <v>117</v>
      </c>
      <c r="J231" s="273" t="str">
        <f t="shared" si="50"/>
        <v>:</v>
      </c>
      <c r="K231" s="313" t="s">
        <v>117</v>
      </c>
      <c r="L231" s="270" t="str">
        <f>IF(B231="","",SCHEDULES!T230)</f>
        <v>Arsenal</v>
      </c>
      <c r="M231" s="270" t="e" vm="25">
        <f>IFERROR(INDEX(LOGOS!B:B,MATCH(L231,LOGOS!A:A,0),1),"")</f>
        <v>#VALUE!</v>
      </c>
      <c r="N231" s="107" t="str">
        <f t="shared" si="51"/>
        <v/>
      </c>
      <c r="O231" s="108" t="str">
        <f t="shared" si="52"/>
        <v/>
      </c>
      <c r="P231" s="108" t="str">
        <f t="shared" si="53"/>
        <v/>
      </c>
      <c r="Q231" s="109" t="str">
        <f t="shared" si="54"/>
        <v/>
      </c>
      <c r="R231" s="109" t="str">
        <f t="shared" si="55"/>
        <v/>
      </c>
      <c r="S231" s="109" t="str">
        <f t="shared" si="56"/>
        <v/>
      </c>
      <c r="T231" s="109" t="str">
        <f t="shared" si="57"/>
        <v/>
      </c>
      <c r="U231" s="108" t="str">
        <f>IF(N231="","",IF(MASTER.SCHEDULE!$N231="Draw",1,IF(MASTER.SCHEDULE!$N231=H231,3,0)))</f>
        <v/>
      </c>
      <c r="V231" s="108" t="str">
        <f>IF(N231="","",IF(MASTER.SCHEDULE!$N231="Draw",1,IF(MASTER.SCHEDULE!$N231=L231,3,0)))</f>
        <v/>
      </c>
      <c r="W231" s="109" t="str">
        <f>IF(N231="","",MASTER.SCHEDULE!$Q231+MASTER.SCHEDULE!$R231)</f>
        <v/>
      </c>
      <c r="X231" s="110">
        <f t="shared" si="58"/>
        <v>46417</v>
      </c>
      <c r="Y231" s="87"/>
      <c r="Z231" s="87"/>
      <c r="AA231" s="275" t="str">
        <f t="shared" si="59"/>
        <v>Jan 25, 2027</v>
      </c>
      <c r="AB231" s="87"/>
      <c r="AC231" s="87"/>
      <c r="AD231" s="126"/>
      <c r="AE231" s="126"/>
      <c r="AF231" s="87"/>
      <c r="AG231" s="87"/>
      <c r="AH231" s="126"/>
      <c r="AI231" s="126"/>
      <c r="AJ231" s="138"/>
      <c r="AK231" s="91"/>
      <c r="AL231" s="91"/>
      <c r="AM231" s="91"/>
      <c r="AN231" s="151"/>
      <c r="AO231" s="151"/>
      <c r="AP231" s="151"/>
      <c r="AQ231" s="151"/>
      <c r="AR231" s="151"/>
      <c r="AS231" s="151"/>
      <c r="AT231" s="151"/>
      <c r="AU231" s="152"/>
      <c r="AV231" s="152"/>
      <c r="AW231" s="152"/>
      <c r="AX231" s="151"/>
      <c r="AY231" s="151"/>
      <c r="AZ231" s="152"/>
      <c r="BA231" s="152"/>
      <c r="BB231" s="152"/>
      <c r="BC231" s="152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87"/>
      <c r="BO231" s="87"/>
      <c r="BP231" s="91"/>
      <c r="BQ231" s="91"/>
      <c r="BR231" s="91"/>
      <c r="BS231" s="91"/>
      <c r="BT231" s="87"/>
      <c r="BU231" s="87"/>
      <c r="BV231" s="87"/>
      <c r="BW231" s="87"/>
      <c r="BX231" s="87"/>
      <c r="BY231" s="87"/>
      <c r="BZ231" s="87"/>
      <c r="CA231" s="87"/>
      <c r="CB231" s="87"/>
      <c r="CC231" s="87"/>
      <c r="CD231" s="87"/>
      <c r="CE231" s="87"/>
    </row>
    <row r="232" spans="1:83" ht="30" customHeight="1">
      <c r="A232" s="87"/>
      <c r="B232" s="270" t="str">
        <f>IF(OR(SCHEDULES!O231=0,SCHEDULES!O231=""),"",SCHEDULES!O231)</f>
        <v>EPL</v>
      </c>
      <c r="C232" s="271">
        <f>IF(B232="","",SCHEDULES!P231)</f>
        <v>46417</v>
      </c>
      <c r="D232" s="270" t="str">
        <f>IF(B232="","",SCHEDULES!Q231)</f>
        <v>St. James' Park</v>
      </c>
      <c r="E232" s="272">
        <f>IF(B232="","",SCHEDULES!R231)</f>
        <v>0.625</v>
      </c>
      <c r="F232" s="262">
        <f t="shared" si="49"/>
        <v>46417.625</v>
      </c>
      <c r="G232" s="270" t="e" vm="42">
        <f>IFERROR(INDEX(LOGOS!B:B,MATCH(H232,LOGOS!A:A,0),1),"")</f>
        <v>#VALUE!</v>
      </c>
      <c r="H232" s="270" t="str">
        <f>IF(B232="","",SCHEDULES!S231)</f>
        <v>Newcastle United</v>
      </c>
      <c r="I232" s="313" t="s">
        <v>117</v>
      </c>
      <c r="J232" s="273" t="str">
        <f t="shared" si="50"/>
        <v>:</v>
      </c>
      <c r="K232" s="313" t="s">
        <v>117</v>
      </c>
      <c r="L232" s="270" t="str">
        <f>IF(B232="","",SCHEDULES!T231)</f>
        <v>Brighton</v>
      </c>
      <c r="M232" s="270" t="e" vm="39">
        <f>IFERROR(INDEX(LOGOS!B:B,MATCH(L232,LOGOS!A:A,0),1),"")</f>
        <v>#VALUE!</v>
      </c>
      <c r="N232" s="107" t="str">
        <f t="shared" si="51"/>
        <v/>
      </c>
      <c r="O232" s="108" t="str">
        <f t="shared" si="52"/>
        <v/>
      </c>
      <c r="P232" s="108" t="str">
        <f t="shared" si="53"/>
        <v/>
      </c>
      <c r="Q232" s="109" t="str">
        <f t="shared" si="54"/>
        <v/>
      </c>
      <c r="R232" s="109" t="str">
        <f t="shared" si="55"/>
        <v/>
      </c>
      <c r="S232" s="109" t="str">
        <f t="shared" si="56"/>
        <v/>
      </c>
      <c r="T232" s="109" t="str">
        <f t="shared" si="57"/>
        <v/>
      </c>
      <c r="U232" s="108" t="str">
        <f>IF(N232="","",IF(MASTER.SCHEDULE!$N232="Draw",1,IF(MASTER.SCHEDULE!$N232=H232,3,0)))</f>
        <v/>
      </c>
      <c r="V232" s="108" t="str">
        <f>IF(N232="","",IF(MASTER.SCHEDULE!$N232="Draw",1,IF(MASTER.SCHEDULE!$N232=L232,3,0)))</f>
        <v/>
      </c>
      <c r="W232" s="109" t="str">
        <f>IF(N232="","",MASTER.SCHEDULE!$Q232+MASTER.SCHEDULE!$R232)</f>
        <v/>
      </c>
      <c r="X232" s="110">
        <f t="shared" si="58"/>
        <v>46417</v>
      </c>
      <c r="Y232" s="87"/>
      <c r="Z232" s="87"/>
      <c r="AA232" s="275" t="str">
        <f t="shared" si="59"/>
        <v>Jan 25, 2027</v>
      </c>
      <c r="AB232" s="87"/>
      <c r="AC232" s="87"/>
      <c r="AD232" s="126"/>
      <c r="AE232" s="126"/>
      <c r="AF232" s="87"/>
      <c r="AG232" s="87"/>
      <c r="AH232" s="126"/>
      <c r="AI232" s="126"/>
      <c r="AJ232" s="138"/>
      <c r="AK232" s="91"/>
      <c r="AL232" s="91"/>
      <c r="AM232" s="91"/>
      <c r="AN232" s="151"/>
      <c r="AO232" s="151"/>
      <c r="AP232" s="151"/>
      <c r="AQ232" s="151"/>
      <c r="AR232" s="151"/>
      <c r="AS232" s="151"/>
      <c r="AT232" s="151"/>
      <c r="AU232" s="152"/>
      <c r="AV232" s="152"/>
      <c r="AW232" s="152"/>
      <c r="AX232" s="151"/>
      <c r="AY232" s="151"/>
      <c r="AZ232" s="152"/>
      <c r="BA232" s="152"/>
      <c r="BB232" s="152"/>
      <c r="BC232" s="152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87"/>
      <c r="BO232" s="87"/>
      <c r="BP232" s="91"/>
      <c r="BQ232" s="91"/>
      <c r="BR232" s="91"/>
      <c r="BS232" s="91"/>
      <c r="BT232" s="87"/>
      <c r="BU232" s="87"/>
      <c r="BV232" s="87"/>
      <c r="BW232" s="87"/>
      <c r="BX232" s="87"/>
      <c r="BY232" s="87"/>
      <c r="BZ232" s="87"/>
      <c r="CA232" s="87"/>
      <c r="CB232" s="87"/>
      <c r="CC232" s="87"/>
      <c r="CD232" s="87"/>
      <c r="CE232" s="87"/>
    </row>
    <row r="233" spans="1:83" ht="30" customHeight="1">
      <c r="A233" s="87"/>
      <c r="B233" s="270" t="str">
        <f>IF(OR(SCHEDULES!O232=0,SCHEDULES!O232=""),"",SCHEDULES!O232)</f>
        <v>EPL</v>
      </c>
      <c r="C233" s="271">
        <f>IF(B233="","",SCHEDULES!P232)</f>
        <v>46417</v>
      </c>
      <c r="D233" s="270" t="str">
        <f>IF(B233="","",SCHEDULES!Q232)</f>
        <v>Tottenham Hotspur Stadium</v>
      </c>
      <c r="E233" s="272">
        <f>IF(B233="","",SCHEDULES!R232)</f>
        <v>0.625</v>
      </c>
      <c r="F233" s="262">
        <f t="shared" si="49"/>
        <v>46417.625</v>
      </c>
      <c r="G233" s="270" t="e" vm="38">
        <f>IFERROR(INDEX(LOGOS!B:B,MATCH(H233,LOGOS!A:A,0),1),"")</f>
        <v>#VALUE!</v>
      </c>
      <c r="H233" s="270" t="str">
        <f>IF(B233="","",SCHEDULES!S232)</f>
        <v>Tottenham</v>
      </c>
      <c r="I233" s="313" t="s">
        <v>117</v>
      </c>
      <c r="J233" s="273" t="str">
        <f t="shared" si="50"/>
        <v>:</v>
      </c>
      <c r="K233" s="313" t="s">
        <v>117</v>
      </c>
      <c r="L233" s="270" t="str">
        <f>IF(B233="","",SCHEDULES!T232)</f>
        <v>Sunderland</v>
      </c>
      <c r="M233" s="270" t="e" vm="32">
        <f>IFERROR(INDEX(LOGOS!B:B,MATCH(L233,LOGOS!A:A,0),1),"")</f>
        <v>#VALUE!</v>
      </c>
      <c r="N233" s="107" t="str">
        <f t="shared" si="51"/>
        <v/>
      </c>
      <c r="O233" s="108" t="str">
        <f t="shared" si="52"/>
        <v/>
      </c>
      <c r="P233" s="108" t="str">
        <f t="shared" si="53"/>
        <v/>
      </c>
      <c r="Q233" s="109" t="str">
        <f t="shared" si="54"/>
        <v/>
      </c>
      <c r="R233" s="109" t="str">
        <f t="shared" si="55"/>
        <v/>
      </c>
      <c r="S233" s="109" t="str">
        <f t="shared" si="56"/>
        <v/>
      </c>
      <c r="T233" s="109" t="str">
        <f t="shared" si="57"/>
        <v/>
      </c>
      <c r="U233" s="108" t="str">
        <f>IF(N233="","",IF(MASTER.SCHEDULE!$N233="Draw",1,IF(MASTER.SCHEDULE!$N233=H233,3,0)))</f>
        <v/>
      </c>
      <c r="V233" s="108" t="str">
        <f>IF(N233="","",IF(MASTER.SCHEDULE!$N233="Draw",1,IF(MASTER.SCHEDULE!$N233=L233,3,0)))</f>
        <v/>
      </c>
      <c r="W233" s="109" t="str">
        <f>IF(N233="","",MASTER.SCHEDULE!$Q233+MASTER.SCHEDULE!$R233)</f>
        <v/>
      </c>
      <c r="X233" s="110">
        <f t="shared" si="58"/>
        <v>46417</v>
      </c>
      <c r="Y233" s="87"/>
      <c r="Z233" s="87"/>
      <c r="AA233" s="275" t="str">
        <f t="shared" si="59"/>
        <v>Jan 25, 2027</v>
      </c>
      <c r="AB233" s="87"/>
      <c r="AC233" s="87"/>
      <c r="AD233" s="126"/>
      <c r="AE233" s="126"/>
      <c r="AF233" s="87"/>
      <c r="AG233" s="87"/>
      <c r="AH233" s="126"/>
      <c r="AI233" s="126"/>
      <c r="AJ233" s="138"/>
      <c r="AK233" s="91"/>
      <c r="AL233" s="91"/>
      <c r="AM233" s="91"/>
      <c r="AN233" s="151"/>
      <c r="AO233" s="151"/>
      <c r="AP233" s="151"/>
      <c r="AQ233" s="151"/>
      <c r="AR233" s="151"/>
      <c r="AS233" s="151"/>
      <c r="AT233" s="151"/>
      <c r="AU233" s="152"/>
      <c r="AV233" s="152"/>
      <c r="AW233" s="152"/>
      <c r="AX233" s="151"/>
      <c r="AY233" s="151"/>
      <c r="AZ233" s="152"/>
      <c r="BA233" s="152"/>
      <c r="BB233" s="152"/>
      <c r="BC233" s="152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87"/>
      <c r="BO233" s="87"/>
      <c r="BP233" s="91"/>
      <c r="BQ233" s="91"/>
      <c r="BR233" s="91"/>
      <c r="BS233" s="91"/>
      <c r="BT233" s="87"/>
      <c r="BU233" s="87"/>
      <c r="BV233" s="87"/>
      <c r="BW233" s="87"/>
      <c r="BX233" s="87"/>
      <c r="BY233" s="87"/>
      <c r="BZ233" s="87"/>
      <c r="CA233" s="87"/>
      <c r="CB233" s="87"/>
      <c r="CC233" s="87"/>
      <c r="CD233" s="87"/>
      <c r="CE233" s="87"/>
    </row>
    <row r="234" spans="1:83" ht="30" customHeight="1">
      <c r="A234" s="87"/>
      <c r="B234" s="270" t="str">
        <f>IF(OR(SCHEDULES!O233=0,SCHEDULES!O233=""),"",SCHEDULES!O233)</f>
        <v>EPL</v>
      </c>
      <c r="C234" s="271">
        <f>IF(B234="","",SCHEDULES!P233)</f>
        <v>46424</v>
      </c>
      <c r="D234" s="270" t="str">
        <f>IF(B234="","",SCHEDULES!Q233)</f>
        <v>Emirates Stadium</v>
      </c>
      <c r="E234" s="272">
        <f>IF(B234="","",SCHEDULES!R233)</f>
        <v>0.625</v>
      </c>
      <c r="F234" s="262">
        <f t="shared" si="49"/>
        <v>46424.625</v>
      </c>
      <c r="G234" s="270" t="e" vm="25">
        <f>IFERROR(INDEX(LOGOS!B:B,MATCH(H234,LOGOS!A:A,0),1),"")</f>
        <v>#VALUE!</v>
      </c>
      <c r="H234" s="270" t="str">
        <f>IF(B234="","",SCHEDULES!S233)</f>
        <v>Arsenal</v>
      </c>
      <c r="I234" s="313" t="s">
        <v>117</v>
      </c>
      <c r="J234" s="273" t="str">
        <f t="shared" si="50"/>
        <v>:</v>
      </c>
      <c r="K234" s="313" t="s">
        <v>117</v>
      </c>
      <c r="L234" s="270" t="str">
        <f>IF(B234="","",SCHEDULES!T233)</f>
        <v>Liverpool</v>
      </c>
      <c r="M234" s="270" t="e" vm="43">
        <f>IFERROR(INDEX(LOGOS!B:B,MATCH(L234,LOGOS!A:A,0),1),"")</f>
        <v>#VALUE!</v>
      </c>
      <c r="N234" s="107" t="str">
        <f t="shared" si="51"/>
        <v/>
      </c>
      <c r="O234" s="108" t="str">
        <f t="shared" si="52"/>
        <v/>
      </c>
      <c r="P234" s="108" t="str">
        <f t="shared" si="53"/>
        <v/>
      </c>
      <c r="Q234" s="109" t="str">
        <f t="shared" si="54"/>
        <v/>
      </c>
      <c r="R234" s="109" t="str">
        <f t="shared" si="55"/>
        <v/>
      </c>
      <c r="S234" s="109" t="str">
        <f t="shared" si="56"/>
        <v/>
      </c>
      <c r="T234" s="109" t="str">
        <f t="shared" si="57"/>
        <v/>
      </c>
      <c r="U234" s="108" t="str">
        <f>IF(N234="","",IF(MASTER.SCHEDULE!$N234="Draw",1,IF(MASTER.SCHEDULE!$N234=H234,3,0)))</f>
        <v/>
      </c>
      <c r="V234" s="108" t="str">
        <f>IF(N234="","",IF(MASTER.SCHEDULE!$N234="Draw",1,IF(MASTER.SCHEDULE!$N234=L234,3,0)))</f>
        <v/>
      </c>
      <c r="W234" s="109" t="str">
        <f>IF(N234="","",MASTER.SCHEDULE!$Q234+MASTER.SCHEDULE!$R234)</f>
        <v/>
      </c>
      <c r="X234" s="110">
        <f t="shared" si="58"/>
        <v>46424</v>
      </c>
      <c r="Y234" s="87"/>
      <c r="Z234" s="87"/>
      <c r="AA234" s="275" t="str">
        <f t="shared" si="59"/>
        <v>Feb 1, 2027</v>
      </c>
      <c r="AB234" s="87"/>
      <c r="AC234" s="87"/>
      <c r="AD234" s="126"/>
      <c r="AE234" s="126"/>
      <c r="AF234" s="87"/>
      <c r="AG234" s="87"/>
      <c r="AH234" s="126"/>
      <c r="AI234" s="126"/>
      <c r="AJ234" s="138"/>
      <c r="AK234" s="91"/>
      <c r="AL234" s="91"/>
      <c r="AM234" s="91"/>
      <c r="AN234" s="151"/>
      <c r="AO234" s="151"/>
      <c r="AP234" s="151"/>
      <c r="AQ234" s="151"/>
      <c r="AR234" s="151"/>
      <c r="AS234" s="151"/>
      <c r="AT234" s="151"/>
      <c r="AU234" s="152"/>
      <c r="AV234" s="152"/>
      <c r="AW234" s="152"/>
      <c r="AX234" s="151"/>
      <c r="AY234" s="151"/>
      <c r="AZ234" s="152"/>
      <c r="BA234" s="152"/>
      <c r="BB234" s="152"/>
      <c r="BC234" s="152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87"/>
      <c r="BO234" s="87"/>
      <c r="BP234" s="91"/>
      <c r="BQ234" s="91"/>
      <c r="BR234" s="91"/>
      <c r="BS234" s="91"/>
      <c r="BT234" s="87"/>
      <c r="BU234" s="87"/>
      <c r="BV234" s="87"/>
      <c r="BW234" s="87"/>
      <c r="BX234" s="87"/>
      <c r="BY234" s="87"/>
      <c r="BZ234" s="87"/>
      <c r="CA234" s="87"/>
      <c r="CB234" s="87"/>
      <c r="CC234" s="87"/>
      <c r="CD234" s="87"/>
      <c r="CE234" s="87"/>
    </row>
    <row r="235" spans="1:83" ht="30" customHeight="1">
      <c r="A235" s="87"/>
      <c r="B235" s="270" t="str">
        <f>IF(OR(SCHEDULES!O234=0,SCHEDULES!O234=""),"",SCHEDULES!O234)</f>
        <v>EPL</v>
      </c>
      <c r="C235" s="271">
        <f>IF(B235="","",SCHEDULES!P234)</f>
        <v>46424</v>
      </c>
      <c r="D235" s="270" t="str">
        <f>IF(B235="","",SCHEDULES!Q234)</f>
        <v>American Express Stadium</v>
      </c>
      <c r="E235" s="272">
        <f>IF(B235="","",SCHEDULES!R234)</f>
        <v>0.625</v>
      </c>
      <c r="F235" s="262">
        <f t="shared" si="49"/>
        <v>46424.625</v>
      </c>
      <c r="G235" s="270" t="e" vm="39">
        <f>IFERROR(INDEX(LOGOS!B:B,MATCH(H235,LOGOS!A:A,0),1),"")</f>
        <v>#VALUE!</v>
      </c>
      <c r="H235" s="270" t="str">
        <f>IF(B235="","",SCHEDULES!S234)</f>
        <v>Brighton</v>
      </c>
      <c r="I235" s="313" t="s">
        <v>117</v>
      </c>
      <c r="J235" s="273" t="str">
        <f t="shared" si="50"/>
        <v>:</v>
      </c>
      <c r="K235" s="313" t="s">
        <v>117</v>
      </c>
      <c r="L235" s="270" t="str">
        <f>IF(B235="","",SCHEDULES!T234)</f>
        <v>Hull</v>
      </c>
      <c r="M235" s="270" t="e" vm="27">
        <f>IFERROR(INDEX(LOGOS!B:B,MATCH(L235,LOGOS!A:A,0),1),"")</f>
        <v>#VALUE!</v>
      </c>
      <c r="N235" s="107" t="str">
        <f t="shared" si="51"/>
        <v/>
      </c>
      <c r="O235" s="108" t="str">
        <f t="shared" si="52"/>
        <v/>
      </c>
      <c r="P235" s="108" t="str">
        <f t="shared" si="53"/>
        <v/>
      </c>
      <c r="Q235" s="109" t="str">
        <f t="shared" si="54"/>
        <v/>
      </c>
      <c r="R235" s="109" t="str">
        <f t="shared" si="55"/>
        <v/>
      </c>
      <c r="S235" s="109" t="str">
        <f t="shared" si="56"/>
        <v/>
      </c>
      <c r="T235" s="109" t="str">
        <f t="shared" si="57"/>
        <v/>
      </c>
      <c r="U235" s="108" t="str">
        <f>IF(N235="","",IF(MASTER.SCHEDULE!$N235="Draw",1,IF(MASTER.SCHEDULE!$N235=H235,3,0)))</f>
        <v/>
      </c>
      <c r="V235" s="108" t="str">
        <f>IF(N235="","",IF(MASTER.SCHEDULE!$N235="Draw",1,IF(MASTER.SCHEDULE!$N235=L235,3,0)))</f>
        <v/>
      </c>
      <c r="W235" s="109" t="str">
        <f>IF(N235="","",MASTER.SCHEDULE!$Q235+MASTER.SCHEDULE!$R235)</f>
        <v/>
      </c>
      <c r="X235" s="110">
        <f t="shared" si="58"/>
        <v>46424</v>
      </c>
      <c r="Y235" s="87"/>
      <c r="Z235" s="87"/>
      <c r="AA235" s="275" t="str">
        <f t="shared" si="59"/>
        <v>Feb 1, 2027</v>
      </c>
      <c r="AB235" s="87"/>
      <c r="AC235" s="87"/>
      <c r="AD235" s="126"/>
      <c r="AE235" s="126"/>
      <c r="AF235" s="87"/>
      <c r="AG235" s="87"/>
      <c r="AH235" s="126"/>
      <c r="AI235" s="126"/>
      <c r="AJ235" s="138"/>
      <c r="AK235" s="91"/>
      <c r="AL235" s="91"/>
      <c r="AM235" s="91"/>
      <c r="AN235" s="151"/>
      <c r="AO235" s="151"/>
      <c r="AP235" s="151"/>
      <c r="AQ235" s="151"/>
      <c r="AR235" s="151"/>
      <c r="AS235" s="151"/>
      <c r="AT235" s="151"/>
      <c r="AU235" s="152"/>
      <c r="AV235" s="152"/>
      <c r="AW235" s="152"/>
      <c r="AX235" s="151"/>
      <c r="AY235" s="151"/>
      <c r="AZ235" s="152"/>
      <c r="BA235" s="152"/>
      <c r="BB235" s="152"/>
      <c r="BC235" s="152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87"/>
      <c r="BO235" s="87"/>
      <c r="BP235" s="91"/>
      <c r="BQ235" s="91"/>
      <c r="BR235" s="91"/>
      <c r="BS235" s="91"/>
      <c r="BT235" s="87"/>
      <c r="BU235" s="87"/>
      <c r="BV235" s="87"/>
      <c r="BW235" s="87"/>
      <c r="BX235" s="87"/>
      <c r="BY235" s="87"/>
      <c r="BZ235" s="87"/>
      <c r="CA235" s="87"/>
      <c r="CB235" s="87"/>
      <c r="CC235" s="87"/>
      <c r="CD235" s="87"/>
      <c r="CE235" s="87"/>
    </row>
    <row r="236" spans="1:83" ht="30" customHeight="1">
      <c r="A236" s="87"/>
      <c r="B236" s="270" t="str">
        <f>IF(OR(SCHEDULES!O235=0,SCHEDULES!O235=""),"",SCHEDULES!O235)</f>
        <v>EPL</v>
      </c>
      <c r="C236" s="271">
        <f>IF(B236="","",SCHEDULES!P235)</f>
        <v>46424</v>
      </c>
      <c r="D236" s="270" t="str">
        <f>IF(B236="","",SCHEDULES!Q235)</f>
        <v>Selhurst Park</v>
      </c>
      <c r="E236" s="272">
        <f>IF(B236="","",SCHEDULES!R235)</f>
        <v>0.625</v>
      </c>
      <c r="F236" s="262">
        <f t="shared" si="49"/>
        <v>46424.625</v>
      </c>
      <c r="G236" s="270" t="e" vm="30">
        <f>IFERROR(INDEX(LOGOS!B:B,MATCH(H236,LOGOS!A:A,0),1),"")</f>
        <v>#VALUE!</v>
      </c>
      <c r="H236" s="270" t="str">
        <f>IF(B236="","",SCHEDULES!S235)</f>
        <v>Crystal Palace</v>
      </c>
      <c r="I236" s="313" t="s">
        <v>117</v>
      </c>
      <c r="J236" s="273" t="str">
        <f t="shared" si="50"/>
        <v>:</v>
      </c>
      <c r="K236" s="313" t="s">
        <v>117</v>
      </c>
      <c r="L236" s="270" t="str">
        <f>IF(B236="","",SCHEDULES!T235)</f>
        <v>Coventry</v>
      </c>
      <c r="M236" s="270" t="e" vm="26">
        <f>IFERROR(INDEX(LOGOS!B:B,MATCH(L236,LOGOS!A:A,0),1),"")</f>
        <v>#VALUE!</v>
      </c>
      <c r="N236" s="107" t="str">
        <f t="shared" si="51"/>
        <v/>
      </c>
      <c r="O236" s="108" t="str">
        <f t="shared" si="52"/>
        <v/>
      </c>
      <c r="P236" s="108" t="str">
        <f t="shared" si="53"/>
        <v/>
      </c>
      <c r="Q236" s="109" t="str">
        <f t="shared" si="54"/>
        <v/>
      </c>
      <c r="R236" s="109" t="str">
        <f t="shared" si="55"/>
        <v/>
      </c>
      <c r="S236" s="109" t="str">
        <f t="shared" si="56"/>
        <v/>
      </c>
      <c r="T236" s="109" t="str">
        <f t="shared" si="57"/>
        <v/>
      </c>
      <c r="U236" s="108" t="str">
        <f>IF(N236="","",IF(MASTER.SCHEDULE!$N236="Draw",1,IF(MASTER.SCHEDULE!$N236=H236,3,0)))</f>
        <v/>
      </c>
      <c r="V236" s="108" t="str">
        <f>IF(N236="","",IF(MASTER.SCHEDULE!$N236="Draw",1,IF(MASTER.SCHEDULE!$N236=L236,3,0)))</f>
        <v/>
      </c>
      <c r="W236" s="109" t="str">
        <f>IF(N236="","",MASTER.SCHEDULE!$Q236+MASTER.SCHEDULE!$R236)</f>
        <v/>
      </c>
      <c r="X236" s="110">
        <f t="shared" si="58"/>
        <v>46424</v>
      </c>
      <c r="Y236" s="87"/>
      <c r="Z236" s="87"/>
      <c r="AA236" s="275" t="str">
        <f t="shared" si="59"/>
        <v>Feb 1, 2027</v>
      </c>
      <c r="AB236" s="87"/>
      <c r="AC236" s="87"/>
      <c r="AD236" s="126"/>
      <c r="AE236" s="126"/>
      <c r="AF236" s="87"/>
      <c r="AG236" s="87"/>
      <c r="AH236" s="126"/>
      <c r="AI236" s="126"/>
      <c r="AJ236" s="138"/>
      <c r="AK236" s="91"/>
      <c r="AL236" s="91"/>
      <c r="AM236" s="91"/>
      <c r="AN236" s="151"/>
      <c r="AO236" s="151"/>
      <c r="AP236" s="151"/>
      <c r="AQ236" s="151"/>
      <c r="AR236" s="151"/>
      <c r="AS236" s="151"/>
      <c r="AT236" s="151"/>
      <c r="AU236" s="152"/>
      <c r="AV236" s="152"/>
      <c r="AW236" s="152"/>
      <c r="AX236" s="151"/>
      <c r="AY236" s="151"/>
      <c r="AZ236" s="152"/>
      <c r="BA236" s="152"/>
      <c r="BB236" s="152"/>
      <c r="BC236" s="152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87"/>
      <c r="BO236" s="87"/>
      <c r="BP236" s="91"/>
      <c r="BQ236" s="91"/>
      <c r="BR236" s="91"/>
      <c r="BS236" s="91"/>
      <c r="BT236" s="87"/>
      <c r="BU236" s="87"/>
      <c r="BV236" s="87"/>
      <c r="BW236" s="87"/>
      <c r="BX236" s="87"/>
      <c r="BY236" s="87"/>
      <c r="BZ236" s="87"/>
      <c r="CA236" s="87"/>
      <c r="CB236" s="87"/>
      <c r="CC236" s="87"/>
      <c r="CD236" s="87"/>
      <c r="CE236" s="87"/>
    </row>
    <row r="237" spans="1:83" ht="30" customHeight="1">
      <c r="A237" s="87"/>
      <c r="B237" s="270" t="str">
        <f>IF(OR(SCHEDULES!O236=0,SCHEDULES!O236=""),"",SCHEDULES!O236)</f>
        <v>EPL</v>
      </c>
      <c r="C237" s="271">
        <f>IF(B237="","",SCHEDULES!P236)</f>
        <v>46424</v>
      </c>
      <c r="D237" s="270" t="str">
        <f>IF(B237="","",SCHEDULES!Q236)</f>
        <v>Hill Dickinson Stadium</v>
      </c>
      <c r="E237" s="272">
        <f>IF(B237="","",SCHEDULES!R236)</f>
        <v>0.625</v>
      </c>
      <c r="F237" s="262">
        <f t="shared" si="49"/>
        <v>46424.625</v>
      </c>
      <c r="G237" s="270" t="e" vm="29">
        <f>IFERROR(INDEX(LOGOS!B:B,MATCH(H237,LOGOS!A:A,0),1),"")</f>
        <v>#VALUE!</v>
      </c>
      <c r="H237" s="270" t="str">
        <f>IF(B237="","",SCHEDULES!S236)</f>
        <v>Everton</v>
      </c>
      <c r="I237" s="313" t="s">
        <v>117</v>
      </c>
      <c r="J237" s="273" t="str">
        <f t="shared" si="50"/>
        <v>:</v>
      </c>
      <c r="K237" s="313" t="s">
        <v>117</v>
      </c>
      <c r="L237" s="270" t="str">
        <f>IF(B237="","",SCHEDULES!T236)</f>
        <v>Newcastle United</v>
      </c>
      <c r="M237" s="270" t="e" vm="42">
        <f>IFERROR(INDEX(LOGOS!B:B,MATCH(L237,LOGOS!A:A,0),1),"")</f>
        <v>#VALUE!</v>
      </c>
      <c r="N237" s="107" t="str">
        <f t="shared" si="51"/>
        <v/>
      </c>
      <c r="O237" s="108" t="str">
        <f t="shared" si="52"/>
        <v/>
      </c>
      <c r="P237" s="108" t="str">
        <f t="shared" si="53"/>
        <v/>
      </c>
      <c r="Q237" s="109" t="str">
        <f t="shared" si="54"/>
        <v/>
      </c>
      <c r="R237" s="109" t="str">
        <f t="shared" si="55"/>
        <v/>
      </c>
      <c r="S237" s="109" t="str">
        <f t="shared" si="56"/>
        <v/>
      </c>
      <c r="T237" s="109" t="str">
        <f t="shared" si="57"/>
        <v/>
      </c>
      <c r="U237" s="108" t="str">
        <f>IF(N237="","",IF(MASTER.SCHEDULE!$N237="Draw",1,IF(MASTER.SCHEDULE!$N237=H237,3,0)))</f>
        <v/>
      </c>
      <c r="V237" s="108" t="str">
        <f>IF(N237="","",IF(MASTER.SCHEDULE!$N237="Draw",1,IF(MASTER.SCHEDULE!$N237=L237,3,0)))</f>
        <v/>
      </c>
      <c r="W237" s="109" t="str">
        <f>IF(N237="","",MASTER.SCHEDULE!$Q237+MASTER.SCHEDULE!$R237)</f>
        <v/>
      </c>
      <c r="X237" s="110">
        <f t="shared" si="58"/>
        <v>46424</v>
      </c>
      <c r="Y237" s="87"/>
      <c r="Z237" s="87"/>
      <c r="AA237" s="275" t="str">
        <f t="shared" si="59"/>
        <v>Feb 1, 2027</v>
      </c>
      <c r="AB237" s="87"/>
      <c r="AC237" s="87"/>
      <c r="AD237" s="126"/>
      <c r="AE237" s="126"/>
      <c r="AF237" s="87"/>
      <c r="AG237" s="87"/>
      <c r="AH237" s="126"/>
      <c r="AI237" s="126"/>
      <c r="AJ237" s="138"/>
      <c r="AK237" s="91"/>
      <c r="AL237" s="91"/>
      <c r="AM237" s="91"/>
      <c r="AN237" s="151"/>
      <c r="AO237" s="151"/>
      <c r="AP237" s="151"/>
      <c r="AQ237" s="151"/>
      <c r="AR237" s="151"/>
      <c r="AS237" s="151"/>
      <c r="AT237" s="151"/>
      <c r="AU237" s="152"/>
      <c r="AV237" s="152"/>
      <c r="AW237" s="152"/>
      <c r="AX237" s="151"/>
      <c r="AY237" s="151"/>
      <c r="AZ237" s="152"/>
      <c r="BA237" s="152"/>
      <c r="BB237" s="152"/>
      <c r="BC237" s="152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87"/>
      <c r="BO237" s="87"/>
      <c r="BP237" s="91"/>
      <c r="BQ237" s="91"/>
      <c r="BR237" s="91"/>
      <c r="BS237" s="91"/>
      <c r="BT237" s="87"/>
      <c r="BU237" s="87"/>
      <c r="BV237" s="87"/>
      <c r="BW237" s="87"/>
      <c r="BX237" s="87"/>
      <c r="BY237" s="87"/>
      <c r="BZ237" s="87"/>
      <c r="CA237" s="87"/>
      <c r="CB237" s="87"/>
      <c r="CC237" s="87"/>
      <c r="CD237" s="87"/>
      <c r="CE237" s="87"/>
    </row>
    <row r="238" spans="1:83" ht="30" customHeight="1">
      <c r="A238" s="87"/>
      <c r="B238" s="270" t="str">
        <f>IF(OR(SCHEDULES!O237=0,SCHEDULES!O237=""),"",SCHEDULES!O237)</f>
        <v>EPL</v>
      </c>
      <c r="C238" s="271">
        <f>IF(B238="","",SCHEDULES!P237)</f>
        <v>46424</v>
      </c>
      <c r="D238" s="270" t="str">
        <f>IF(B238="","",SCHEDULES!Q237)</f>
        <v>Craven Cottage</v>
      </c>
      <c r="E238" s="272">
        <f>IF(B238="","",SCHEDULES!R237)</f>
        <v>0.625</v>
      </c>
      <c r="F238" s="262">
        <f t="shared" si="49"/>
        <v>46424.625</v>
      </c>
      <c r="G238" s="270" t="e" vm="44">
        <f>IFERROR(INDEX(LOGOS!B:B,MATCH(H238,LOGOS!A:A,0),1),"")</f>
        <v>#VALUE!</v>
      </c>
      <c r="H238" s="270" t="str">
        <f>IF(B238="","",SCHEDULES!S237)</f>
        <v>Fulham</v>
      </c>
      <c r="I238" s="313" t="s">
        <v>117</v>
      </c>
      <c r="J238" s="273" t="str">
        <f t="shared" si="50"/>
        <v>:</v>
      </c>
      <c r="K238" s="313" t="s">
        <v>117</v>
      </c>
      <c r="L238" s="270" t="str">
        <f>IF(B238="","",SCHEDULES!T237)</f>
        <v>Manchester City</v>
      </c>
      <c r="M238" s="270" t="e" vm="40">
        <f>IFERROR(INDEX(LOGOS!B:B,MATCH(L238,LOGOS!A:A,0),1),"")</f>
        <v>#VALUE!</v>
      </c>
      <c r="N238" s="107" t="str">
        <f t="shared" si="51"/>
        <v/>
      </c>
      <c r="O238" s="108" t="str">
        <f t="shared" si="52"/>
        <v/>
      </c>
      <c r="P238" s="108" t="str">
        <f t="shared" si="53"/>
        <v/>
      </c>
      <c r="Q238" s="109" t="str">
        <f t="shared" si="54"/>
        <v/>
      </c>
      <c r="R238" s="109" t="str">
        <f t="shared" si="55"/>
        <v/>
      </c>
      <c r="S238" s="109" t="str">
        <f t="shared" si="56"/>
        <v/>
      </c>
      <c r="T238" s="109" t="str">
        <f t="shared" si="57"/>
        <v/>
      </c>
      <c r="U238" s="108" t="str">
        <f>IF(N238="","",IF(MASTER.SCHEDULE!$N238="Draw",1,IF(MASTER.SCHEDULE!$N238=H238,3,0)))</f>
        <v/>
      </c>
      <c r="V238" s="108" t="str">
        <f>IF(N238="","",IF(MASTER.SCHEDULE!$N238="Draw",1,IF(MASTER.SCHEDULE!$N238=L238,3,0)))</f>
        <v/>
      </c>
      <c r="W238" s="109" t="str">
        <f>IF(N238="","",MASTER.SCHEDULE!$Q238+MASTER.SCHEDULE!$R238)</f>
        <v/>
      </c>
      <c r="X238" s="110">
        <f t="shared" si="58"/>
        <v>46424</v>
      </c>
      <c r="Y238" s="87"/>
      <c r="Z238" s="87"/>
      <c r="AA238" s="275" t="str">
        <f t="shared" si="59"/>
        <v>Feb 1, 2027</v>
      </c>
      <c r="AB238" s="87"/>
      <c r="AC238" s="87"/>
      <c r="AD238" s="126"/>
      <c r="AE238" s="126"/>
      <c r="AF238" s="87"/>
      <c r="AG238" s="87"/>
      <c r="AH238" s="126"/>
      <c r="AI238" s="126"/>
      <c r="AJ238" s="138"/>
      <c r="AK238" s="91"/>
      <c r="AL238" s="91"/>
      <c r="AM238" s="91"/>
      <c r="AN238" s="151"/>
      <c r="AO238" s="151"/>
      <c r="AP238" s="151"/>
      <c r="AQ238" s="151"/>
      <c r="AR238" s="151"/>
      <c r="AS238" s="151"/>
      <c r="AT238" s="151"/>
      <c r="AU238" s="152"/>
      <c r="AV238" s="152"/>
      <c r="AW238" s="152"/>
      <c r="AX238" s="151"/>
      <c r="AY238" s="151"/>
      <c r="AZ238" s="152"/>
      <c r="BA238" s="152"/>
      <c r="BB238" s="152"/>
      <c r="BC238" s="152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87"/>
      <c r="BO238" s="87"/>
      <c r="BP238" s="91"/>
      <c r="BQ238" s="91"/>
      <c r="BR238" s="91"/>
      <c r="BS238" s="91"/>
      <c r="BT238" s="87"/>
      <c r="BU238" s="87"/>
      <c r="BV238" s="87"/>
      <c r="BW238" s="87"/>
      <c r="BX238" s="87"/>
      <c r="BY238" s="87"/>
      <c r="BZ238" s="87"/>
      <c r="CA238" s="87"/>
      <c r="CB238" s="87"/>
      <c r="CC238" s="87"/>
      <c r="CD238" s="87"/>
      <c r="CE238" s="87"/>
    </row>
    <row r="239" spans="1:83" ht="30" customHeight="1">
      <c r="A239" s="87"/>
      <c r="B239" s="270" t="str">
        <f>IF(OR(SCHEDULES!O238=0,SCHEDULES!O238=""),"",SCHEDULES!O238)</f>
        <v>EPL</v>
      </c>
      <c r="C239" s="271">
        <f>IF(B239="","",SCHEDULES!P238)</f>
        <v>46424</v>
      </c>
      <c r="D239" s="270" t="str">
        <f>IF(B239="","",SCHEDULES!Q238)</f>
        <v>Portman Road</v>
      </c>
      <c r="E239" s="272">
        <f>IF(B239="","",SCHEDULES!R238)</f>
        <v>0.625</v>
      </c>
      <c r="F239" s="262">
        <f t="shared" si="49"/>
        <v>46424.625</v>
      </c>
      <c r="G239" s="270" t="e" vm="31">
        <f>IFERROR(INDEX(LOGOS!B:B,MATCH(H239,LOGOS!A:A,0),1),"")</f>
        <v>#VALUE!</v>
      </c>
      <c r="H239" s="270" t="str">
        <f>IF(B239="","",SCHEDULES!S238)</f>
        <v>Ipswich</v>
      </c>
      <c r="I239" s="313" t="s">
        <v>117</v>
      </c>
      <c r="J239" s="273" t="str">
        <f t="shared" si="50"/>
        <v>:</v>
      </c>
      <c r="K239" s="313" t="s">
        <v>117</v>
      </c>
      <c r="L239" s="270" t="str">
        <f>IF(B239="","",SCHEDULES!T238)</f>
        <v>Tottenham</v>
      </c>
      <c r="M239" s="270" t="e" vm="38">
        <f>IFERROR(INDEX(LOGOS!B:B,MATCH(L239,LOGOS!A:A,0),1),"")</f>
        <v>#VALUE!</v>
      </c>
      <c r="N239" s="107" t="str">
        <f t="shared" si="51"/>
        <v/>
      </c>
      <c r="O239" s="108" t="str">
        <f t="shared" si="52"/>
        <v/>
      </c>
      <c r="P239" s="108" t="str">
        <f t="shared" si="53"/>
        <v/>
      </c>
      <c r="Q239" s="109" t="str">
        <f t="shared" si="54"/>
        <v/>
      </c>
      <c r="R239" s="109" t="str">
        <f t="shared" si="55"/>
        <v/>
      </c>
      <c r="S239" s="109" t="str">
        <f t="shared" si="56"/>
        <v/>
      </c>
      <c r="T239" s="109" t="str">
        <f t="shared" si="57"/>
        <v/>
      </c>
      <c r="U239" s="108" t="str">
        <f>IF(N239="","",IF(MASTER.SCHEDULE!$N239="Draw",1,IF(MASTER.SCHEDULE!$N239=H239,3,0)))</f>
        <v/>
      </c>
      <c r="V239" s="108" t="str">
        <f>IF(N239="","",IF(MASTER.SCHEDULE!$N239="Draw",1,IF(MASTER.SCHEDULE!$N239=L239,3,0)))</f>
        <v/>
      </c>
      <c r="W239" s="109" t="str">
        <f>IF(N239="","",MASTER.SCHEDULE!$Q239+MASTER.SCHEDULE!$R239)</f>
        <v/>
      </c>
      <c r="X239" s="110">
        <f t="shared" si="58"/>
        <v>46424</v>
      </c>
      <c r="Y239" s="87"/>
      <c r="Z239" s="87"/>
      <c r="AA239" s="275" t="str">
        <f t="shared" si="59"/>
        <v>Feb 1, 2027</v>
      </c>
      <c r="AB239" s="87"/>
      <c r="AC239" s="87"/>
      <c r="AD239" s="126"/>
      <c r="AE239" s="126"/>
      <c r="AF239" s="87"/>
      <c r="AG239" s="87"/>
      <c r="AH239" s="126"/>
      <c r="AI239" s="126"/>
      <c r="AJ239" s="138"/>
      <c r="AK239" s="91"/>
      <c r="AL239" s="91"/>
      <c r="AM239" s="91"/>
      <c r="AN239" s="151"/>
      <c r="AO239" s="151"/>
      <c r="AP239" s="151"/>
      <c r="AQ239" s="151"/>
      <c r="AR239" s="151"/>
      <c r="AS239" s="151"/>
      <c r="AT239" s="151"/>
      <c r="AU239" s="152"/>
      <c r="AV239" s="152"/>
      <c r="AW239" s="152"/>
      <c r="AX239" s="151"/>
      <c r="AY239" s="151"/>
      <c r="AZ239" s="152"/>
      <c r="BA239" s="152"/>
      <c r="BB239" s="152"/>
      <c r="BC239" s="152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87"/>
      <c r="BO239" s="87"/>
      <c r="BP239" s="91"/>
      <c r="BQ239" s="91"/>
      <c r="BR239" s="91"/>
      <c r="BS239" s="91"/>
      <c r="BT239" s="87"/>
      <c r="BU239" s="87"/>
      <c r="BV239" s="87"/>
      <c r="BW239" s="87"/>
      <c r="BX239" s="87"/>
      <c r="BY239" s="87"/>
      <c r="BZ239" s="87"/>
      <c r="CA239" s="87"/>
      <c r="CB239" s="87"/>
      <c r="CC239" s="87"/>
      <c r="CD239" s="87"/>
      <c r="CE239" s="87"/>
    </row>
    <row r="240" spans="1:83" ht="30" customHeight="1">
      <c r="A240" s="87"/>
      <c r="B240" s="270" t="str">
        <f>IF(OR(SCHEDULES!O239=0,SCHEDULES!O239=""),"",SCHEDULES!O239)</f>
        <v>EPL</v>
      </c>
      <c r="C240" s="271">
        <f>IF(B240="","",SCHEDULES!P239)</f>
        <v>46424</v>
      </c>
      <c r="D240" s="270" t="str">
        <f>IF(B240="","",SCHEDULES!Q239)</f>
        <v>Elland Road</v>
      </c>
      <c r="E240" s="272">
        <f>IF(B240="","",SCHEDULES!R239)</f>
        <v>0.625</v>
      </c>
      <c r="F240" s="262">
        <f t="shared" si="49"/>
        <v>46424.625</v>
      </c>
      <c r="G240" s="270" t="e" vm="35">
        <f>IFERROR(INDEX(LOGOS!B:B,MATCH(H240,LOGOS!A:A,0),1),"")</f>
        <v>#VALUE!</v>
      </c>
      <c r="H240" s="270" t="str">
        <f>IF(B240="","",SCHEDULES!S239)</f>
        <v>Leeds</v>
      </c>
      <c r="I240" s="313" t="s">
        <v>117</v>
      </c>
      <c r="J240" s="273" t="str">
        <f t="shared" si="50"/>
        <v>:</v>
      </c>
      <c r="K240" s="313" t="s">
        <v>117</v>
      </c>
      <c r="L240" s="270" t="str">
        <f>IF(B240="","",SCHEDULES!T239)</f>
        <v>Bournemouth</v>
      </c>
      <c r="M240" s="270" t="e" vm="36">
        <f>IFERROR(INDEX(LOGOS!B:B,MATCH(L240,LOGOS!A:A,0),1),"")</f>
        <v>#VALUE!</v>
      </c>
      <c r="N240" s="107" t="str">
        <f t="shared" si="51"/>
        <v/>
      </c>
      <c r="O240" s="108" t="str">
        <f t="shared" si="52"/>
        <v/>
      </c>
      <c r="P240" s="108" t="str">
        <f t="shared" si="53"/>
        <v/>
      </c>
      <c r="Q240" s="109" t="str">
        <f t="shared" si="54"/>
        <v/>
      </c>
      <c r="R240" s="109" t="str">
        <f t="shared" si="55"/>
        <v/>
      </c>
      <c r="S240" s="109" t="str">
        <f t="shared" si="56"/>
        <v/>
      </c>
      <c r="T240" s="109" t="str">
        <f t="shared" si="57"/>
        <v/>
      </c>
      <c r="U240" s="108" t="str">
        <f>IF(N240="","",IF(MASTER.SCHEDULE!$N240="Draw",1,IF(MASTER.SCHEDULE!$N240=H240,3,0)))</f>
        <v/>
      </c>
      <c r="V240" s="108" t="str">
        <f>IF(N240="","",IF(MASTER.SCHEDULE!$N240="Draw",1,IF(MASTER.SCHEDULE!$N240=L240,3,0)))</f>
        <v/>
      </c>
      <c r="W240" s="109" t="str">
        <f>IF(N240="","",MASTER.SCHEDULE!$Q240+MASTER.SCHEDULE!$R240)</f>
        <v/>
      </c>
      <c r="X240" s="110">
        <f t="shared" si="58"/>
        <v>46424</v>
      </c>
      <c r="Y240" s="87"/>
      <c r="Z240" s="87"/>
      <c r="AA240" s="275" t="str">
        <f t="shared" si="59"/>
        <v>Feb 1, 2027</v>
      </c>
      <c r="AB240" s="87"/>
      <c r="AC240" s="87"/>
      <c r="AD240" s="126"/>
      <c r="AE240" s="126"/>
      <c r="AF240" s="87"/>
      <c r="AG240" s="87"/>
      <c r="AH240" s="126"/>
      <c r="AI240" s="126"/>
      <c r="AJ240" s="138"/>
      <c r="AK240" s="91"/>
      <c r="AL240" s="91"/>
      <c r="AM240" s="91"/>
      <c r="AN240" s="151"/>
      <c r="AO240" s="151"/>
      <c r="AP240" s="151"/>
      <c r="AQ240" s="151"/>
      <c r="AR240" s="151"/>
      <c r="AS240" s="151"/>
      <c r="AT240" s="151"/>
      <c r="AU240" s="152"/>
      <c r="AV240" s="152"/>
      <c r="AW240" s="152"/>
      <c r="AX240" s="151"/>
      <c r="AY240" s="151"/>
      <c r="AZ240" s="152"/>
      <c r="BA240" s="152"/>
      <c r="BB240" s="152"/>
      <c r="BC240" s="152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87"/>
      <c r="BO240" s="87"/>
      <c r="BP240" s="91"/>
      <c r="BQ240" s="91"/>
      <c r="BR240" s="91"/>
      <c r="BS240" s="91"/>
      <c r="BT240" s="87"/>
      <c r="BU240" s="87"/>
      <c r="BV240" s="87"/>
      <c r="BW240" s="87"/>
      <c r="BX240" s="87"/>
      <c r="BY240" s="87"/>
      <c r="BZ240" s="87"/>
      <c r="CA240" s="87"/>
      <c r="CB240" s="87"/>
      <c r="CC240" s="87"/>
      <c r="CD240" s="87"/>
      <c r="CE240" s="87"/>
    </row>
    <row r="241" spans="1:83" ht="30" customHeight="1">
      <c r="A241" s="87"/>
      <c r="B241" s="270" t="str">
        <f>IF(OR(SCHEDULES!O240=0,SCHEDULES!O240=""),"",SCHEDULES!O240)</f>
        <v>EPL</v>
      </c>
      <c r="C241" s="271">
        <f>IF(B241="","",SCHEDULES!P240)</f>
        <v>46424</v>
      </c>
      <c r="D241" s="270" t="str">
        <f>IF(B241="","",SCHEDULES!Q240)</f>
        <v>Old Trafford</v>
      </c>
      <c r="E241" s="272">
        <f>IF(B241="","",SCHEDULES!R240)</f>
        <v>0.625</v>
      </c>
      <c r="F241" s="262">
        <f t="shared" si="49"/>
        <v>46424.625</v>
      </c>
      <c r="G241" s="270" t="e" vm="28">
        <f>IFERROR(INDEX(LOGOS!B:B,MATCH(H241,LOGOS!A:A,0),1),"")</f>
        <v>#VALUE!</v>
      </c>
      <c r="H241" s="270" t="str">
        <f>IF(B241="","",SCHEDULES!S240)</f>
        <v>Manchester United</v>
      </c>
      <c r="I241" s="313" t="s">
        <v>117</v>
      </c>
      <c r="J241" s="273" t="str">
        <f t="shared" si="50"/>
        <v>:</v>
      </c>
      <c r="K241" s="313" t="s">
        <v>117</v>
      </c>
      <c r="L241" s="270" t="str">
        <f>IF(B241="","",SCHEDULES!T240)</f>
        <v>Chelsea</v>
      </c>
      <c r="M241" s="270" t="e" vm="41">
        <f>IFERROR(INDEX(LOGOS!B:B,MATCH(L241,LOGOS!A:A,0),1),"")</f>
        <v>#VALUE!</v>
      </c>
      <c r="N241" s="107" t="str">
        <f t="shared" si="51"/>
        <v/>
      </c>
      <c r="O241" s="108" t="str">
        <f t="shared" si="52"/>
        <v/>
      </c>
      <c r="P241" s="108" t="str">
        <f t="shared" si="53"/>
        <v/>
      </c>
      <c r="Q241" s="109" t="str">
        <f t="shared" si="54"/>
        <v/>
      </c>
      <c r="R241" s="109" t="str">
        <f t="shared" si="55"/>
        <v/>
      </c>
      <c r="S241" s="109" t="str">
        <f t="shared" si="56"/>
        <v/>
      </c>
      <c r="T241" s="109" t="str">
        <f t="shared" si="57"/>
        <v/>
      </c>
      <c r="U241" s="108" t="str">
        <f>IF(N241="","",IF(MASTER.SCHEDULE!$N241="Draw",1,IF(MASTER.SCHEDULE!$N241=H241,3,0)))</f>
        <v/>
      </c>
      <c r="V241" s="108" t="str">
        <f>IF(N241="","",IF(MASTER.SCHEDULE!$N241="Draw",1,IF(MASTER.SCHEDULE!$N241=L241,3,0)))</f>
        <v/>
      </c>
      <c r="W241" s="109" t="str">
        <f>IF(N241="","",MASTER.SCHEDULE!$Q241+MASTER.SCHEDULE!$R241)</f>
        <v/>
      </c>
      <c r="X241" s="110">
        <f t="shared" si="58"/>
        <v>46424</v>
      </c>
      <c r="Y241" s="87"/>
      <c r="Z241" s="87"/>
      <c r="AA241" s="275" t="str">
        <f t="shared" si="59"/>
        <v>Feb 1, 2027</v>
      </c>
      <c r="AB241" s="87"/>
      <c r="AC241" s="87"/>
      <c r="AD241" s="126"/>
      <c r="AE241" s="126"/>
      <c r="AF241" s="87"/>
      <c r="AG241" s="87"/>
      <c r="AH241" s="126"/>
      <c r="AI241" s="126"/>
      <c r="AJ241" s="138"/>
      <c r="AK241" s="91"/>
      <c r="AL241" s="91"/>
      <c r="AM241" s="91"/>
      <c r="AN241" s="151"/>
      <c r="AO241" s="151"/>
      <c r="AP241" s="151"/>
      <c r="AQ241" s="151"/>
      <c r="AR241" s="151"/>
      <c r="AS241" s="151"/>
      <c r="AT241" s="151"/>
      <c r="AU241" s="152"/>
      <c r="AV241" s="152"/>
      <c r="AW241" s="152"/>
      <c r="AX241" s="151"/>
      <c r="AY241" s="151"/>
      <c r="AZ241" s="152"/>
      <c r="BA241" s="152"/>
      <c r="BB241" s="152"/>
      <c r="BC241" s="152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87"/>
      <c r="BO241" s="87"/>
      <c r="BP241" s="91"/>
      <c r="BQ241" s="91"/>
      <c r="BR241" s="91"/>
      <c r="BS241" s="91"/>
      <c r="BT241" s="87"/>
      <c r="BU241" s="87"/>
      <c r="BV241" s="87"/>
      <c r="BW241" s="87"/>
      <c r="BX241" s="87"/>
      <c r="BY241" s="87"/>
      <c r="BZ241" s="87"/>
      <c r="CA241" s="87"/>
      <c r="CB241" s="87"/>
      <c r="CC241" s="87"/>
      <c r="CD241" s="87"/>
      <c r="CE241" s="87"/>
    </row>
    <row r="242" spans="1:83" ht="30" customHeight="1">
      <c r="A242" s="87"/>
      <c r="B242" s="270" t="str">
        <f>IF(OR(SCHEDULES!O241=0,SCHEDULES!O241=""),"",SCHEDULES!O241)</f>
        <v>EPL</v>
      </c>
      <c r="C242" s="271">
        <f>IF(B242="","",SCHEDULES!P241)</f>
        <v>46424</v>
      </c>
      <c r="D242" s="270" t="str">
        <f>IF(B242="","",SCHEDULES!Q241)</f>
        <v>The City Ground</v>
      </c>
      <c r="E242" s="272">
        <f>IF(B242="","",SCHEDULES!R241)</f>
        <v>0.625</v>
      </c>
      <c r="F242" s="262">
        <f t="shared" si="49"/>
        <v>46424.625</v>
      </c>
      <c r="G242" s="270" t="e" vm="34">
        <f>IFERROR(INDEX(LOGOS!B:B,MATCH(H242,LOGOS!A:A,0),1),"")</f>
        <v>#VALUE!</v>
      </c>
      <c r="H242" s="270" t="str">
        <f>IF(B242="","",SCHEDULES!S241)</f>
        <v>Nottingham Forest</v>
      </c>
      <c r="I242" s="313" t="s">
        <v>117</v>
      </c>
      <c r="J242" s="273" t="str">
        <f t="shared" si="50"/>
        <v>:</v>
      </c>
      <c r="K242" s="313" t="s">
        <v>117</v>
      </c>
      <c r="L242" s="270" t="str">
        <f>IF(B242="","",SCHEDULES!T241)</f>
        <v>Brentford</v>
      </c>
      <c r="M242" s="270" t="e" vm="37">
        <f>IFERROR(INDEX(LOGOS!B:B,MATCH(L242,LOGOS!A:A,0),1),"")</f>
        <v>#VALUE!</v>
      </c>
      <c r="N242" s="107" t="str">
        <f t="shared" si="51"/>
        <v/>
      </c>
      <c r="O242" s="108" t="str">
        <f t="shared" si="52"/>
        <v/>
      </c>
      <c r="P242" s="108" t="str">
        <f t="shared" si="53"/>
        <v/>
      </c>
      <c r="Q242" s="109" t="str">
        <f t="shared" si="54"/>
        <v/>
      </c>
      <c r="R242" s="109" t="str">
        <f t="shared" si="55"/>
        <v/>
      </c>
      <c r="S242" s="109" t="str">
        <f t="shared" si="56"/>
        <v/>
      </c>
      <c r="T242" s="109" t="str">
        <f t="shared" si="57"/>
        <v/>
      </c>
      <c r="U242" s="108" t="str">
        <f>IF(N242="","",IF(MASTER.SCHEDULE!$N242="Draw",1,IF(MASTER.SCHEDULE!$N242=H242,3,0)))</f>
        <v/>
      </c>
      <c r="V242" s="108" t="str">
        <f>IF(N242="","",IF(MASTER.SCHEDULE!$N242="Draw",1,IF(MASTER.SCHEDULE!$N242=L242,3,0)))</f>
        <v/>
      </c>
      <c r="W242" s="109" t="str">
        <f>IF(N242="","",MASTER.SCHEDULE!$Q242+MASTER.SCHEDULE!$R242)</f>
        <v/>
      </c>
      <c r="X242" s="110">
        <f t="shared" si="58"/>
        <v>46424</v>
      </c>
      <c r="Y242" s="87"/>
      <c r="Z242" s="87"/>
      <c r="AA242" s="275" t="str">
        <f t="shared" si="59"/>
        <v>Feb 1, 2027</v>
      </c>
      <c r="AB242" s="87"/>
      <c r="AC242" s="87"/>
      <c r="AD242" s="126"/>
      <c r="AE242" s="126"/>
      <c r="AF242" s="87"/>
      <c r="AG242" s="87"/>
      <c r="AH242" s="126"/>
      <c r="AI242" s="126"/>
      <c r="AJ242" s="138"/>
      <c r="AK242" s="91"/>
      <c r="AL242" s="91"/>
      <c r="AM242" s="91"/>
      <c r="AN242" s="151"/>
      <c r="AO242" s="151"/>
      <c r="AP242" s="151"/>
      <c r="AQ242" s="151"/>
      <c r="AR242" s="151"/>
      <c r="AS242" s="151"/>
      <c r="AT242" s="151"/>
      <c r="AU242" s="152"/>
      <c r="AV242" s="152"/>
      <c r="AW242" s="152"/>
      <c r="AX242" s="151"/>
      <c r="AY242" s="151"/>
      <c r="AZ242" s="152"/>
      <c r="BA242" s="152"/>
      <c r="BB242" s="152"/>
      <c r="BC242" s="152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87"/>
      <c r="BO242" s="87"/>
      <c r="BP242" s="91"/>
      <c r="BQ242" s="91"/>
      <c r="BR242" s="91"/>
      <c r="BS242" s="91"/>
      <c r="BT242" s="87"/>
      <c r="BU242" s="87"/>
      <c r="BV242" s="87"/>
      <c r="BW242" s="87"/>
      <c r="BX242" s="87"/>
      <c r="BY242" s="87"/>
      <c r="BZ242" s="87"/>
      <c r="CA242" s="87"/>
      <c r="CB242" s="87"/>
      <c r="CC242" s="87"/>
      <c r="CD242" s="87"/>
      <c r="CE242" s="87"/>
    </row>
    <row r="243" spans="1:83" ht="30" customHeight="1">
      <c r="A243" s="87"/>
      <c r="B243" s="270" t="str">
        <f>IF(OR(SCHEDULES!O242=0,SCHEDULES!O242=""),"",SCHEDULES!O242)</f>
        <v>EPL</v>
      </c>
      <c r="C243" s="271">
        <f>IF(B243="","",SCHEDULES!P242)</f>
        <v>46424</v>
      </c>
      <c r="D243" s="270" t="str">
        <f>IF(B243="","",SCHEDULES!Q242)</f>
        <v>Stadium of Light</v>
      </c>
      <c r="E243" s="272">
        <f>IF(B243="","",SCHEDULES!R242)</f>
        <v>0.625</v>
      </c>
      <c r="F243" s="262">
        <f t="shared" si="49"/>
        <v>46424.625</v>
      </c>
      <c r="G243" s="270" t="e" vm="32">
        <f>IFERROR(INDEX(LOGOS!B:B,MATCH(H243,LOGOS!A:A,0),1),"")</f>
        <v>#VALUE!</v>
      </c>
      <c r="H243" s="270" t="str">
        <f>IF(B243="","",SCHEDULES!S242)</f>
        <v>Sunderland</v>
      </c>
      <c r="I243" s="313" t="s">
        <v>117</v>
      </c>
      <c r="J243" s="273" t="str">
        <f t="shared" si="50"/>
        <v>:</v>
      </c>
      <c r="K243" s="313" t="s">
        <v>117</v>
      </c>
      <c r="L243" s="270" t="str">
        <f>IF(B243="","",SCHEDULES!T242)</f>
        <v>Aston Villa</v>
      </c>
      <c r="M243" s="270" t="e" vm="33">
        <f>IFERROR(INDEX(LOGOS!B:B,MATCH(L243,LOGOS!A:A,0),1),"")</f>
        <v>#VALUE!</v>
      </c>
      <c r="N243" s="107" t="str">
        <f t="shared" si="51"/>
        <v/>
      </c>
      <c r="O243" s="108" t="str">
        <f t="shared" si="52"/>
        <v/>
      </c>
      <c r="P243" s="108" t="str">
        <f t="shared" si="53"/>
        <v/>
      </c>
      <c r="Q243" s="109" t="str">
        <f t="shared" si="54"/>
        <v/>
      </c>
      <c r="R243" s="109" t="str">
        <f t="shared" si="55"/>
        <v/>
      </c>
      <c r="S243" s="109" t="str">
        <f t="shared" si="56"/>
        <v/>
      </c>
      <c r="T243" s="109" t="str">
        <f t="shared" si="57"/>
        <v/>
      </c>
      <c r="U243" s="108" t="str">
        <f>IF(N243="","",IF(MASTER.SCHEDULE!$N243="Draw",1,IF(MASTER.SCHEDULE!$N243=H243,3,0)))</f>
        <v/>
      </c>
      <c r="V243" s="108" t="str">
        <f>IF(N243="","",IF(MASTER.SCHEDULE!$N243="Draw",1,IF(MASTER.SCHEDULE!$N243=L243,3,0)))</f>
        <v/>
      </c>
      <c r="W243" s="109" t="str">
        <f>IF(N243="","",MASTER.SCHEDULE!$Q243+MASTER.SCHEDULE!$R243)</f>
        <v/>
      </c>
      <c r="X243" s="110">
        <f t="shared" si="58"/>
        <v>46424</v>
      </c>
      <c r="Y243" s="87"/>
      <c r="Z243" s="87"/>
      <c r="AA243" s="275" t="str">
        <f t="shared" si="59"/>
        <v>Feb 1, 2027</v>
      </c>
      <c r="AB243" s="87"/>
      <c r="AC243" s="87"/>
      <c r="AD243" s="126"/>
      <c r="AE243" s="126"/>
      <c r="AF243" s="87"/>
      <c r="AG243" s="87"/>
      <c r="AH243" s="126"/>
      <c r="AI243" s="126"/>
      <c r="AJ243" s="138"/>
      <c r="AK243" s="91"/>
      <c r="AL243" s="91"/>
      <c r="AM243" s="91"/>
      <c r="AN243" s="151"/>
      <c r="AO243" s="151"/>
      <c r="AP243" s="151"/>
      <c r="AQ243" s="151"/>
      <c r="AR243" s="151"/>
      <c r="AS243" s="151"/>
      <c r="AT243" s="151"/>
      <c r="AU243" s="152"/>
      <c r="AV243" s="152"/>
      <c r="AW243" s="152"/>
      <c r="AX243" s="151"/>
      <c r="AY243" s="151"/>
      <c r="AZ243" s="152"/>
      <c r="BA243" s="152"/>
      <c r="BB243" s="152"/>
      <c r="BC243" s="152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87"/>
      <c r="BO243" s="87"/>
      <c r="BP243" s="91"/>
      <c r="BQ243" s="91"/>
      <c r="BR243" s="91"/>
      <c r="BS243" s="91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</row>
    <row r="244" spans="1:83" ht="30" customHeight="1">
      <c r="A244" s="87"/>
      <c r="B244" s="270" t="str">
        <f>IF(OR(SCHEDULES!O243=0,SCHEDULES!O243=""),"",SCHEDULES!O243)</f>
        <v>EPL</v>
      </c>
      <c r="C244" s="271">
        <f>IF(B244="","",SCHEDULES!P243)</f>
        <v>46428</v>
      </c>
      <c r="D244" s="270" t="str">
        <f>IF(B244="","",SCHEDULES!Q243)</f>
        <v>Villa Park</v>
      </c>
      <c r="E244" s="272">
        <f>IF(B244="","",SCHEDULES!R243)</f>
        <v>0.83333333333333337</v>
      </c>
      <c r="F244" s="262">
        <f t="shared" si="49"/>
        <v>46428.833333333336</v>
      </c>
      <c r="G244" s="270" t="e" vm="33">
        <f>IFERROR(INDEX(LOGOS!B:B,MATCH(H244,LOGOS!A:A,0),1),"")</f>
        <v>#VALUE!</v>
      </c>
      <c r="H244" s="270" t="str">
        <f>IF(B244="","",SCHEDULES!S243)</f>
        <v>Aston Villa</v>
      </c>
      <c r="I244" s="313" t="s">
        <v>117</v>
      </c>
      <c r="J244" s="273" t="str">
        <f t="shared" si="50"/>
        <v>:</v>
      </c>
      <c r="K244" s="313" t="s">
        <v>117</v>
      </c>
      <c r="L244" s="270" t="str">
        <f>IF(B244="","",SCHEDULES!T243)</f>
        <v>Bournemouth</v>
      </c>
      <c r="M244" s="270" t="e" vm="36">
        <f>IFERROR(INDEX(LOGOS!B:B,MATCH(L244,LOGOS!A:A,0),1),"")</f>
        <v>#VALUE!</v>
      </c>
      <c r="N244" s="107" t="str">
        <f t="shared" si="51"/>
        <v/>
      </c>
      <c r="O244" s="108" t="str">
        <f t="shared" si="52"/>
        <v/>
      </c>
      <c r="P244" s="108" t="str">
        <f t="shared" si="53"/>
        <v/>
      </c>
      <c r="Q244" s="109" t="str">
        <f t="shared" si="54"/>
        <v/>
      </c>
      <c r="R244" s="109" t="str">
        <f t="shared" si="55"/>
        <v/>
      </c>
      <c r="S244" s="109" t="str">
        <f t="shared" si="56"/>
        <v/>
      </c>
      <c r="T244" s="109" t="str">
        <f t="shared" si="57"/>
        <v/>
      </c>
      <c r="U244" s="108" t="str">
        <f>IF(N244="","",IF(MASTER.SCHEDULE!$N244="Draw",1,IF(MASTER.SCHEDULE!$N244=H244,3,0)))</f>
        <v/>
      </c>
      <c r="V244" s="108" t="str">
        <f>IF(N244="","",IF(MASTER.SCHEDULE!$N244="Draw",1,IF(MASTER.SCHEDULE!$N244=L244,3,0)))</f>
        <v/>
      </c>
      <c r="W244" s="109" t="str">
        <f>IF(N244="","",MASTER.SCHEDULE!$Q244+MASTER.SCHEDULE!$R244)</f>
        <v/>
      </c>
      <c r="X244" s="110">
        <f t="shared" si="58"/>
        <v>46428</v>
      </c>
      <c r="Y244" s="87"/>
      <c r="Z244" s="87"/>
      <c r="AA244" s="275" t="str">
        <f t="shared" si="59"/>
        <v>Feb 8, 2027</v>
      </c>
      <c r="AB244" s="87"/>
      <c r="AC244" s="87"/>
      <c r="AD244" s="126"/>
      <c r="AE244" s="126"/>
      <c r="AF244" s="87"/>
      <c r="AG244" s="87"/>
      <c r="AH244" s="126"/>
      <c r="AI244" s="126"/>
      <c r="AJ244" s="138"/>
      <c r="AK244" s="91"/>
      <c r="AL244" s="91"/>
      <c r="AM244" s="91"/>
      <c r="AN244" s="151"/>
      <c r="AO244" s="151"/>
      <c r="AP244" s="151"/>
      <c r="AQ244" s="151"/>
      <c r="AR244" s="151"/>
      <c r="AS244" s="151"/>
      <c r="AT244" s="151"/>
      <c r="AU244" s="152"/>
      <c r="AV244" s="152"/>
      <c r="AW244" s="152"/>
      <c r="AX244" s="151"/>
      <c r="AY244" s="151"/>
      <c r="AZ244" s="152"/>
      <c r="BA244" s="152"/>
      <c r="BB244" s="152"/>
      <c r="BC244" s="152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87"/>
      <c r="BO244" s="87"/>
      <c r="BP244" s="91"/>
      <c r="BQ244" s="91"/>
      <c r="BR244" s="91"/>
      <c r="BS244" s="91"/>
      <c r="BT244" s="87"/>
      <c r="BU244" s="87"/>
      <c r="BV244" s="87"/>
      <c r="BW244" s="87"/>
      <c r="BX244" s="87"/>
      <c r="BY244" s="87"/>
      <c r="BZ244" s="87"/>
      <c r="CA244" s="87"/>
      <c r="CB244" s="87"/>
      <c r="CC244" s="87"/>
      <c r="CD244" s="87"/>
      <c r="CE244" s="87"/>
    </row>
    <row r="245" spans="1:83" ht="30" customHeight="1">
      <c r="A245" s="87"/>
      <c r="B245" s="270" t="str">
        <f>IF(OR(SCHEDULES!O244=0,SCHEDULES!O244=""),"",SCHEDULES!O244)</f>
        <v>EPL</v>
      </c>
      <c r="C245" s="271">
        <f>IF(B245="","",SCHEDULES!P244)</f>
        <v>46428</v>
      </c>
      <c r="D245" s="270" t="str">
        <f>IF(B245="","",SCHEDULES!Q244)</f>
        <v>Coventry Building Society Arena</v>
      </c>
      <c r="E245" s="272">
        <f>IF(B245="","",SCHEDULES!R244)</f>
        <v>0.83333333333333337</v>
      </c>
      <c r="F245" s="262">
        <f t="shared" si="49"/>
        <v>46428.833333333336</v>
      </c>
      <c r="G245" s="270" t="e" vm="26">
        <f>IFERROR(INDEX(LOGOS!B:B,MATCH(H245,LOGOS!A:A,0),1),"")</f>
        <v>#VALUE!</v>
      </c>
      <c r="H245" s="270" t="str">
        <f>IF(B245="","",SCHEDULES!S244)</f>
        <v>Coventry</v>
      </c>
      <c r="I245" s="313" t="s">
        <v>117</v>
      </c>
      <c r="J245" s="273" t="str">
        <f t="shared" si="50"/>
        <v>:</v>
      </c>
      <c r="K245" s="313" t="s">
        <v>117</v>
      </c>
      <c r="L245" s="270" t="str">
        <f>IF(B245="","",SCHEDULES!T244)</f>
        <v>Liverpool</v>
      </c>
      <c r="M245" s="270" t="e" vm="43">
        <f>IFERROR(INDEX(LOGOS!B:B,MATCH(L245,LOGOS!A:A,0),1),"")</f>
        <v>#VALUE!</v>
      </c>
      <c r="N245" s="107" t="str">
        <f t="shared" si="51"/>
        <v/>
      </c>
      <c r="O245" s="108" t="str">
        <f t="shared" si="52"/>
        <v/>
      </c>
      <c r="P245" s="108" t="str">
        <f t="shared" si="53"/>
        <v/>
      </c>
      <c r="Q245" s="109" t="str">
        <f t="shared" si="54"/>
        <v/>
      </c>
      <c r="R245" s="109" t="str">
        <f t="shared" si="55"/>
        <v/>
      </c>
      <c r="S245" s="109" t="str">
        <f t="shared" si="56"/>
        <v/>
      </c>
      <c r="T245" s="109" t="str">
        <f t="shared" si="57"/>
        <v/>
      </c>
      <c r="U245" s="108" t="str">
        <f>IF(N245="","",IF(MASTER.SCHEDULE!$N245="Draw",1,IF(MASTER.SCHEDULE!$N245=H245,3,0)))</f>
        <v/>
      </c>
      <c r="V245" s="108" t="str">
        <f>IF(N245="","",IF(MASTER.SCHEDULE!$N245="Draw",1,IF(MASTER.SCHEDULE!$N245=L245,3,0)))</f>
        <v/>
      </c>
      <c r="W245" s="109" t="str">
        <f>IF(N245="","",MASTER.SCHEDULE!$Q245+MASTER.SCHEDULE!$R245)</f>
        <v/>
      </c>
      <c r="X245" s="110">
        <f t="shared" si="58"/>
        <v>46428</v>
      </c>
      <c r="Y245" s="87"/>
      <c r="Z245" s="87"/>
      <c r="AA245" s="275" t="str">
        <f t="shared" si="59"/>
        <v>Feb 8, 2027</v>
      </c>
      <c r="AB245" s="87"/>
      <c r="AC245" s="87"/>
      <c r="AD245" s="126"/>
      <c r="AE245" s="126"/>
      <c r="AF245" s="87"/>
      <c r="AG245" s="87"/>
      <c r="AH245" s="126"/>
      <c r="AI245" s="126"/>
      <c r="AJ245" s="138"/>
      <c r="AK245" s="91"/>
      <c r="AL245" s="91"/>
      <c r="AM245" s="91"/>
      <c r="AN245" s="151"/>
      <c r="AO245" s="151"/>
      <c r="AP245" s="151"/>
      <c r="AQ245" s="151"/>
      <c r="AR245" s="151"/>
      <c r="AS245" s="151"/>
      <c r="AT245" s="151"/>
      <c r="AU245" s="152"/>
      <c r="AV245" s="152"/>
      <c r="AW245" s="152"/>
      <c r="AX245" s="151"/>
      <c r="AY245" s="151"/>
      <c r="AZ245" s="152"/>
      <c r="BA245" s="152"/>
      <c r="BB245" s="152"/>
      <c r="BC245" s="152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87"/>
      <c r="BO245" s="87"/>
      <c r="BP245" s="91"/>
      <c r="BQ245" s="91"/>
      <c r="BR245" s="91"/>
      <c r="BS245" s="91"/>
      <c r="BT245" s="87"/>
      <c r="BU245" s="87"/>
      <c r="BV245" s="87"/>
      <c r="BW245" s="87"/>
      <c r="BX245" s="87"/>
      <c r="BY245" s="87"/>
      <c r="BZ245" s="87"/>
      <c r="CA245" s="87"/>
      <c r="CB245" s="87"/>
      <c r="CC245" s="87"/>
      <c r="CD245" s="87"/>
      <c r="CE245" s="87"/>
    </row>
    <row r="246" spans="1:83" ht="30" customHeight="1">
      <c r="A246" s="87"/>
      <c r="B246" s="270" t="str">
        <f>IF(OR(SCHEDULES!O245=0,SCHEDULES!O245=""),"",SCHEDULES!O245)</f>
        <v>EPL</v>
      </c>
      <c r="C246" s="271">
        <f>IF(B246="","",SCHEDULES!P245)</f>
        <v>46428</v>
      </c>
      <c r="D246" s="270" t="str">
        <f>IF(B246="","",SCHEDULES!Q245)</f>
        <v>Selhurst Park</v>
      </c>
      <c r="E246" s="272">
        <f>IF(B246="","",SCHEDULES!R245)</f>
        <v>0.83333333333333337</v>
      </c>
      <c r="F246" s="262">
        <f t="shared" si="49"/>
        <v>46428.833333333336</v>
      </c>
      <c r="G246" s="270" t="e" vm="30">
        <f>IFERROR(INDEX(LOGOS!B:B,MATCH(H246,LOGOS!A:A,0),1),"")</f>
        <v>#VALUE!</v>
      </c>
      <c r="H246" s="270" t="str">
        <f>IF(B246="","",SCHEDULES!S245)</f>
        <v>Crystal Palace</v>
      </c>
      <c r="I246" s="313" t="s">
        <v>117</v>
      </c>
      <c r="J246" s="273" t="str">
        <f t="shared" si="50"/>
        <v>:</v>
      </c>
      <c r="K246" s="313" t="s">
        <v>117</v>
      </c>
      <c r="L246" s="270" t="str">
        <f>IF(B246="","",SCHEDULES!T245)</f>
        <v>Brentford</v>
      </c>
      <c r="M246" s="270" t="e" vm="37">
        <f>IFERROR(INDEX(LOGOS!B:B,MATCH(L246,LOGOS!A:A,0),1),"")</f>
        <v>#VALUE!</v>
      </c>
      <c r="N246" s="107" t="str">
        <f t="shared" si="51"/>
        <v/>
      </c>
      <c r="O246" s="108" t="str">
        <f t="shared" si="52"/>
        <v/>
      </c>
      <c r="P246" s="108" t="str">
        <f t="shared" si="53"/>
        <v/>
      </c>
      <c r="Q246" s="109" t="str">
        <f t="shared" si="54"/>
        <v/>
      </c>
      <c r="R246" s="109" t="str">
        <f t="shared" si="55"/>
        <v/>
      </c>
      <c r="S246" s="109" t="str">
        <f t="shared" si="56"/>
        <v/>
      </c>
      <c r="T246" s="109" t="str">
        <f t="shared" si="57"/>
        <v/>
      </c>
      <c r="U246" s="108" t="str">
        <f>IF(N246="","",IF(MASTER.SCHEDULE!$N246="Draw",1,IF(MASTER.SCHEDULE!$N246=H246,3,0)))</f>
        <v/>
      </c>
      <c r="V246" s="108" t="str">
        <f>IF(N246="","",IF(MASTER.SCHEDULE!$N246="Draw",1,IF(MASTER.SCHEDULE!$N246=L246,3,0)))</f>
        <v/>
      </c>
      <c r="W246" s="109" t="str">
        <f>IF(N246="","",MASTER.SCHEDULE!$Q246+MASTER.SCHEDULE!$R246)</f>
        <v/>
      </c>
      <c r="X246" s="110">
        <f t="shared" si="58"/>
        <v>46428</v>
      </c>
      <c r="Y246" s="87"/>
      <c r="Z246" s="87"/>
      <c r="AA246" s="275" t="str">
        <f t="shared" si="59"/>
        <v>Feb 8, 2027</v>
      </c>
      <c r="AB246" s="87"/>
      <c r="AC246" s="87"/>
      <c r="AD246" s="126"/>
      <c r="AE246" s="126"/>
      <c r="AF246" s="87"/>
      <c r="AG246" s="87"/>
      <c r="AH246" s="126"/>
      <c r="AI246" s="126"/>
      <c r="AJ246" s="138"/>
      <c r="AK246" s="91"/>
      <c r="AL246" s="91"/>
      <c r="AM246" s="91"/>
      <c r="AN246" s="151"/>
      <c r="AO246" s="151"/>
      <c r="AP246" s="151"/>
      <c r="AQ246" s="151"/>
      <c r="AR246" s="151"/>
      <c r="AS246" s="151"/>
      <c r="AT246" s="151"/>
      <c r="AU246" s="152"/>
      <c r="AV246" s="152"/>
      <c r="AW246" s="152"/>
      <c r="AX246" s="151"/>
      <c r="AY246" s="151"/>
      <c r="AZ246" s="152"/>
      <c r="BA246" s="152"/>
      <c r="BB246" s="152"/>
      <c r="BC246" s="152"/>
      <c r="BD246" s="91"/>
      <c r="BE246" s="91"/>
      <c r="BF246" s="91"/>
      <c r="BG246" s="91"/>
      <c r="BH246" s="91"/>
      <c r="BI246" s="91"/>
      <c r="BJ246" s="91"/>
      <c r="BK246" s="91"/>
      <c r="BL246" s="91"/>
      <c r="BM246" s="91"/>
      <c r="BN246" s="87"/>
      <c r="BO246" s="87"/>
      <c r="BP246" s="91"/>
      <c r="BQ246" s="91"/>
      <c r="BR246" s="91"/>
      <c r="BS246" s="91"/>
      <c r="BT246" s="87"/>
      <c r="BU246" s="87"/>
      <c r="BV246" s="87"/>
      <c r="BW246" s="87"/>
      <c r="BX246" s="87"/>
      <c r="BY246" s="87"/>
      <c r="BZ246" s="87"/>
      <c r="CA246" s="87"/>
      <c r="CB246" s="87"/>
      <c r="CC246" s="87"/>
      <c r="CD246" s="87"/>
      <c r="CE246" s="87"/>
    </row>
    <row r="247" spans="1:83" ht="30" customHeight="1">
      <c r="A247" s="87"/>
      <c r="B247" s="270" t="str">
        <f>IF(OR(SCHEDULES!O246=0,SCHEDULES!O246=""),"",SCHEDULES!O246)</f>
        <v>EPL</v>
      </c>
      <c r="C247" s="271">
        <f>IF(B247="","",SCHEDULES!P246)</f>
        <v>46428</v>
      </c>
      <c r="D247" s="270" t="str">
        <f>IF(B247="","",SCHEDULES!Q246)</f>
        <v>Hill Dickinson Stadium</v>
      </c>
      <c r="E247" s="272">
        <f>IF(B247="","",SCHEDULES!R246)</f>
        <v>0.83333333333333337</v>
      </c>
      <c r="F247" s="262">
        <f t="shared" si="49"/>
        <v>46428.833333333336</v>
      </c>
      <c r="G247" s="270" t="e" vm="29">
        <f>IFERROR(INDEX(LOGOS!B:B,MATCH(H247,LOGOS!A:A,0),1),"")</f>
        <v>#VALUE!</v>
      </c>
      <c r="H247" s="270" t="str">
        <f>IF(B247="","",SCHEDULES!S246)</f>
        <v>Everton</v>
      </c>
      <c r="I247" s="313" t="s">
        <v>117</v>
      </c>
      <c r="J247" s="273" t="str">
        <f t="shared" si="50"/>
        <v>:</v>
      </c>
      <c r="K247" s="313" t="s">
        <v>117</v>
      </c>
      <c r="L247" s="270" t="str">
        <f>IF(B247="","",SCHEDULES!T246)</f>
        <v>Leeds</v>
      </c>
      <c r="M247" s="270" t="e" vm="35">
        <f>IFERROR(INDEX(LOGOS!B:B,MATCH(L247,LOGOS!A:A,0),1),"")</f>
        <v>#VALUE!</v>
      </c>
      <c r="N247" s="107" t="str">
        <f t="shared" si="51"/>
        <v/>
      </c>
      <c r="O247" s="108" t="str">
        <f t="shared" si="52"/>
        <v/>
      </c>
      <c r="P247" s="108" t="str">
        <f t="shared" si="53"/>
        <v/>
      </c>
      <c r="Q247" s="109" t="str">
        <f t="shared" si="54"/>
        <v/>
      </c>
      <c r="R247" s="109" t="str">
        <f t="shared" si="55"/>
        <v/>
      </c>
      <c r="S247" s="109" t="str">
        <f t="shared" si="56"/>
        <v/>
      </c>
      <c r="T247" s="109" t="str">
        <f t="shared" si="57"/>
        <v/>
      </c>
      <c r="U247" s="108" t="str">
        <f>IF(N247="","",IF(MASTER.SCHEDULE!$N247="Draw",1,IF(MASTER.SCHEDULE!$N247=H247,3,0)))</f>
        <v/>
      </c>
      <c r="V247" s="108" t="str">
        <f>IF(N247="","",IF(MASTER.SCHEDULE!$N247="Draw",1,IF(MASTER.SCHEDULE!$N247=L247,3,0)))</f>
        <v/>
      </c>
      <c r="W247" s="109" t="str">
        <f>IF(N247="","",MASTER.SCHEDULE!$Q247+MASTER.SCHEDULE!$R247)</f>
        <v/>
      </c>
      <c r="X247" s="110">
        <f t="shared" si="58"/>
        <v>46428</v>
      </c>
      <c r="Y247" s="87"/>
      <c r="Z247" s="87"/>
      <c r="AA247" s="275" t="str">
        <f t="shared" si="59"/>
        <v>Feb 8, 2027</v>
      </c>
      <c r="AB247" s="87"/>
      <c r="AC247" s="87"/>
      <c r="AD247" s="126"/>
      <c r="AE247" s="126"/>
      <c r="AF247" s="87"/>
      <c r="AG247" s="87"/>
      <c r="AH247" s="126"/>
      <c r="AI247" s="126"/>
      <c r="AJ247" s="138"/>
      <c r="AK247" s="91"/>
      <c r="AL247" s="91"/>
      <c r="AM247" s="91"/>
      <c r="AN247" s="151"/>
      <c r="AO247" s="151"/>
      <c r="AP247" s="151"/>
      <c r="AQ247" s="151"/>
      <c r="AR247" s="151"/>
      <c r="AS247" s="151"/>
      <c r="AT247" s="151"/>
      <c r="AU247" s="152"/>
      <c r="AV247" s="152"/>
      <c r="AW247" s="152"/>
      <c r="AX247" s="151"/>
      <c r="AY247" s="151"/>
      <c r="AZ247" s="152"/>
      <c r="BA247" s="152"/>
      <c r="BB247" s="152"/>
      <c r="BC247" s="152"/>
      <c r="BD247" s="91"/>
      <c r="BE247" s="91"/>
      <c r="BF247" s="91"/>
      <c r="BG247" s="91"/>
      <c r="BH247" s="91"/>
      <c r="BI247" s="91"/>
      <c r="BJ247" s="91"/>
      <c r="BK247" s="91"/>
      <c r="BL247" s="91"/>
      <c r="BM247" s="91"/>
      <c r="BN247" s="87"/>
      <c r="BO247" s="87"/>
      <c r="BP247" s="91"/>
      <c r="BQ247" s="91"/>
      <c r="BR247" s="91"/>
      <c r="BS247" s="91"/>
      <c r="BT247" s="87"/>
      <c r="BU247" s="87"/>
      <c r="BV247" s="87"/>
      <c r="BW247" s="87"/>
      <c r="BX247" s="87"/>
      <c r="BY247" s="87"/>
      <c r="BZ247" s="87"/>
      <c r="CA247" s="87"/>
      <c r="CB247" s="87"/>
      <c r="CC247" s="87"/>
      <c r="CD247" s="87"/>
      <c r="CE247" s="87"/>
    </row>
    <row r="248" spans="1:83" ht="30" customHeight="1">
      <c r="A248" s="87"/>
      <c r="B248" s="270" t="str">
        <f>IF(OR(SCHEDULES!O247=0,SCHEDULES!O247=""),"",SCHEDULES!O247)</f>
        <v>EPL</v>
      </c>
      <c r="C248" s="271">
        <f>IF(B248="","",SCHEDULES!P247)</f>
        <v>46428</v>
      </c>
      <c r="D248" s="270" t="str">
        <f>IF(B248="","",SCHEDULES!Q247)</f>
        <v>Craven Cottage</v>
      </c>
      <c r="E248" s="272">
        <f>IF(B248="","",SCHEDULES!R247)</f>
        <v>0.83333333333333337</v>
      </c>
      <c r="F248" s="262">
        <f t="shared" si="49"/>
        <v>46428.833333333336</v>
      </c>
      <c r="G248" s="270" t="e" vm="44">
        <f>IFERROR(INDEX(LOGOS!B:B,MATCH(H248,LOGOS!A:A,0),1),"")</f>
        <v>#VALUE!</v>
      </c>
      <c r="H248" s="270" t="str">
        <f>IF(B248="","",SCHEDULES!S247)</f>
        <v>Fulham</v>
      </c>
      <c r="I248" s="313" t="s">
        <v>117</v>
      </c>
      <c r="J248" s="273" t="str">
        <f t="shared" si="50"/>
        <v>:</v>
      </c>
      <c r="K248" s="313" t="s">
        <v>117</v>
      </c>
      <c r="L248" s="270" t="str">
        <f>IF(B248="","",SCHEDULES!T247)</f>
        <v>Nottingham Forest</v>
      </c>
      <c r="M248" s="270" t="e" vm="34">
        <f>IFERROR(INDEX(LOGOS!B:B,MATCH(L248,LOGOS!A:A,0),1),"")</f>
        <v>#VALUE!</v>
      </c>
      <c r="N248" s="107" t="str">
        <f t="shared" si="51"/>
        <v/>
      </c>
      <c r="O248" s="108" t="str">
        <f t="shared" si="52"/>
        <v/>
      </c>
      <c r="P248" s="108" t="str">
        <f t="shared" si="53"/>
        <v/>
      </c>
      <c r="Q248" s="109" t="str">
        <f t="shared" si="54"/>
        <v/>
      </c>
      <c r="R248" s="109" t="str">
        <f t="shared" si="55"/>
        <v/>
      </c>
      <c r="S248" s="109" t="str">
        <f t="shared" si="56"/>
        <v/>
      </c>
      <c r="T248" s="109" t="str">
        <f t="shared" si="57"/>
        <v/>
      </c>
      <c r="U248" s="108" t="str">
        <f>IF(N248="","",IF(MASTER.SCHEDULE!$N248="Draw",1,IF(MASTER.SCHEDULE!$N248=H248,3,0)))</f>
        <v/>
      </c>
      <c r="V248" s="108" t="str">
        <f>IF(N248="","",IF(MASTER.SCHEDULE!$N248="Draw",1,IF(MASTER.SCHEDULE!$N248=L248,3,0)))</f>
        <v/>
      </c>
      <c r="W248" s="109" t="str">
        <f>IF(N248="","",MASTER.SCHEDULE!$Q248+MASTER.SCHEDULE!$R248)</f>
        <v/>
      </c>
      <c r="X248" s="110">
        <f t="shared" si="58"/>
        <v>46428</v>
      </c>
      <c r="Y248" s="87"/>
      <c r="Z248" s="87"/>
      <c r="AA248" s="275" t="str">
        <f t="shared" si="59"/>
        <v>Feb 8, 2027</v>
      </c>
      <c r="AB248" s="87"/>
      <c r="AC248" s="87"/>
      <c r="AD248" s="126"/>
      <c r="AE248" s="126"/>
      <c r="AF248" s="87"/>
      <c r="AG248" s="87"/>
      <c r="AH248" s="126"/>
      <c r="AI248" s="126"/>
      <c r="AJ248" s="138"/>
      <c r="AK248" s="91"/>
      <c r="AL248" s="91"/>
      <c r="AM248" s="91"/>
      <c r="AN248" s="151"/>
      <c r="AO248" s="151"/>
      <c r="AP248" s="151"/>
      <c r="AQ248" s="151"/>
      <c r="AR248" s="151"/>
      <c r="AS248" s="151"/>
      <c r="AT248" s="151"/>
      <c r="AU248" s="152"/>
      <c r="AV248" s="152"/>
      <c r="AW248" s="152"/>
      <c r="AX248" s="151"/>
      <c r="AY248" s="151"/>
      <c r="AZ248" s="152"/>
      <c r="BA248" s="152"/>
      <c r="BB248" s="152"/>
      <c r="BC248" s="152"/>
      <c r="BD248" s="91"/>
      <c r="BE248" s="91"/>
      <c r="BF248" s="91"/>
      <c r="BG248" s="91"/>
      <c r="BH248" s="91"/>
      <c r="BI248" s="91"/>
      <c r="BJ248" s="91"/>
      <c r="BK248" s="91"/>
      <c r="BL248" s="91"/>
      <c r="BM248" s="91"/>
      <c r="BN248" s="87"/>
      <c r="BO248" s="87"/>
      <c r="BP248" s="91"/>
      <c r="BQ248" s="91"/>
      <c r="BR248" s="91"/>
      <c r="BS248" s="91"/>
      <c r="BT248" s="87"/>
      <c r="BU248" s="87"/>
      <c r="BV248" s="87"/>
      <c r="BW248" s="87"/>
      <c r="BX248" s="87"/>
      <c r="BY248" s="87"/>
      <c r="BZ248" s="87"/>
      <c r="CA248" s="87"/>
      <c r="CB248" s="87"/>
      <c r="CC248" s="87"/>
      <c r="CD248" s="87"/>
      <c r="CE248" s="87"/>
    </row>
    <row r="249" spans="1:83" ht="30" customHeight="1">
      <c r="A249" s="87"/>
      <c r="B249" s="270" t="str">
        <f>IF(OR(SCHEDULES!O248=0,SCHEDULES!O248=""),"",SCHEDULES!O248)</f>
        <v>EPL</v>
      </c>
      <c r="C249" s="271">
        <f>IF(B249="","",SCHEDULES!P248)</f>
        <v>46428</v>
      </c>
      <c r="D249" s="270" t="str">
        <f>IF(B249="","",SCHEDULES!Q248)</f>
        <v>MKM Stadium</v>
      </c>
      <c r="E249" s="272">
        <f>IF(B249="","",SCHEDULES!R248)</f>
        <v>0.83333333333333337</v>
      </c>
      <c r="F249" s="262">
        <f t="shared" si="49"/>
        <v>46428.833333333336</v>
      </c>
      <c r="G249" s="270" t="e" vm="27">
        <f>IFERROR(INDEX(LOGOS!B:B,MATCH(H249,LOGOS!A:A,0),1),"")</f>
        <v>#VALUE!</v>
      </c>
      <c r="H249" s="270" t="str">
        <f>IF(B249="","",SCHEDULES!S248)</f>
        <v>Hull</v>
      </c>
      <c r="I249" s="313" t="s">
        <v>117</v>
      </c>
      <c r="J249" s="273" t="str">
        <f t="shared" si="50"/>
        <v>:</v>
      </c>
      <c r="K249" s="313" t="s">
        <v>117</v>
      </c>
      <c r="L249" s="270" t="str">
        <f>IF(B249="","",SCHEDULES!T248)</f>
        <v>Sunderland</v>
      </c>
      <c r="M249" s="270" t="e" vm="32">
        <f>IFERROR(INDEX(LOGOS!B:B,MATCH(L249,LOGOS!A:A,0),1),"")</f>
        <v>#VALUE!</v>
      </c>
      <c r="N249" s="107" t="str">
        <f t="shared" si="51"/>
        <v/>
      </c>
      <c r="O249" s="108" t="str">
        <f t="shared" si="52"/>
        <v/>
      </c>
      <c r="P249" s="108" t="str">
        <f t="shared" si="53"/>
        <v/>
      </c>
      <c r="Q249" s="109" t="str">
        <f t="shared" si="54"/>
        <v/>
      </c>
      <c r="R249" s="109" t="str">
        <f t="shared" si="55"/>
        <v/>
      </c>
      <c r="S249" s="109" t="str">
        <f t="shared" si="56"/>
        <v/>
      </c>
      <c r="T249" s="109" t="str">
        <f t="shared" si="57"/>
        <v/>
      </c>
      <c r="U249" s="108" t="str">
        <f>IF(N249="","",IF(MASTER.SCHEDULE!$N249="Draw",1,IF(MASTER.SCHEDULE!$N249=H249,3,0)))</f>
        <v/>
      </c>
      <c r="V249" s="108" t="str">
        <f>IF(N249="","",IF(MASTER.SCHEDULE!$N249="Draw",1,IF(MASTER.SCHEDULE!$N249=L249,3,0)))</f>
        <v/>
      </c>
      <c r="W249" s="109" t="str">
        <f>IF(N249="","",MASTER.SCHEDULE!$Q249+MASTER.SCHEDULE!$R249)</f>
        <v/>
      </c>
      <c r="X249" s="110">
        <f t="shared" si="58"/>
        <v>46428</v>
      </c>
      <c r="Y249" s="87"/>
      <c r="Z249" s="87"/>
      <c r="AA249" s="275" t="str">
        <f t="shared" si="59"/>
        <v>Feb 8, 2027</v>
      </c>
      <c r="AB249" s="87"/>
      <c r="AC249" s="87"/>
      <c r="AD249" s="126"/>
      <c r="AE249" s="126"/>
      <c r="AF249" s="87"/>
      <c r="AG249" s="87"/>
      <c r="AH249" s="126"/>
      <c r="AI249" s="126"/>
      <c r="AJ249" s="138"/>
      <c r="AK249" s="91"/>
      <c r="AL249" s="91"/>
      <c r="AM249" s="91"/>
      <c r="AN249" s="151"/>
      <c r="AO249" s="151"/>
      <c r="AP249" s="151"/>
      <c r="AQ249" s="151"/>
      <c r="AR249" s="151"/>
      <c r="AS249" s="151"/>
      <c r="AT249" s="151"/>
      <c r="AU249" s="152"/>
      <c r="AV249" s="152"/>
      <c r="AW249" s="152"/>
      <c r="AX249" s="151"/>
      <c r="AY249" s="151"/>
      <c r="AZ249" s="152"/>
      <c r="BA249" s="152"/>
      <c r="BB249" s="152"/>
      <c r="BC249" s="152"/>
      <c r="BD249" s="91"/>
      <c r="BE249" s="91"/>
      <c r="BF249" s="91"/>
      <c r="BG249" s="91"/>
      <c r="BH249" s="91"/>
      <c r="BI249" s="91"/>
      <c r="BJ249" s="91"/>
      <c r="BK249" s="91"/>
      <c r="BL249" s="91"/>
      <c r="BM249" s="91"/>
      <c r="BN249" s="87"/>
      <c r="BO249" s="87"/>
      <c r="BP249" s="91"/>
      <c r="BQ249" s="91"/>
      <c r="BR249" s="91"/>
      <c r="BS249" s="91"/>
      <c r="BT249" s="87"/>
      <c r="BU249" s="87"/>
      <c r="BV249" s="87"/>
      <c r="BW249" s="87"/>
      <c r="BX249" s="87"/>
      <c r="BY249" s="87"/>
      <c r="BZ249" s="87"/>
      <c r="CA249" s="87"/>
      <c r="CB249" s="87"/>
      <c r="CC249" s="87"/>
      <c r="CD249" s="87"/>
      <c r="CE249" s="87"/>
    </row>
    <row r="250" spans="1:83" ht="30" customHeight="1">
      <c r="A250" s="87"/>
      <c r="B250" s="270" t="str">
        <f>IF(OR(SCHEDULES!O249=0,SCHEDULES!O249=""),"",SCHEDULES!O249)</f>
        <v>EPL</v>
      </c>
      <c r="C250" s="271">
        <f>IF(B250="","",SCHEDULES!P249)</f>
        <v>46428</v>
      </c>
      <c r="D250" s="270" t="str">
        <f>IF(B250="","",SCHEDULES!Q249)</f>
        <v>Portman Road</v>
      </c>
      <c r="E250" s="272">
        <f>IF(B250="","",SCHEDULES!R249)</f>
        <v>0.83333333333333337</v>
      </c>
      <c r="F250" s="262">
        <f t="shared" si="49"/>
        <v>46428.833333333336</v>
      </c>
      <c r="G250" s="270" t="e" vm="31">
        <f>IFERROR(INDEX(LOGOS!B:B,MATCH(H250,LOGOS!A:A,0),1),"")</f>
        <v>#VALUE!</v>
      </c>
      <c r="H250" s="270" t="str">
        <f>IF(B250="","",SCHEDULES!S249)</f>
        <v>Ipswich</v>
      </c>
      <c r="I250" s="313" t="s">
        <v>117</v>
      </c>
      <c r="J250" s="273" t="str">
        <f t="shared" si="50"/>
        <v>:</v>
      </c>
      <c r="K250" s="313" t="s">
        <v>117</v>
      </c>
      <c r="L250" s="270" t="str">
        <f>IF(B250="","",SCHEDULES!T249)</f>
        <v>Arsenal</v>
      </c>
      <c r="M250" s="270" t="e" vm="25">
        <f>IFERROR(INDEX(LOGOS!B:B,MATCH(L250,LOGOS!A:A,0),1),"")</f>
        <v>#VALUE!</v>
      </c>
      <c r="N250" s="107" t="str">
        <f t="shared" si="51"/>
        <v/>
      </c>
      <c r="O250" s="108" t="str">
        <f t="shared" si="52"/>
        <v/>
      </c>
      <c r="P250" s="108" t="str">
        <f t="shared" si="53"/>
        <v/>
      </c>
      <c r="Q250" s="109" t="str">
        <f t="shared" si="54"/>
        <v/>
      </c>
      <c r="R250" s="109" t="str">
        <f t="shared" si="55"/>
        <v/>
      </c>
      <c r="S250" s="109" t="str">
        <f t="shared" si="56"/>
        <v/>
      </c>
      <c r="T250" s="109" t="str">
        <f t="shared" si="57"/>
        <v/>
      </c>
      <c r="U250" s="108" t="str">
        <f>IF(N250="","",IF(MASTER.SCHEDULE!$N250="Draw",1,IF(MASTER.SCHEDULE!$N250=H250,3,0)))</f>
        <v/>
      </c>
      <c r="V250" s="108" t="str">
        <f>IF(N250="","",IF(MASTER.SCHEDULE!$N250="Draw",1,IF(MASTER.SCHEDULE!$N250=L250,3,0)))</f>
        <v/>
      </c>
      <c r="W250" s="109" t="str">
        <f>IF(N250="","",MASTER.SCHEDULE!$Q250+MASTER.SCHEDULE!$R250)</f>
        <v/>
      </c>
      <c r="X250" s="110">
        <f t="shared" si="58"/>
        <v>46428</v>
      </c>
      <c r="Y250" s="87"/>
      <c r="Z250" s="87"/>
      <c r="AA250" s="275" t="str">
        <f t="shared" si="59"/>
        <v>Feb 8, 2027</v>
      </c>
      <c r="AB250" s="87"/>
      <c r="AC250" s="87"/>
      <c r="AD250" s="126"/>
      <c r="AE250" s="126"/>
      <c r="AF250" s="87"/>
      <c r="AG250" s="87"/>
      <c r="AH250" s="126"/>
      <c r="AI250" s="126"/>
      <c r="AJ250" s="138"/>
      <c r="AK250" s="91"/>
      <c r="AL250" s="91"/>
      <c r="AM250" s="91"/>
      <c r="AN250" s="151"/>
      <c r="AO250" s="151"/>
      <c r="AP250" s="151"/>
      <c r="AQ250" s="151"/>
      <c r="AR250" s="151"/>
      <c r="AS250" s="151"/>
      <c r="AT250" s="151"/>
      <c r="AU250" s="152"/>
      <c r="AV250" s="152"/>
      <c r="AW250" s="152"/>
      <c r="AX250" s="151"/>
      <c r="AY250" s="151"/>
      <c r="AZ250" s="152"/>
      <c r="BA250" s="152"/>
      <c r="BB250" s="152"/>
      <c r="BC250" s="152"/>
      <c r="BD250" s="91"/>
      <c r="BE250" s="91"/>
      <c r="BF250" s="91"/>
      <c r="BG250" s="91"/>
      <c r="BH250" s="91"/>
      <c r="BI250" s="91"/>
      <c r="BJ250" s="91"/>
      <c r="BK250" s="91"/>
      <c r="BL250" s="91"/>
      <c r="BM250" s="91"/>
      <c r="BN250" s="87"/>
      <c r="BO250" s="87"/>
      <c r="BP250" s="91"/>
      <c r="BQ250" s="91"/>
      <c r="BR250" s="91"/>
      <c r="BS250" s="91"/>
      <c r="BT250" s="87"/>
      <c r="BU250" s="87"/>
      <c r="BV250" s="87"/>
      <c r="BW250" s="87"/>
      <c r="BX250" s="87"/>
      <c r="BY250" s="87"/>
      <c r="BZ250" s="87"/>
      <c r="CA250" s="87"/>
      <c r="CB250" s="87"/>
      <c r="CC250" s="87"/>
      <c r="CD250" s="87"/>
      <c r="CE250" s="87"/>
    </row>
    <row r="251" spans="1:83" ht="30" customHeight="1">
      <c r="A251" s="87"/>
      <c r="B251" s="270" t="str">
        <f>IF(OR(SCHEDULES!O250=0,SCHEDULES!O250=""),"",SCHEDULES!O250)</f>
        <v>EPL</v>
      </c>
      <c r="C251" s="271">
        <f>IF(B251="","",SCHEDULES!P250)</f>
        <v>46428</v>
      </c>
      <c r="D251" s="270" t="str">
        <f>IF(B251="","",SCHEDULES!Q250)</f>
        <v>Old Trafford</v>
      </c>
      <c r="E251" s="272">
        <f>IF(B251="","",SCHEDULES!R250)</f>
        <v>0.83333333333333337</v>
      </c>
      <c r="F251" s="262">
        <f t="shared" si="49"/>
        <v>46428.833333333336</v>
      </c>
      <c r="G251" s="270" t="e" vm="28">
        <f>IFERROR(INDEX(LOGOS!B:B,MATCH(H251,LOGOS!A:A,0),1),"")</f>
        <v>#VALUE!</v>
      </c>
      <c r="H251" s="270" t="str">
        <f>IF(B251="","",SCHEDULES!S250)</f>
        <v>Manchester United</v>
      </c>
      <c r="I251" s="313" t="s">
        <v>117</v>
      </c>
      <c r="J251" s="273" t="str">
        <f t="shared" si="50"/>
        <v>:</v>
      </c>
      <c r="K251" s="313" t="s">
        <v>117</v>
      </c>
      <c r="L251" s="270" t="str">
        <f>IF(B251="","",SCHEDULES!T250)</f>
        <v>Brighton</v>
      </c>
      <c r="M251" s="270" t="e" vm="39">
        <f>IFERROR(INDEX(LOGOS!B:B,MATCH(L251,LOGOS!A:A,0),1),"")</f>
        <v>#VALUE!</v>
      </c>
      <c r="N251" s="107" t="str">
        <f t="shared" si="51"/>
        <v/>
      </c>
      <c r="O251" s="108" t="str">
        <f t="shared" si="52"/>
        <v/>
      </c>
      <c r="P251" s="108" t="str">
        <f t="shared" si="53"/>
        <v/>
      </c>
      <c r="Q251" s="109" t="str">
        <f t="shared" si="54"/>
        <v/>
      </c>
      <c r="R251" s="109" t="str">
        <f t="shared" si="55"/>
        <v/>
      </c>
      <c r="S251" s="109" t="str">
        <f t="shared" si="56"/>
        <v/>
      </c>
      <c r="T251" s="109" t="str">
        <f t="shared" si="57"/>
        <v/>
      </c>
      <c r="U251" s="108" t="str">
        <f>IF(N251="","",IF(MASTER.SCHEDULE!$N251="Draw",1,IF(MASTER.SCHEDULE!$N251=H251,3,0)))</f>
        <v/>
      </c>
      <c r="V251" s="108" t="str">
        <f>IF(N251="","",IF(MASTER.SCHEDULE!$N251="Draw",1,IF(MASTER.SCHEDULE!$N251=L251,3,0)))</f>
        <v/>
      </c>
      <c r="W251" s="109" t="str">
        <f>IF(N251="","",MASTER.SCHEDULE!$Q251+MASTER.SCHEDULE!$R251)</f>
        <v/>
      </c>
      <c r="X251" s="110">
        <f t="shared" si="58"/>
        <v>46428</v>
      </c>
      <c r="Y251" s="87"/>
      <c r="Z251" s="87"/>
      <c r="AA251" s="275" t="str">
        <f t="shared" si="59"/>
        <v>Feb 8, 2027</v>
      </c>
      <c r="AB251" s="87"/>
      <c r="AC251" s="87"/>
      <c r="AD251" s="126"/>
      <c r="AE251" s="126"/>
      <c r="AF251" s="87"/>
      <c r="AG251" s="87"/>
      <c r="AH251" s="126"/>
      <c r="AI251" s="126"/>
      <c r="AJ251" s="138"/>
      <c r="AK251" s="91"/>
      <c r="AL251" s="91"/>
      <c r="AM251" s="91"/>
      <c r="AN251" s="151"/>
      <c r="AO251" s="151"/>
      <c r="AP251" s="151"/>
      <c r="AQ251" s="151"/>
      <c r="AR251" s="151"/>
      <c r="AS251" s="151"/>
      <c r="AT251" s="151"/>
      <c r="AU251" s="152"/>
      <c r="AV251" s="152"/>
      <c r="AW251" s="152"/>
      <c r="AX251" s="151"/>
      <c r="AY251" s="151"/>
      <c r="AZ251" s="152"/>
      <c r="BA251" s="152"/>
      <c r="BB251" s="152"/>
      <c r="BC251" s="152"/>
      <c r="BD251" s="91"/>
      <c r="BE251" s="91"/>
      <c r="BF251" s="91"/>
      <c r="BG251" s="91"/>
      <c r="BH251" s="91"/>
      <c r="BI251" s="91"/>
      <c r="BJ251" s="91"/>
      <c r="BK251" s="91"/>
      <c r="BL251" s="91"/>
      <c r="BM251" s="91"/>
      <c r="BN251" s="87"/>
      <c r="BO251" s="87"/>
      <c r="BP251" s="91"/>
      <c r="BQ251" s="91"/>
      <c r="BR251" s="91"/>
      <c r="BS251" s="91"/>
      <c r="BT251" s="87"/>
      <c r="BU251" s="87"/>
      <c r="BV251" s="87"/>
      <c r="BW251" s="87"/>
      <c r="BX251" s="87"/>
      <c r="BY251" s="87"/>
      <c r="BZ251" s="87"/>
      <c r="CA251" s="87"/>
      <c r="CB251" s="87"/>
      <c r="CC251" s="87"/>
      <c r="CD251" s="87"/>
      <c r="CE251" s="87"/>
    </row>
    <row r="252" spans="1:83" ht="30" customHeight="1">
      <c r="A252" s="87"/>
      <c r="B252" s="270" t="str">
        <f>IF(OR(SCHEDULES!O251=0,SCHEDULES!O251=""),"",SCHEDULES!O251)</f>
        <v>EPL</v>
      </c>
      <c r="C252" s="271">
        <f>IF(B252="","",SCHEDULES!P251)</f>
        <v>46428</v>
      </c>
      <c r="D252" s="270" t="str">
        <f>IF(B252="","",SCHEDULES!Q251)</f>
        <v>St. James' Park</v>
      </c>
      <c r="E252" s="272">
        <f>IF(B252="","",SCHEDULES!R251)</f>
        <v>0.83333333333333337</v>
      </c>
      <c r="F252" s="262">
        <f t="shared" si="49"/>
        <v>46428.833333333336</v>
      </c>
      <c r="G252" s="270" t="e" vm="42">
        <f>IFERROR(INDEX(LOGOS!B:B,MATCH(H252,LOGOS!A:A,0),1),"")</f>
        <v>#VALUE!</v>
      </c>
      <c r="H252" s="270" t="str">
        <f>IF(B252="","",SCHEDULES!S251)</f>
        <v>Newcastle United</v>
      </c>
      <c r="I252" s="313" t="s">
        <v>117</v>
      </c>
      <c r="J252" s="273" t="str">
        <f t="shared" si="50"/>
        <v>:</v>
      </c>
      <c r="K252" s="313" t="s">
        <v>117</v>
      </c>
      <c r="L252" s="270" t="str">
        <f>IF(B252="","",SCHEDULES!T251)</f>
        <v>Chelsea</v>
      </c>
      <c r="M252" s="270" t="e" vm="41">
        <f>IFERROR(INDEX(LOGOS!B:B,MATCH(L252,LOGOS!A:A,0),1),"")</f>
        <v>#VALUE!</v>
      </c>
      <c r="N252" s="107" t="str">
        <f t="shared" si="51"/>
        <v/>
      </c>
      <c r="O252" s="108" t="str">
        <f t="shared" si="52"/>
        <v/>
      </c>
      <c r="P252" s="108" t="str">
        <f t="shared" si="53"/>
        <v/>
      </c>
      <c r="Q252" s="109" t="str">
        <f t="shared" si="54"/>
        <v/>
      </c>
      <c r="R252" s="109" t="str">
        <f t="shared" si="55"/>
        <v/>
      </c>
      <c r="S252" s="109" t="str">
        <f t="shared" si="56"/>
        <v/>
      </c>
      <c r="T252" s="109" t="str">
        <f t="shared" si="57"/>
        <v/>
      </c>
      <c r="U252" s="108" t="str">
        <f>IF(N252="","",IF(MASTER.SCHEDULE!$N252="Draw",1,IF(MASTER.SCHEDULE!$N252=H252,3,0)))</f>
        <v/>
      </c>
      <c r="V252" s="108" t="str">
        <f>IF(N252="","",IF(MASTER.SCHEDULE!$N252="Draw",1,IF(MASTER.SCHEDULE!$N252=L252,3,0)))</f>
        <v/>
      </c>
      <c r="W252" s="109" t="str">
        <f>IF(N252="","",MASTER.SCHEDULE!$Q252+MASTER.SCHEDULE!$R252)</f>
        <v/>
      </c>
      <c r="X252" s="110">
        <f t="shared" si="58"/>
        <v>46428</v>
      </c>
      <c r="Y252" s="87"/>
      <c r="Z252" s="87"/>
      <c r="AA252" s="275" t="str">
        <f t="shared" si="59"/>
        <v>Feb 8, 2027</v>
      </c>
      <c r="AB252" s="87"/>
      <c r="AC252" s="87"/>
      <c r="AD252" s="126"/>
      <c r="AE252" s="126"/>
      <c r="AF252" s="87"/>
      <c r="AG252" s="87"/>
      <c r="AH252" s="126"/>
      <c r="AI252" s="126"/>
      <c r="AJ252" s="138"/>
      <c r="AK252" s="91"/>
      <c r="AL252" s="91"/>
      <c r="AM252" s="91"/>
      <c r="AN252" s="151"/>
      <c r="AO252" s="151"/>
      <c r="AP252" s="151"/>
      <c r="AQ252" s="151"/>
      <c r="AR252" s="151"/>
      <c r="AS252" s="151"/>
      <c r="AT252" s="151"/>
      <c r="AU252" s="152"/>
      <c r="AV252" s="152"/>
      <c r="AW252" s="152"/>
      <c r="AX252" s="151"/>
      <c r="AY252" s="151"/>
      <c r="AZ252" s="152"/>
      <c r="BA252" s="152"/>
      <c r="BB252" s="152"/>
      <c r="BC252" s="152"/>
      <c r="BD252" s="91"/>
      <c r="BE252" s="91"/>
      <c r="BF252" s="91"/>
      <c r="BG252" s="91"/>
      <c r="BH252" s="91"/>
      <c r="BI252" s="91"/>
      <c r="BJ252" s="91"/>
      <c r="BK252" s="91"/>
      <c r="BL252" s="91"/>
      <c r="BM252" s="91"/>
      <c r="BN252" s="87"/>
      <c r="BO252" s="87"/>
      <c r="BP252" s="91"/>
      <c r="BQ252" s="91"/>
      <c r="BR252" s="91"/>
      <c r="BS252" s="91"/>
      <c r="BT252" s="87"/>
      <c r="BU252" s="87"/>
      <c r="BV252" s="87"/>
      <c r="BW252" s="87"/>
      <c r="BX252" s="87"/>
      <c r="BY252" s="87"/>
      <c r="BZ252" s="87"/>
      <c r="CA252" s="87"/>
      <c r="CB252" s="87"/>
      <c r="CC252" s="87"/>
      <c r="CD252" s="87"/>
      <c r="CE252" s="87"/>
    </row>
    <row r="253" spans="1:83" ht="30" customHeight="1">
      <c r="A253" s="87"/>
      <c r="B253" s="270" t="str">
        <f>IF(OR(SCHEDULES!O252=0,SCHEDULES!O252=""),"",SCHEDULES!O252)</f>
        <v>EPL</v>
      </c>
      <c r="C253" s="271">
        <f>IF(B253="","",SCHEDULES!P252)</f>
        <v>46428</v>
      </c>
      <c r="D253" s="270" t="str">
        <f>IF(B253="","",SCHEDULES!Q252)</f>
        <v>Tottenham Hotspur Stadium</v>
      </c>
      <c r="E253" s="272">
        <f>IF(B253="","",SCHEDULES!R252)</f>
        <v>0.83333333333333337</v>
      </c>
      <c r="F253" s="262">
        <f t="shared" si="49"/>
        <v>46428.833333333336</v>
      </c>
      <c r="G253" s="270" t="e" vm="38">
        <f>IFERROR(INDEX(LOGOS!B:B,MATCH(H253,LOGOS!A:A,0),1),"")</f>
        <v>#VALUE!</v>
      </c>
      <c r="H253" s="270" t="str">
        <f>IF(B253="","",SCHEDULES!S252)</f>
        <v>Tottenham</v>
      </c>
      <c r="I253" s="313" t="s">
        <v>117</v>
      </c>
      <c r="J253" s="273" t="str">
        <f t="shared" si="50"/>
        <v>:</v>
      </c>
      <c r="K253" s="313" t="s">
        <v>117</v>
      </c>
      <c r="L253" s="270" t="str">
        <f>IF(B253="","",SCHEDULES!T252)</f>
        <v>Manchester City</v>
      </c>
      <c r="M253" s="270" t="e" vm="40">
        <f>IFERROR(INDEX(LOGOS!B:B,MATCH(L253,LOGOS!A:A,0),1),"")</f>
        <v>#VALUE!</v>
      </c>
      <c r="N253" s="107" t="str">
        <f t="shared" si="51"/>
        <v/>
      </c>
      <c r="O253" s="108" t="str">
        <f t="shared" si="52"/>
        <v/>
      </c>
      <c r="P253" s="108" t="str">
        <f t="shared" si="53"/>
        <v/>
      </c>
      <c r="Q253" s="109" t="str">
        <f t="shared" si="54"/>
        <v/>
      </c>
      <c r="R253" s="109" t="str">
        <f t="shared" si="55"/>
        <v/>
      </c>
      <c r="S253" s="109" t="str">
        <f t="shared" si="56"/>
        <v/>
      </c>
      <c r="T253" s="109" t="str">
        <f t="shared" si="57"/>
        <v/>
      </c>
      <c r="U253" s="108" t="str">
        <f>IF(N253="","",IF(MASTER.SCHEDULE!$N253="Draw",1,IF(MASTER.SCHEDULE!$N253=H253,3,0)))</f>
        <v/>
      </c>
      <c r="V253" s="108" t="str">
        <f>IF(N253="","",IF(MASTER.SCHEDULE!$N253="Draw",1,IF(MASTER.SCHEDULE!$N253=L253,3,0)))</f>
        <v/>
      </c>
      <c r="W253" s="109" t="str">
        <f>IF(N253="","",MASTER.SCHEDULE!$Q253+MASTER.SCHEDULE!$R253)</f>
        <v/>
      </c>
      <c r="X253" s="110">
        <f t="shared" si="58"/>
        <v>46428</v>
      </c>
      <c r="Y253" s="87"/>
      <c r="Z253" s="87"/>
      <c r="AA253" s="275" t="str">
        <f t="shared" si="59"/>
        <v>Feb 8, 2027</v>
      </c>
      <c r="AB253" s="87"/>
      <c r="AC253" s="87"/>
      <c r="AD253" s="126"/>
      <c r="AE253" s="126"/>
      <c r="AF253" s="87"/>
      <c r="AG253" s="87"/>
      <c r="AH253" s="126"/>
      <c r="AI253" s="126"/>
      <c r="AJ253" s="138"/>
      <c r="AK253" s="91"/>
      <c r="AL253" s="91"/>
      <c r="AM253" s="91"/>
      <c r="AN253" s="151"/>
      <c r="AO253" s="151"/>
      <c r="AP253" s="151"/>
      <c r="AQ253" s="151"/>
      <c r="AR253" s="151"/>
      <c r="AS253" s="151"/>
      <c r="AT253" s="151"/>
      <c r="AU253" s="152"/>
      <c r="AV253" s="152"/>
      <c r="AW253" s="152"/>
      <c r="AX253" s="151"/>
      <c r="AY253" s="151"/>
      <c r="AZ253" s="152"/>
      <c r="BA253" s="152"/>
      <c r="BB253" s="152"/>
      <c r="BC253" s="152"/>
      <c r="BD253" s="91"/>
      <c r="BE253" s="91"/>
      <c r="BF253" s="91"/>
      <c r="BG253" s="91"/>
      <c r="BH253" s="91"/>
      <c r="BI253" s="91"/>
      <c r="BJ253" s="91"/>
      <c r="BK253" s="91"/>
      <c r="BL253" s="91"/>
      <c r="BM253" s="91"/>
      <c r="BN253" s="87"/>
      <c r="BO253" s="87"/>
      <c r="BP253" s="91"/>
      <c r="BQ253" s="91"/>
      <c r="BR253" s="91"/>
      <c r="BS253" s="91"/>
      <c r="BT253" s="87"/>
      <c r="BU253" s="87"/>
      <c r="BV253" s="87"/>
      <c r="BW253" s="87"/>
      <c r="BX253" s="87"/>
      <c r="BY253" s="87"/>
      <c r="BZ253" s="87"/>
      <c r="CA253" s="87"/>
      <c r="CB253" s="87"/>
      <c r="CC253" s="87"/>
      <c r="CD253" s="87"/>
      <c r="CE253" s="87"/>
    </row>
    <row r="254" spans="1:83" ht="30" customHeight="1">
      <c r="A254" s="87"/>
      <c r="B254" s="270" t="str">
        <f>IF(OR(SCHEDULES!O253=0,SCHEDULES!O253=""),"",SCHEDULES!O253)</f>
        <v>EPL</v>
      </c>
      <c r="C254" s="271">
        <f>IF(B254="","",SCHEDULES!P253)</f>
        <v>46438</v>
      </c>
      <c r="D254" s="270" t="str">
        <f>IF(B254="","",SCHEDULES!Q253)</f>
        <v>Vitality Stadium</v>
      </c>
      <c r="E254" s="272">
        <f>IF(B254="","",SCHEDULES!R253)</f>
        <v>0.625</v>
      </c>
      <c r="F254" s="262">
        <f t="shared" si="49"/>
        <v>46438.625</v>
      </c>
      <c r="G254" s="270" t="e" vm="36">
        <f>IFERROR(INDEX(LOGOS!B:B,MATCH(H254,LOGOS!A:A,0),1),"")</f>
        <v>#VALUE!</v>
      </c>
      <c r="H254" s="270" t="str">
        <f>IF(B254="","",SCHEDULES!S253)</f>
        <v>Bournemouth</v>
      </c>
      <c r="I254" s="313" t="s">
        <v>117</v>
      </c>
      <c r="J254" s="273" t="str">
        <f t="shared" si="50"/>
        <v>:</v>
      </c>
      <c r="K254" s="313" t="s">
        <v>117</v>
      </c>
      <c r="L254" s="270" t="str">
        <f>IF(B254="","",SCHEDULES!T253)</f>
        <v>Crystal Palace</v>
      </c>
      <c r="M254" s="270" t="e" vm="30">
        <f>IFERROR(INDEX(LOGOS!B:B,MATCH(L254,LOGOS!A:A,0),1),"")</f>
        <v>#VALUE!</v>
      </c>
      <c r="N254" s="107" t="str">
        <f t="shared" si="51"/>
        <v/>
      </c>
      <c r="O254" s="108" t="str">
        <f t="shared" si="52"/>
        <v/>
      </c>
      <c r="P254" s="108" t="str">
        <f t="shared" si="53"/>
        <v/>
      </c>
      <c r="Q254" s="109" t="str">
        <f t="shared" si="54"/>
        <v/>
      </c>
      <c r="R254" s="109" t="str">
        <f t="shared" si="55"/>
        <v/>
      </c>
      <c r="S254" s="109" t="str">
        <f t="shared" si="56"/>
        <v/>
      </c>
      <c r="T254" s="109" t="str">
        <f t="shared" si="57"/>
        <v/>
      </c>
      <c r="U254" s="108" t="str">
        <f>IF(N254="","",IF(MASTER.SCHEDULE!$N254="Draw",1,IF(MASTER.SCHEDULE!$N254=H254,3,0)))</f>
        <v/>
      </c>
      <c r="V254" s="108" t="str">
        <f>IF(N254="","",IF(MASTER.SCHEDULE!$N254="Draw",1,IF(MASTER.SCHEDULE!$N254=L254,3,0)))</f>
        <v/>
      </c>
      <c r="W254" s="109" t="str">
        <f>IF(N254="","",MASTER.SCHEDULE!$Q254+MASTER.SCHEDULE!$R254)</f>
        <v/>
      </c>
      <c r="X254" s="110">
        <f t="shared" si="58"/>
        <v>46438</v>
      </c>
      <c r="Y254" s="87"/>
      <c r="Z254" s="87"/>
      <c r="AA254" s="275" t="str">
        <f t="shared" si="59"/>
        <v>Feb 15, 2027</v>
      </c>
      <c r="AB254" s="87"/>
      <c r="AC254" s="87"/>
      <c r="AD254" s="126"/>
      <c r="AE254" s="126"/>
      <c r="AF254" s="87"/>
      <c r="AG254" s="87"/>
      <c r="AH254" s="126"/>
      <c r="AI254" s="126"/>
      <c r="AJ254" s="138"/>
      <c r="AK254" s="91"/>
      <c r="AL254" s="91"/>
      <c r="AM254" s="91"/>
      <c r="AN254" s="151"/>
      <c r="AO254" s="151"/>
      <c r="AP254" s="151"/>
      <c r="AQ254" s="151"/>
      <c r="AR254" s="151"/>
      <c r="AS254" s="151"/>
      <c r="AT254" s="151"/>
      <c r="AU254" s="152"/>
      <c r="AV254" s="152"/>
      <c r="AW254" s="152"/>
      <c r="AX254" s="151"/>
      <c r="AY254" s="151"/>
      <c r="AZ254" s="152"/>
      <c r="BA254" s="152"/>
      <c r="BB254" s="152"/>
      <c r="BC254" s="152"/>
      <c r="BD254" s="91"/>
      <c r="BE254" s="91"/>
      <c r="BF254" s="91"/>
      <c r="BG254" s="91"/>
      <c r="BH254" s="91"/>
      <c r="BI254" s="91"/>
      <c r="BJ254" s="91"/>
      <c r="BK254" s="91"/>
      <c r="BL254" s="91"/>
      <c r="BM254" s="91"/>
      <c r="BN254" s="87"/>
      <c r="BO254" s="87"/>
      <c r="BP254" s="91"/>
      <c r="BQ254" s="91"/>
      <c r="BR254" s="91"/>
      <c r="BS254" s="91"/>
      <c r="BT254" s="87"/>
      <c r="BU254" s="87"/>
      <c r="BV254" s="87"/>
      <c r="BW254" s="87"/>
      <c r="BX254" s="87"/>
      <c r="BY254" s="87"/>
      <c r="BZ254" s="87"/>
      <c r="CA254" s="87"/>
      <c r="CB254" s="87"/>
      <c r="CC254" s="87"/>
      <c r="CD254" s="87"/>
      <c r="CE254" s="87"/>
    </row>
    <row r="255" spans="1:83" ht="30" customHeight="1">
      <c r="A255" s="87"/>
      <c r="B255" s="270" t="str">
        <f>IF(OR(SCHEDULES!O254=0,SCHEDULES!O254=""),"",SCHEDULES!O254)</f>
        <v>EPL</v>
      </c>
      <c r="C255" s="271">
        <f>IF(B255="","",SCHEDULES!P254)</f>
        <v>46438</v>
      </c>
      <c r="D255" s="270" t="str">
        <f>IF(B255="","",SCHEDULES!Q254)</f>
        <v>Emirates Stadium</v>
      </c>
      <c r="E255" s="272">
        <f>IF(B255="","",SCHEDULES!R254)</f>
        <v>0.625</v>
      </c>
      <c r="F255" s="262">
        <f t="shared" si="49"/>
        <v>46438.625</v>
      </c>
      <c r="G255" s="270" t="e" vm="25">
        <f>IFERROR(INDEX(LOGOS!B:B,MATCH(H255,LOGOS!A:A,0),1),"")</f>
        <v>#VALUE!</v>
      </c>
      <c r="H255" s="270" t="str">
        <f>IF(B255="","",SCHEDULES!S254)</f>
        <v>Arsenal</v>
      </c>
      <c r="I255" s="313" t="s">
        <v>117</v>
      </c>
      <c r="J255" s="273" t="str">
        <f t="shared" si="50"/>
        <v>:</v>
      </c>
      <c r="K255" s="313" t="s">
        <v>117</v>
      </c>
      <c r="L255" s="270" t="str">
        <f>IF(B255="","",SCHEDULES!T254)</f>
        <v>Fulham</v>
      </c>
      <c r="M255" s="270" t="e" vm="44">
        <f>IFERROR(INDEX(LOGOS!B:B,MATCH(L255,LOGOS!A:A,0),1),"")</f>
        <v>#VALUE!</v>
      </c>
      <c r="N255" s="107" t="str">
        <f t="shared" si="51"/>
        <v/>
      </c>
      <c r="O255" s="108" t="str">
        <f t="shared" si="52"/>
        <v/>
      </c>
      <c r="P255" s="108" t="str">
        <f t="shared" si="53"/>
        <v/>
      </c>
      <c r="Q255" s="109" t="str">
        <f t="shared" si="54"/>
        <v/>
      </c>
      <c r="R255" s="109" t="str">
        <f t="shared" si="55"/>
        <v/>
      </c>
      <c r="S255" s="109" t="str">
        <f t="shared" si="56"/>
        <v/>
      </c>
      <c r="T255" s="109" t="str">
        <f t="shared" si="57"/>
        <v/>
      </c>
      <c r="U255" s="108" t="str">
        <f>IF(N255="","",IF(MASTER.SCHEDULE!$N255="Draw",1,IF(MASTER.SCHEDULE!$N255=H255,3,0)))</f>
        <v/>
      </c>
      <c r="V255" s="108" t="str">
        <f>IF(N255="","",IF(MASTER.SCHEDULE!$N255="Draw",1,IF(MASTER.SCHEDULE!$N255=L255,3,0)))</f>
        <v/>
      </c>
      <c r="W255" s="109" t="str">
        <f>IF(N255="","",MASTER.SCHEDULE!$Q255+MASTER.SCHEDULE!$R255)</f>
        <v/>
      </c>
      <c r="X255" s="110">
        <f t="shared" si="58"/>
        <v>46438</v>
      </c>
      <c r="Y255" s="87"/>
      <c r="Z255" s="87"/>
      <c r="AA255" s="275" t="str">
        <f t="shared" si="59"/>
        <v>Feb 15, 2027</v>
      </c>
      <c r="AB255" s="87"/>
      <c r="AC255" s="87"/>
      <c r="AD255" s="126"/>
      <c r="AE255" s="126"/>
      <c r="AF255" s="87"/>
      <c r="AG255" s="87"/>
      <c r="AH255" s="126"/>
      <c r="AI255" s="126"/>
      <c r="AJ255" s="138"/>
      <c r="AK255" s="91"/>
      <c r="AL255" s="91"/>
      <c r="AM255" s="91"/>
      <c r="AN255" s="151"/>
      <c r="AO255" s="151"/>
      <c r="AP255" s="151"/>
      <c r="AQ255" s="151"/>
      <c r="AR255" s="151"/>
      <c r="AS255" s="151"/>
      <c r="AT255" s="151"/>
      <c r="AU255" s="152"/>
      <c r="AV255" s="152"/>
      <c r="AW255" s="152"/>
      <c r="AX255" s="151"/>
      <c r="AY255" s="151"/>
      <c r="AZ255" s="152"/>
      <c r="BA255" s="152"/>
      <c r="BB255" s="152"/>
      <c r="BC255" s="152"/>
      <c r="BD255" s="91"/>
      <c r="BE255" s="91"/>
      <c r="BF255" s="91"/>
      <c r="BG255" s="91"/>
      <c r="BH255" s="91"/>
      <c r="BI255" s="91"/>
      <c r="BJ255" s="91"/>
      <c r="BK255" s="91"/>
      <c r="BL255" s="91"/>
      <c r="BM255" s="91"/>
      <c r="BN255" s="87"/>
      <c r="BO255" s="87"/>
      <c r="BP255" s="91"/>
      <c r="BQ255" s="91"/>
      <c r="BR255" s="91"/>
      <c r="BS255" s="91"/>
      <c r="BT255" s="87"/>
      <c r="BU255" s="87"/>
      <c r="BV255" s="87"/>
      <c r="BW255" s="87"/>
      <c r="BX255" s="87"/>
      <c r="BY255" s="87"/>
      <c r="BZ255" s="87"/>
      <c r="CA255" s="87"/>
      <c r="CB255" s="87"/>
      <c r="CC255" s="87"/>
      <c r="CD255" s="87"/>
      <c r="CE255" s="87"/>
    </row>
    <row r="256" spans="1:83" ht="30" customHeight="1">
      <c r="A256" s="87"/>
      <c r="B256" s="270" t="str">
        <f>IF(OR(SCHEDULES!O255=0,SCHEDULES!O255=""),"",SCHEDULES!O255)</f>
        <v>EPL</v>
      </c>
      <c r="C256" s="271">
        <f>IF(B256="","",SCHEDULES!P255)</f>
        <v>46438</v>
      </c>
      <c r="D256" s="270" t="str">
        <f>IF(B256="","",SCHEDULES!Q255)</f>
        <v>Gtech Community Stadium</v>
      </c>
      <c r="E256" s="272">
        <f>IF(B256="","",SCHEDULES!R255)</f>
        <v>0.625</v>
      </c>
      <c r="F256" s="262">
        <f t="shared" si="49"/>
        <v>46438.625</v>
      </c>
      <c r="G256" s="270" t="e" vm="37">
        <f>IFERROR(INDEX(LOGOS!B:B,MATCH(H256,LOGOS!A:A,0),1),"")</f>
        <v>#VALUE!</v>
      </c>
      <c r="H256" s="270" t="str">
        <f>IF(B256="","",SCHEDULES!S255)</f>
        <v>Brentford</v>
      </c>
      <c r="I256" s="313" t="s">
        <v>117</v>
      </c>
      <c r="J256" s="273" t="str">
        <f t="shared" si="50"/>
        <v>:</v>
      </c>
      <c r="K256" s="313" t="s">
        <v>117</v>
      </c>
      <c r="L256" s="270" t="str">
        <f>IF(B256="","",SCHEDULES!T255)</f>
        <v>Coventry</v>
      </c>
      <c r="M256" s="270" t="e" vm="26">
        <f>IFERROR(INDEX(LOGOS!B:B,MATCH(L256,LOGOS!A:A,0),1),"")</f>
        <v>#VALUE!</v>
      </c>
      <c r="N256" s="107" t="str">
        <f t="shared" si="51"/>
        <v/>
      </c>
      <c r="O256" s="108" t="str">
        <f t="shared" si="52"/>
        <v/>
      </c>
      <c r="P256" s="108" t="str">
        <f t="shared" si="53"/>
        <v/>
      </c>
      <c r="Q256" s="109" t="str">
        <f t="shared" si="54"/>
        <v/>
      </c>
      <c r="R256" s="109" t="str">
        <f t="shared" si="55"/>
        <v/>
      </c>
      <c r="S256" s="109" t="str">
        <f t="shared" si="56"/>
        <v/>
      </c>
      <c r="T256" s="109" t="str">
        <f t="shared" si="57"/>
        <v/>
      </c>
      <c r="U256" s="108" t="str">
        <f>IF(N256="","",IF(MASTER.SCHEDULE!$N256="Draw",1,IF(MASTER.SCHEDULE!$N256=H256,3,0)))</f>
        <v/>
      </c>
      <c r="V256" s="108" t="str">
        <f>IF(N256="","",IF(MASTER.SCHEDULE!$N256="Draw",1,IF(MASTER.SCHEDULE!$N256=L256,3,0)))</f>
        <v/>
      </c>
      <c r="W256" s="109" t="str">
        <f>IF(N256="","",MASTER.SCHEDULE!$Q256+MASTER.SCHEDULE!$R256)</f>
        <v/>
      </c>
      <c r="X256" s="110">
        <f t="shared" si="58"/>
        <v>46438</v>
      </c>
      <c r="Y256" s="87"/>
      <c r="Z256" s="87"/>
      <c r="AA256" s="275" t="str">
        <f t="shared" si="59"/>
        <v>Feb 15, 2027</v>
      </c>
      <c r="AB256" s="87"/>
      <c r="AC256" s="87"/>
      <c r="AD256" s="126"/>
      <c r="AE256" s="126"/>
      <c r="AF256" s="87"/>
      <c r="AG256" s="87"/>
      <c r="AH256" s="126"/>
      <c r="AI256" s="126"/>
      <c r="AJ256" s="138"/>
      <c r="AK256" s="91"/>
      <c r="AL256" s="91"/>
      <c r="AM256" s="91"/>
      <c r="AN256" s="151"/>
      <c r="AO256" s="151"/>
      <c r="AP256" s="151"/>
      <c r="AQ256" s="151"/>
      <c r="AR256" s="151"/>
      <c r="AS256" s="151"/>
      <c r="AT256" s="151"/>
      <c r="AU256" s="152"/>
      <c r="AV256" s="152"/>
      <c r="AW256" s="152"/>
      <c r="AX256" s="151"/>
      <c r="AY256" s="151"/>
      <c r="AZ256" s="152"/>
      <c r="BA256" s="152"/>
      <c r="BB256" s="152"/>
      <c r="BC256" s="152"/>
      <c r="BD256" s="91"/>
      <c r="BE256" s="91"/>
      <c r="BF256" s="91"/>
      <c r="BG256" s="91"/>
      <c r="BH256" s="91"/>
      <c r="BI256" s="91"/>
      <c r="BJ256" s="91"/>
      <c r="BK256" s="91"/>
      <c r="BL256" s="91"/>
      <c r="BM256" s="91"/>
      <c r="BN256" s="87"/>
      <c r="BO256" s="87"/>
      <c r="BP256" s="91"/>
      <c r="BQ256" s="91"/>
      <c r="BR256" s="91"/>
      <c r="BS256" s="91"/>
      <c r="BT256" s="87"/>
      <c r="BU256" s="87"/>
      <c r="BV256" s="87"/>
      <c r="BW256" s="87"/>
      <c r="BX256" s="87"/>
      <c r="BY256" s="87"/>
      <c r="BZ256" s="87"/>
      <c r="CA256" s="87"/>
      <c r="CB256" s="87"/>
      <c r="CC256" s="87"/>
      <c r="CD256" s="87"/>
      <c r="CE256" s="87"/>
    </row>
    <row r="257" spans="1:83" ht="30" customHeight="1">
      <c r="A257" s="87"/>
      <c r="B257" s="270" t="str">
        <f>IF(OR(SCHEDULES!O256=0,SCHEDULES!O256=""),"",SCHEDULES!O256)</f>
        <v>EPL</v>
      </c>
      <c r="C257" s="271">
        <f>IF(B257="","",SCHEDULES!P256)</f>
        <v>46438</v>
      </c>
      <c r="D257" s="270" t="str">
        <f>IF(B257="","",SCHEDULES!Q256)</f>
        <v>American Express Stadium</v>
      </c>
      <c r="E257" s="272">
        <f>IF(B257="","",SCHEDULES!R256)</f>
        <v>0.625</v>
      </c>
      <c r="F257" s="262">
        <f t="shared" si="49"/>
        <v>46438.625</v>
      </c>
      <c r="G257" s="270" t="e" vm="39">
        <f>IFERROR(INDEX(LOGOS!B:B,MATCH(H257,LOGOS!A:A,0),1),"")</f>
        <v>#VALUE!</v>
      </c>
      <c r="H257" s="270" t="str">
        <f>IF(B257="","",SCHEDULES!S256)</f>
        <v>Brighton</v>
      </c>
      <c r="I257" s="313" t="s">
        <v>117</v>
      </c>
      <c r="J257" s="273" t="str">
        <f t="shared" si="50"/>
        <v>:</v>
      </c>
      <c r="K257" s="313" t="s">
        <v>117</v>
      </c>
      <c r="L257" s="270" t="str">
        <f>IF(B257="","",SCHEDULES!T256)</f>
        <v>Tottenham</v>
      </c>
      <c r="M257" s="270" t="e" vm="38">
        <f>IFERROR(INDEX(LOGOS!B:B,MATCH(L257,LOGOS!A:A,0),1),"")</f>
        <v>#VALUE!</v>
      </c>
      <c r="N257" s="107" t="str">
        <f t="shared" si="51"/>
        <v/>
      </c>
      <c r="O257" s="108" t="str">
        <f t="shared" si="52"/>
        <v/>
      </c>
      <c r="P257" s="108" t="str">
        <f t="shared" si="53"/>
        <v/>
      </c>
      <c r="Q257" s="109" t="str">
        <f t="shared" si="54"/>
        <v/>
      </c>
      <c r="R257" s="109" t="str">
        <f t="shared" si="55"/>
        <v/>
      </c>
      <c r="S257" s="109" t="str">
        <f t="shared" si="56"/>
        <v/>
      </c>
      <c r="T257" s="109" t="str">
        <f t="shared" si="57"/>
        <v/>
      </c>
      <c r="U257" s="108" t="str">
        <f>IF(N257="","",IF(MASTER.SCHEDULE!$N257="Draw",1,IF(MASTER.SCHEDULE!$N257=H257,3,0)))</f>
        <v/>
      </c>
      <c r="V257" s="108" t="str">
        <f>IF(N257="","",IF(MASTER.SCHEDULE!$N257="Draw",1,IF(MASTER.SCHEDULE!$N257=L257,3,0)))</f>
        <v/>
      </c>
      <c r="W257" s="109" t="str">
        <f>IF(N257="","",MASTER.SCHEDULE!$Q257+MASTER.SCHEDULE!$R257)</f>
        <v/>
      </c>
      <c r="X257" s="110">
        <f t="shared" si="58"/>
        <v>46438</v>
      </c>
      <c r="Y257" s="87"/>
      <c r="Z257" s="87"/>
      <c r="AA257" s="275" t="str">
        <f t="shared" si="59"/>
        <v>Feb 15, 2027</v>
      </c>
      <c r="AB257" s="87"/>
      <c r="AC257" s="87"/>
      <c r="AD257" s="126"/>
      <c r="AE257" s="126"/>
      <c r="AF257" s="87"/>
      <c r="AG257" s="87"/>
      <c r="AH257" s="126"/>
      <c r="AI257" s="126"/>
      <c r="AJ257" s="138"/>
      <c r="AK257" s="91"/>
      <c r="AL257" s="91"/>
      <c r="AM257" s="91"/>
      <c r="AN257" s="151"/>
      <c r="AO257" s="151"/>
      <c r="AP257" s="151"/>
      <c r="AQ257" s="151"/>
      <c r="AR257" s="151"/>
      <c r="AS257" s="151"/>
      <c r="AT257" s="151"/>
      <c r="AU257" s="152"/>
      <c r="AV257" s="152"/>
      <c r="AW257" s="152"/>
      <c r="AX257" s="151"/>
      <c r="AY257" s="151"/>
      <c r="AZ257" s="152"/>
      <c r="BA257" s="152"/>
      <c r="BB257" s="152"/>
      <c r="BC257" s="152"/>
      <c r="BD257" s="91"/>
      <c r="BE257" s="91"/>
      <c r="BF257" s="91"/>
      <c r="BG257" s="91"/>
      <c r="BH257" s="91"/>
      <c r="BI257" s="91"/>
      <c r="BJ257" s="91"/>
      <c r="BK257" s="91"/>
      <c r="BL257" s="91"/>
      <c r="BM257" s="91"/>
      <c r="BN257" s="87"/>
      <c r="BO257" s="87"/>
      <c r="BP257" s="91"/>
      <c r="BQ257" s="91"/>
      <c r="BR257" s="91"/>
      <c r="BS257" s="91"/>
      <c r="BT257" s="87"/>
      <c r="BU257" s="87"/>
      <c r="BV257" s="87"/>
      <c r="BW257" s="87"/>
      <c r="BX257" s="87"/>
      <c r="BY257" s="87"/>
      <c r="BZ257" s="87"/>
      <c r="CA257" s="87"/>
      <c r="CB257" s="87"/>
      <c r="CC257" s="87"/>
      <c r="CD257" s="87"/>
      <c r="CE257" s="87"/>
    </row>
    <row r="258" spans="1:83" ht="30" customHeight="1">
      <c r="A258" s="87"/>
      <c r="B258" s="270" t="str">
        <f>IF(OR(SCHEDULES!O257=0,SCHEDULES!O257=""),"",SCHEDULES!O257)</f>
        <v>EPL</v>
      </c>
      <c r="C258" s="271">
        <f>IF(B258="","",SCHEDULES!P257)</f>
        <v>46438</v>
      </c>
      <c r="D258" s="270" t="str">
        <f>IF(B258="","",SCHEDULES!Q257)</f>
        <v>Stamford Bridge</v>
      </c>
      <c r="E258" s="272">
        <f>IF(B258="","",SCHEDULES!R257)</f>
        <v>0.625</v>
      </c>
      <c r="F258" s="262">
        <f t="shared" si="49"/>
        <v>46438.625</v>
      </c>
      <c r="G258" s="270" t="e" vm="41">
        <f>IFERROR(INDEX(LOGOS!B:B,MATCH(H258,LOGOS!A:A,0),1),"")</f>
        <v>#VALUE!</v>
      </c>
      <c r="H258" s="270" t="str">
        <f>IF(B258="","",SCHEDULES!S257)</f>
        <v>Chelsea</v>
      </c>
      <c r="I258" s="313" t="s">
        <v>117</v>
      </c>
      <c r="J258" s="273" t="str">
        <f t="shared" si="50"/>
        <v>:</v>
      </c>
      <c r="K258" s="313" t="s">
        <v>117</v>
      </c>
      <c r="L258" s="270" t="str">
        <f>IF(B258="","",SCHEDULES!T257)</f>
        <v>Ipswich</v>
      </c>
      <c r="M258" s="270" t="e" vm="31">
        <f>IFERROR(INDEX(LOGOS!B:B,MATCH(L258,LOGOS!A:A,0),1),"")</f>
        <v>#VALUE!</v>
      </c>
      <c r="N258" s="107" t="str">
        <f t="shared" si="51"/>
        <v/>
      </c>
      <c r="O258" s="108" t="str">
        <f t="shared" si="52"/>
        <v/>
      </c>
      <c r="P258" s="108" t="str">
        <f t="shared" si="53"/>
        <v/>
      </c>
      <c r="Q258" s="109" t="str">
        <f t="shared" si="54"/>
        <v/>
      </c>
      <c r="R258" s="109" t="str">
        <f t="shared" si="55"/>
        <v/>
      </c>
      <c r="S258" s="109" t="str">
        <f t="shared" si="56"/>
        <v/>
      </c>
      <c r="T258" s="109" t="str">
        <f t="shared" si="57"/>
        <v/>
      </c>
      <c r="U258" s="108" t="str">
        <f>IF(N258="","",IF(MASTER.SCHEDULE!$N258="Draw",1,IF(MASTER.SCHEDULE!$N258=H258,3,0)))</f>
        <v/>
      </c>
      <c r="V258" s="108" t="str">
        <f>IF(N258="","",IF(MASTER.SCHEDULE!$N258="Draw",1,IF(MASTER.SCHEDULE!$N258=L258,3,0)))</f>
        <v/>
      </c>
      <c r="W258" s="109" t="str">
        <f>IF(N258="","",MASTER.SCHEDULE!$Q258+MASTER.SCHEDULE!$R258)</f>
        <v/>
      </c>
      <c r="X258" s="110">
        <f t="shared" si="58"/>
        <v>46438</v>
      </c>
      <c r="Y258" s="87"/>
      <c r="Z258" s="87"/>
      <c r="AA258" s="275" t="str">
        <f t="shared" si="59"/>
        <v>Feb 15, 2027</v>
      </c>
      <c r="AB258" s="87"/>
      <c r="AC258" s="87"/>
      <c r="AD258" s="126"/>
      <c r="AE258" s="126"/>
      <c r="AF258" s="87"/>
      <c r="AG258" s="87"/>
      <c r="AH258" s="126"/>
      <c r="AI258" s="126"/>
      <c r="AJ258" s="138"/>
      <c r="AK258" s="91"/>
      <c r="AL258" s="91"/>
      <c r="AM258" s="91"/>
      <c r="AN258" s="151"/>
      <c r="AO258" s="151"/>
      <c r="AP258" s="151"/>
      <c r="AQ258" s="151"/>
      <c r="AR258" s="151"/>
      <c r="AS258" s="151"/>
      <c r="AT258" s="151"/>
      <c r="AU258" s="152"/>
      <c r="AV258" s="152"/>
      <c r="AW258" s="152"/>
      <c r="AX258" s="151"/>
      <c r="AY258" s="151"/>
      <c r="AZ258" s="152"/>
      <c r="BA258" s="152"/>
      <c r="BB258" s="152"/>
      <c r="BC258" s="152"/>
      <c r="BD258" s="91"/>
      <c r="BE258" s="91"/>
      <c r="BF258" s="91"/>
      <c r="BG258" s="91"/>
      <c r="BH258" s="91"/>
      <c r="BI258" s="91"/>
      <c r="BJ258" s="91"/>
      <c r="BK258" s="91"/>
      <c r="BL258" s="91"/>
      <c r="BM258" s="91"/>
      <c r="BN258" s="87"/>
      <c r="BO258" s="87"/>
      <c r="BP258" s="91"/>
      <c r="BQ258" s="91"/>
      <c r="BR258" s="91"/>
      <c r="BS258" s="91"/>
      <c r="BT258" s="87"/>
      <c r="BU258" s="87"/>
      <c r="BV258" s="87"/>
      <c r="BW258" s="87"/>
      <c r="BX258" s="87"/>
      <c r="BY258" s="87"/>
      <c r="BZ258" s="87"/>
      <c r="CA258" s="87"/>
      <c r="CB258" s="87"/>
      <c r="CC258" s="87"/>
      <c r="CD258" s="87"/>
      <c r="CE258" s="87"/>
    </row>
    <row r="259" spans="1:83" ht="30" customHeight="1">
      <c r="A259" s="87"/>
      <c r="B259" s="270" t="str">
        <f>IF(OR(SCHEDULES!O258=0,SCHEDULES!O258=""),"",SCHEDULES!O258)</f>
        <v>EPL</v>
      </c>
      <c r="C259" s="271">
        <f>IF(B259="","",SCHEDULES!P258)</f>
        <v>46438</v>
      </c>
      <c r="D259" s="270" t="str">
        <f>IF(B259="","",SCHEDULES!Q258)</f>
        <v>Elland Road</v>
      </c>
      <c r="E259" s="272">
        <f>IF(B259="","",SCHEDULES!R258)</f>
        <v>0.625</v>
      </c>
      <c r="F259" s="262">
        <f t="shared" si="49"/>
        <v>46438.625</v>
      </c>
      <c r="G259" s="270" t="e" vm="35">
        <f>IFERROR(INDEX(LOGOS!B:B,MATCH(H259,LOGOS!A:A,0),1),"")</f>
        <v>#VALUE!</v>
      </c>
      <c r="H259" s="270" t="str">
        <f>IF(B259="","",SCHEDULES!S258)</f>
        <v>Leeds</v>
      </c>
      <c r="I259" s="313" t="s">
        <v>117</v>
      </c>
      <c r="J259" s="273" t="str">
        <f t="shared" si="50"/>
        <v>:</v>
      </c>
      <c r="K259" s="313" t="s">
        <v>117</v>
      </c>
      <c r="L259" s="270" t="str">
        <f>IF(B259="","",SCHEDULES!T258)</f>
        <v>Aston Villa</v>
      </c>
      <c r="M259" s="270" t="e" vm="33">
        <f>IFERROR(INDEX(LOGOS!B:B,MATCH(L259,LOGOS!A:A,0),1),"")</f>
        <v>#VALUE!</v>
      </c>
      <c r="N259" s="107" t="str">
        <f t="shared" si="51"/>
        <v/>
      </c>
      <c r="O259" s="108" t="str">
        <f t="shared" si="52"/>
        <v/>
      </c>
      <c r="P259" s="108" t="str">
        <f t="shared" si="53"/>
        <v/>
      </c>
      <c r="Q259" s="109" t="str">
        <f t="shared" si="54"/>
        <v/>
      </c>
      <c r="R259" s="109" t="str">
        <f t="shared" si="55"/>
        <v/>
      </c>
      <c r="S259" s="109" t="str">
        <f t="shared" si="56"/>
        <v/>
      </c>
      <c r="T259" s="109" t="str">
        <f t="shared" si="57"/>
        <v/>
      </c>
      <c r="U259" s="108" t="str">
        <f>IF(N259="","",IF(MASTER.SCHEDULE!$N259="Draw",1,IF(MASTER.SCHEDULE!$N259=H259,3,0)))</f>
        <v/>
      </c>
      <c r="V259" s="108" t="str">
        <f>IF(N259="","",IF(MASTER.SCHEDULE!$N259="Draw",1,IF(MASTER.SCHEDULE!$N259=L259,3,0)))</f>
        <v/>
      </c>
      <c r="W259" s="109" t="str">
        <f>IF(N259="","",MASTER.SCHEDULE!$Q259+MASTER.SCHEDULE!$R259)</f>
        <v/>
      </c>
      <c r="X259" s="110">
        <f t="shared" si="58"/>
        <v>46438</v>
      </c>
      <c r="Y259" s="87"/>
      <c r="Z259" s="87"/>
      <c r="AA259" s="275" t="str">
        <f t="shared" si="59"/>
        <v>Feb 15, 2027</v>
      </c>
      <c r="AB259" s="87"/>
      <c r="AC259" s="87"/>
      <c r="AD259" s="126"/>
      <c r="AE259" s="126"/>
      <c r="AF259" s="87"/>
      <c r="AG259" s="87"/>
      <c r="AH259" s="126"/>
      <c r="AI259" s="126"/>
      <c r="AJ259" s="138"/>
      <c r="AK259" s="91"/>
      <c r="AL259" s="91"/>
      <c r="AM259" s="91"/>
      <c r="AN259" s="151"/>
      <c r="AO259" s="151"/>
      <c r="AP259" s="151"/>
      <c r="AQ259" s="151"/>
      <c r="AR259" s="151"/>
      <c r="AS259" s="151"/>
      <c r="AT259" s="151"/>
      <c r="AU259" s="152"/>
      <c r="AV259" s="152"/>
      <c r="AW259" s="152"/>
      <c r="AX259" s="151"/>
      <c r="AY259" s="151"/>
      <c r="AZ259" s="152"/>
      <c r="BA259" s="152"/>
      <c r="BB259" s="152"/>
      <c r="BC259" s="152"/>
      <c r="BD259" s="91"/>
      <c r="BE259" s="91"/>
      <c r="BF259" s="91"/>
      <c r="BG259" s="91"/>
      <c r="BH259" s="91"/>
      <c r="BI259" s="91"/>
      <c r="BJ259" s="91"/>
      <c r="BK259" s="91"/>
      <c r="BL259" s="91"/>
      <c r="BM259" s="91"/>
      <c r="BN259" s="87"/>
      <c r="BO259" s="87"/>
      <c r="BP259" s="91"/>
      <c r="BQ259" s="91"/>
      <c r="BR259" s="91"/>
      <c r="BS259" s="91"/>
      <c r="BT259" s="87"/>
      <c r="BU259" s="87"/>
      <c r="BV259" s="87"/>
      <c r="BW259" s="87"/>
      <c r="BX259" s="87"/>
      <c r="BY259" s="87"/>
      <c r="BZ259" s="87"/>
      <c r="CA259" s="87"/>
      <c r="CB259" s="87"/>
      <c r="CC259" s="87"/>
      <c r="CD259" s="87"/>
      <c r="CE259" s="87"/>
    </row>
    <row r="260" spans="1:83" ht="30" customHeight="1">
      <c r="A260" s="87"/>
      <c r="B260" s="270" t="str">
        <f>IF(OR(SCHEDULES!O259=0,SCHEDULES!O259=""),"",SCHEDULES!O259)</f>
        <v>EPL</v>
      </c>
      <c r="C260" s="271">
        <f>IF(B260="","",SCHEDULES!P259)</f>
        <v>46438</v>
      </c>
      <c r="D260" s="270" t="str">
        <f>IF(B260="","",SCHEDULES!Q259)</f>
        <v>Anfield</v>
      </c>
      <c r="E260" s="272">
        <f>IF(B260="","",SCHEDULES!R259)</f>
        <v>0.625</v>
      </c>
      <c r="F260" s="262">
        <f t="shared" ref="F260:F323" si="60">IF(E260="","",(C260+E260)+IF($A$7&gt;=0,TIMEVALUE($A$7&amp;":00"),-TIMEVALUE(ABS($A$7)&amp;":00")))</f>
        <v>46438.625</v>
      </c>
      <c r="G260" s="270" t="e" vm="43">
        <f>IFERROR(INDEX(LOGOS!B:B,MATCH(H260,LOGOS!A:A,0),1),"")</f>
        <v>#VALUE!</v>
      </c>
      <c r="H260" s="270" t="str">
        <f>IF(B260="","",SCHEDULES!S259)</f>
        <v>Liverpool</v>
      </c>
      <c r="I260" s="313" t="s">
        <v>117</v>
      </c>
      <c r="J260" s="273" t="str">
        <f t="shared" ref="J260:J323" si="61">IF(H260="","",":")</f>
        <v>:</v>
      </c>
      <c r="K260" s="313" t="s">
        <v>117</v>
      </c>
      <c r="L260" s="270" t="str">
        <f>IF(B260="","",SCHEDULES!T259)</f>
        <v>Hull</v>
      </c>
      <c r="M260" s="270" t="e" vm="27">
        <f>IFERROR(INDEX(LOGOS!B:B,MATCH(L260,LOGOS!A:A,0),1),"")</f>
        <v>#VALUE!</v>
      </c>
      <c r="N260" s="107" t="str">
        <f t="shared" si="51"/>
        <v/>
      </c>
      <c r="O260" s="108" t="str">
        <f t="shared" si="52"/>
        <v/>
      </c>
      <c r="P260" s="108" t="str">
        <f t="shared" si="53"/>
        <v/>
      </c>
      <c r="Q260" s="109" t="str">
        <f t="shared" si="54"/>
        <v/>
      </c>
      <c r="R260" s="109" t="str">
        <f t="shared" si="55"/>
        <v/>
      </c>
      <c r="S260" s="109" t="str">
        <f t="shared" si="56"/>
        <v/>
      </c>
      <c r="T260" s="109" t="str">
        <f t="shared" si="57"/>
        <v/>
      </c>
      <c r="U260" s="108" t="str">
        <f>IF(N260="","",IF(MASTER.SCHEDULE!$N260="Draw",1,IF(MASTER.SCHEDULE!$N260=H260,3,0)))</f>
        <v/>
      </c>
      <c r="V260" s="108" t="str">
        <f>IF(N260="","",IF(MASTER.SCHEDULE!$N260="Draw",1,IF(MASTER.SCHEDULE!$N260=L260,3,0)))</f>
        <v/>
      </c>
      <c r="W260" s="109" t="str">
        <f>IF(N260="","",MASTER.SCHEDULE!$Q260+MASTER.SCHEDULE!$R260)</f>
        <v/>
      </c>
      <c r="X260" s="110">
        <f t="shared" si="58"/>
        <v>46438</v>
      </c>
      <c r="Y260" s="87"/>
      <c r="Z260" s="87"/>
      <c r="AA260" s="275" t="str">
        <f t="shared" si="59"/>
        <v>Feb 15, 2027</v>
      </c>
      <c r="AB260" s="87"/>
      <c r="AC260" s="87"/>
      <c r="AD260" s="126"/>
      <c r="AE260" s="126"/>
      <c r="AF260" s="87"/>
      <c r="AG260" s="87"/>
      <c r="AH260" s="126"/>
      <c r="AI260" s="126"/>
      <c r="AJ260" s="138"/>
      <c r="AK260" s="91"/>
      <c r="AL260" s="91"/>
      <c r="AM260" s="91"/>
      <c r="AN260" s="151"/>
      <c r="AO260" s="151"/>
      <c r="AP260" s="151"/>
      <c r="AQ260" s="151"/>
      <c r="AR260" s="151"/>
      <c r="AS260" s="151"/>
      <c r="AT260" s="151"/>
      <c r="AU260" s="152"/>
      <c r="AV260" s="152"/>
      <c r="AW260" s="152"/>
      <c r="AX260" s="151"/>
      <c r="AY260" s="151"/>
      <c r="AZ260" s="152"/>
      <c r="BA260" s="152"/>
      <c r="BB260" s="152"/>
      <c r="BC260" s="152"/>
      <c r="BD260" s="91"/>
      <c r="BE260" s="91"/>
      <c r="BF260" s="91"/>
      <c r="BG260" s="91"/>
      <c r="BH260" s="91"/>
      <c r="BI260" s="91"/>
      <c r="BJ260" s="91"/>
      <c r="BK260" s="91"/>
      <c r="BL260" s="91"/>
      <c r="BM260" s="91"/>
      <c r="BN260" s="87"/>
      <c r="BO260" s="87"/>
      <c r="BP260" s="91"/>
      <c r="BQ260" s="91"/>
      <c r="BR260" s="91"/>
      <c r="BS260" s="91"/>
      <c r="BT260" s="87"/>
      <c r="BU260" s="87"/>
      <c r="BV260" s="87"/>
      <c r="BW260" s="87"/>
      <c r="BX260" s="87"/>
      <c r="BY260" s="87"/>
      <c r="BZ260" s="87"/>
      <c r="CA260" s="87"/>
      <c r="CB260" s="87"/>
      <c r="CC260" s="87"/>
      <c r="CD260" s="87"/>
      <c r="CE260" s="87"/>
    </row>
    <row r="261" spans="1:83" ht="30" customHeight="1">
      <c r="A261" s="87"/>
      <c r="B261" s="270" t="str">
        <f>IF(OR(SCHEDULES!O260=0,SCHEDULES!O260=""),"",SCHEDULES!O260)</f>
        <v>EPL</v>
      </c>
      <c r="C261" s="271">
        <f>IF(B261="","",SCHEDULES!P260)</f>
        <v>46438</v>
      </c>
      <c r="D261" s="270" t="str">
        <f>IF(B261="","",SCHEDULES!Q260)</f>
        <v>Etihad Stadium</v>
      </c>
      <c r="E261" s="272">
        <f>IF(B261="","",SCHEDULES!R260)</f>
        <v>0.625</v>
      </c>
      <c r="F261" s="262">
        <f t="shared" si="60"/>
        <v>46438.625</v>
      </c>
      <c r="G261" s="270" t="e" vm="40">
        <f>IFERROR(INDEX(LOGOS!B:B,MATCH(H261,LOGOS!A:A,0),1),"")</f>
        <v>#VALUE!</v>
      </c>
      <c r="H261" s="270" t="str">
        <f>IF(B261="","",SCHEDULES!S260)</f>
        <v>Manchester City</v>
      </c>
      <c r="I261" s="313" t="s">
        <v>117</v>
      </c>
      <c r="J261" s="273" t="str">
        <f t="shared" si="61"/>
        <v>:</v>
      </c>
      <c r="K261" s="313" t="s">
        <v>117</v>
      </c>
      <c r="L261" s="270" t="str">
        <f>IF(B261="","",SCHEDULES!T260)</f>
        <v>Newcastle United</v>
      </c>
      <c r="M261" s="270" t="e" vm="42">
        <f>IFERROR(INDEX(LOGOS!B:B,MATCH(L261,LOGOS!A:A,0),1),"")</f>
        <v>#VALUE!</v>
      </c>
      <c r="N261" s="107" t="str">
        <f t="shared" ref="N261:N324" si="62">IF(OR(I261="",K261="",B261&lt;&gt;"EPL"),"", IF(I261=K261,"DRAW",IF(I261&gt;K261,H261,L261)))</f>
        <v/>
      </c>
      <c r="O261" s="108" t="str">
        <f t="shared" ref="O261:O324" si="63">IF(OR(N261="",N261="DRAW"),"",N261)</f>
        <v/>
      </c>
      <c r="P261" s="108" t="str">
        <f t="shared" ref="P261:P324" si="64">IF(OR(N261="",N261="DRAW"),"",IF(N261=H261,L261,H261))</f>
        <v/>
      </c>
      <c r="Q261" s="109" t="str">
        <f t="shared" ref="Q261:Q324" si="65">IF(N261="","",I261)</f>
        <v/>
      </c>
      <c r="R261" s="109" t="str">
        <f t="shared" ref="R261:R324" si="66">IF(N261="","",K261)</f>
        <v/>
      </c>
      <c r="S261" s="109" t="str">
        <f t="shared" ref="S261:S324" si="67">IF(N261="","",I261-K261)</f>
        <v/>
      </c>
      <c r="T261" s="109" t="str">
        <f t="shared" ref="T261:T324" si="68">IF(N261="","",K261-I261)</f>
        <v/>
      </c>
      <c r="U261" s="108" t="str">
        <f>IF(N261="","",IF(MASTER.SCHEDULE!$N261="Draw",1,IF(MASTER.SCHEDULE!$N261=H261,3,0)))</f>
        <v/>
      </c>
      <c r="V261" s="108" t="str">
        <f>IF(N261="","",IF(MASTER.SCHEDULE!$N261="Draw",1,IF(MASTER.SCHEDULE!$N261=L261,3,0)))</f>
        <v/>
      </c>
      <c r="W261" s="109" t="str">
        <f>IF(N261="","",MASTER.SCHEDULE!$Q261+MASTER.SCHEDULE!$R261)</f>
        <v/>
      </c>
      <c r="X261" s="110">
        <f t="shared" ref="X261:X324" si="69">DATE(YEAR(F261),MONTH(F261),DAY(F261))</f>
        <v>46438</v>
      </c>
      <c r="Y261" s="87"/>
      <c r="Z261" s="87"/>
      <c r="AA261" s="275" t="str">
        <f t="shared" ref="AA261:AA324" si="70">IF(H261="","",TEXT(C261-WEEKDAY(C261,2)+1,"MMM D, YYY"))</f>
        <v>Feb 15, 2027</v>
      </c>
      <c r="AB261" s="87"/>
      <c r="AC261" s="87"/>
      <c r="AD261" s="126"/>
      <c r="AE261" s="126"/>
      <c r="AF261" s="87"/>
      <c r="AG261" s="87"/>
      <c r="AH261" s="126"/>
      <c r="AI261" s="126"/>
      <c r="AJ261" s="138"/>
      <c r="AK261" s="91"/>
      <c r="AL261" s="91"/>
      <c r="AM261" s="91"/>
      <c r="AN261" s="151"/>
      <c r="AO261" s="151"/>
      <c r="AP261" s="151"/>
      <c r="AQ261" s="151"/>
      <c r="AR261" s="151"/>
      <c r="AS261" s="151"/>
      <c r="AT261" s="151"/>
      <c r="AU261" s="152"/>
      <c r="AV261" s="152"/>
      <c r="AW261" s="152"/>
      <c r="AX261" s="151"/>
      <c r="AY261" s="151"/>
      <c r="AZ261" s="152"/>
      <c r="BA261" s="152"/>
      <c r="BB261" s="152"/>
      <c r="BC261" s="152"/>
      <c r="BD261" s="91"/>
      <c r="BE261" s="91"/>
      <c r="BF261" s="91"/>
      <c r="BG261" s="91"/>
      <c r="BH261" s="91"/>
      <c r="BI261" s="91"/>
      <c r="BJ261" s="91"/>
      <c r="BK261" s="91"/>
      <c r="BL261" s="91"/>
      <c r="BM261" s="91"/>
      <c r="BN261" s="87"/>
      <c r="BO261" s="87"/>
      <c r="BP261" s="91"/>
      <c r="BQ261" s="91"/>
      <c r="BR261" s="91"/>
      <c r="BS261" s="91"/>
      <c r="BT261" s="87"/>
      <c r="BU261" s="87"/>
      <c r="BV261" s="87"/>
      <c r="BW261" s="87"/>
      <c r="BX261" s="87"/>
      <c r="BY261" s="87"/>
      <c r="BZ261" s="87"/>
      <c r="CA261" s="87"/>
      <c r="CB261" s="87"/>
      <c r="CC261" s="87"/>
      <c r="CD261" s="87"/>
      <c r="CE261" s="87"/>
    </row>
    <row r="262" spans="1:83" ht="30" customHeight="1">
      <c r="A262" s="87"/>
      <c r="B262" s="270" t="str">
        <f>IF(OR(SCHEDULES!O261=0,SCHEDULES!O261=""),"",SCHEDULES!O261)</f>
        <v>EPL</v>
      </c>
      <c r="C262" s="271">
        <f>IF(B262="","",SCHEDULES!P261)</f>
        <v>46438</v>
      </c>
      <c r="D262" s="270" t="str">
        <f>IF(B262="","",SCHEDULES!Q261)</f>
        <v>The City Ground</v>
      </c>
      <c r="E262" s="272">
        <f>IF(B262="","",SCHEDULES!R261)</f>
        <v>0.625</v>
      </c>
      <c r="F262" s="262">
        <f t="shared" si="60"/>
        <v>46438.625</v>
      </c>
      <c r="G262" s="270" t="e" vm="34">
        <f>IFERROR(INDEX(LOGOS!B:B,MATCH(H262,LOGOS!A:A,0),1),"")</f>
        <v>#VALUE!</v>
      </c>
      <c r="H262" s="270" t="str">
        <f>IF(B262="","",SCHEDULES!S261)</f>
        <v>Nottingham Forest</v>
      </c>
      <c r="I262" s="313" t="s">
        <v>117</v>
      </c>
      <c r="J262" s="273" t="str">
        <f t="shared" si="61"/>
        <v>:</v>
      </c>
      <c r="K262" s="313" t="s">
        <v>117</v>
      </c>
      <c r="L262" s="270" t="str">
        <f>IF(B262="","",SCHEDULES!T261)</f>
        <v>Manchester United</v>
      </c>
      <c r="M262" s="270" t="e" vm="28">
        <f>IFERROR(INDEX(LOGOS!B:B,MATCH(L262,LOGOS!A:A,0),1),"")</f>
        <v>#VALUE!</v>
      </c>
      <c r="N262" s="107" t="str">
        <f t="shared" si="62"/>
        <v/>
      </c>
      <c r="O262" s="108" t="str">
        <f t="shared" si="63"/>
        <v/>
      </c>
      <c r="P262" s="108" t="str">
        <f t="shared" si="64"/>
        <v/>
      </c>
      <c r="Q262" s="109" t="str">
        <f t="shared" si="65"/>
        <v/>
      </c>
      <c r="R262" s="109" t="str">
        <f t="shared" si="66"/>
        <v/>
      </c>
      <c r="S262" s="109" t="str">
        <f t="shared" si="67"/>
        <v/>
      </c>
      <c r="T262" s="109" t="str">
        <f t="shared" si="68"/>
        <v/>
      </c>
      <c r="U262" s="108" t="str">
        <f>IF(N262="","",IF(MASTER.SCHEDULE!$N262="Draw",1,IF(MASTER.SCHEDULE!$N262=H262,3,0)))</f>
        <v/>
      </c>
      <c r="V262" s="108" t="str">
        <f>IF(N262="","",IF(MASTER.SCHEDULE!$N262="Draw",1,IF(MASTER.SCHEDULE!$N262=L262,3,0)))</f>
        <v/>
      </c>
      <c r="W262" s="109" t="str">
        <f>IF(N262="","",MASTER.SCHEDULE!$Q262+MASTER.SCHEDULE!$R262)</f>
        <v/>
      </c>
      <c r="X262" s="110">
        <f t="shared" si="69"/>
        <v>46438</v>
      </c>
      <c r="Y262" s="87"/>
      <c r="Z262" s="87"/>
      <c r="AA262" s="275" t="str">
        <f t="shared" si="70"/>
        <v>Feb 15, 2027</v>
      </c>
      <c r="AB262" s="87"/>
      <c r="AC262" s="87"/>
      <c r="AD262" s="126"/>
      <c r="AE262" s="126"/>
      <c r="AF262" s="87"/>
      <c r="AG262" s="87"/>
      <c r="AH262" s="126"/>
      <c r="AI262" s="126"/>
      <c r="AJ262" s="138"/>
      <c r="AK262" s="91"/>
      <c r="AL262" s="91"/>
      <c r="AM262" s="91"/>
      <c r="AN262" s="151"/>
      <c r="AO262" s="151"/>
      <c r="AP262" s="151"/>
      <c r="AQ262" s="151"/>
      <c r="AR262" s="151"/>
      <c r="AS262" s="151"/>
      <c r="AT262" s="151"/>
      <c r="AU262" s="152"/>
      <c r="AV262" s="152"/>
      <c r="AW262" s="152"/>
      <c r="AX262" s="151"/>
      <c r="AY262" s="151"/>
      <c r="AZ262" s="152"/>
      <c r="BA262" s="152"/>
      <c r="BB262" s="152"/>
      <c r="BC262" s="152"/>
      <c r="BD262" s="91"/>
      <c r="BE262" s="91"/>
      <c r="BF262" s="91"/>
      <c r="BG262" s="91"/>
      <c r="BH262" s="91"/>
      <c r="BI262" s="91"/>
      <c r="BJ262" s="91"/>
      <c r="BK262" s="91"/>
      <c r="BL262" s="91"/>
      <c r="BM262" s="91"/>
      <c r="BN262" s="87"/>
      <c r="BO262" s="87"/>
      <c r="BP262" s="91"/>
      <c r="BQ262" s="91"/>
      <c r="BR262" s="91"/>
      <c r="BS262" s="91"/>
      <c r="BT262" s="87"/>
      <c r="BU262" s="87"/>
      <c r="BV262" s="87"/>
      <c r="BW262" s="87"/>
      <c r="BX262" s="87"/>
      <c r="BY262" s="87"/>
      <c r="BZ262" s="87"/>
      <c r="CA262" s="87"/>
      <c r="CB262" s="87"/>
      <c r="CC262" s="87"/>
      <c r="CD262" s="87"/>
      <c r="CE262" s="87"/>
    </row>
    <row r="263" spans="1:83" ht="30" customHeight="1">
      <c r="A263" s="87"/>
      <c r="B263" s="270" t="str">
        <f>IF(OR(SCHEDULES!O262=0,SCHEDULES!O262=""),"",SCHEDULES!O262)</f>
        <v>EPL</v>
      </c>
      <c r="C263" s="271">
        <f>IF(B263="","",SCHEDULES!P262)</f>
        <v>46438</v>
      </c>
      <c r="D263" s="270" t="str">
        <f>IF(B263="","",SCHEDULES!Q262)</f>
        <v>Stadium of Light</v>
      </c>
      <c r="E263" s="272">
        <f>IF(B263="","",SCHEDULES!R262)</f>
        <v>0.625</v>
      </c>
      <c r="F263" s="262">
        <f t="shared" si="60"/>
        <v>46438.625</v>
      </c>
      <c r="G263" s="270" t="e" vm="32">
        <f>IFERROR(INDEX(LOGOS!B:B,MATCH(H263,LOGOS!A:A,0),1),"")</f>
        <v>#VALUE!</v>
      </c>
      <c r="H263" s="270" t="str">
        <f>IF(B263="","",SCHEDULES!S262)</f>
        <v>Sunderland</v>
      </c>
      <c r="I263" s="313" t="s">
        <v>117</v>
      </c>
      <c r="J263" s="273" t="str">
        <f t="shared" si="61"/>
        <v>:</v>
      </c>
      <c r="K263" s="313" t="s">
        <v>117</v>
      </c>
      <c r="L263" s="270" t="str">
        <f>IF(B263="","",SCHEDULES!T262)</f>
        <v>Everton</v>
      </c>
      <c r="M263" s="270" t="e" vm="29">
        <f>IFERROR(INDEX(LOGOS!B:B,MATCH(L263,LOGOS!A:A,0),1),"")</f>
        <v>#VALUE!</v>
      </c>
      <c r="N263" s="107" t="str">
        <f t="shared" si="62"/>
        <v/>
      </c>
      <c r="O263" s="108" t="str">
        <f t="shared" si="63"/>
        <v/>
      </c>
      <c r="P263" s="108" t="str">
        <f t="shared" si="64"/>
        <v/>
      </c>
      <c r="Q263" s="109" t="str">
        <f t="shared" si="65"/>
        <v/>
      </c>
      <c r="R263" s="109" t="str">
        <f t="shared" si="66"/>
        <v/>
      </c>
      <c r="S263" s="109" t="str">
        <f t="shared" si="67"/>
        <v/>
      </c>
      <c r="T263" s="109" t="str">
        <f t="shared" si="68"/>
        <v/>
      </c>
      <c r="U263" s="108" t="str">
        <f>IF(N263="","",IF(MASTER.SCHEDULE!$N263="Draw",1,IF(MASTER.SCHEDULE!$N263=H263,3,0)))</f>
        <v/>
      </c>
      <c r="V263" s="108" t="str">
        <f>IF(N263="","",IF(MASTER.SCHEDULE!$N263="Draw",1,IF(MASTER.SCHEDULE!$N263=L263,3,0)))</f>
        <v/>
      </c>
      <c r="W263" s="109" t="str">
        <f>IF(N263="","",MASTER.SCHEDULE!$Q263+MASTER.SCHEDULE!$R263)</f>
        <v/>
      </c>
      <c r="X263" s="110">
        <f t="shared" si="69"/>
        <v>46438</v>
      </c>
      <c r="Y263" s="87"/>
      <c r="Z263" s="87"/>
      <c r="AA263" s="275" t="str">
        <f t="shared" si="70"/>
        <v>Feb 15, 2027</v>
      </c>
      <c r="AB263" s="87"/>
      <c r="AC263" s="87"/>
      <c r="AD263" s="126"/>
      <c r="AE263" s="126"/>
      <c r="AF263" s="87"/>
      <c r="AG263" s="87"/>
      <c r="AH263" s="126"/>
      <c r="AI263" s="126"/>
      <c r="AJ263" s="138"/>
      <c r="AK263" s="91"/>
      <c r="AL263" s="91"/>
      <c r="AM263" s="91"/>
      <c r="AN263" s="151"/>
      <c r="AO263" s="151"/>
      <c r="AP263" s="151"/>
      <c r="AQ263" s="151"/>
      <c r="AR263" s="151"/>
      <c r="AS263" s="151"/>
      <c r="AT263" s="151"/>
      <c r="AU263" s="152"/>
      <c r="AV263" s="152"/>
      <c r="AW263" s="152"/>
      <c r="AX263" s="151"/>
      <c r="AY263" s="151"/>
      <c r="AZ263" s="152"/>
      <c r="BA263" s="152"/>
      <c r="BB263" s="152"/>
      <c r="BC263" s="152"/>
      <c r="BD263" s="91"/>
      <c r="BE263" s="91"/>
      <c r="BF263" s="91"/>
      <c r="BG263" s="91"/>
      <c r="BH263" s="91"/>
      <c r="BI263" s="91"/>
      <c r="BJ263" s="91"/>
      <c r="BK263" s="91"/>
      <c r="BL263" s="91"/>
      <c r="BM263" s="91"/>
      <c r="BN263" s="87"/>
      <c r="BO263" s="87"/>
      <c r="BP263" s="91"/>
      <c r="BQ263" s="91"/>
      <c r="BR263" s="91"/>
      <c r="BS263" s="91"/>
      <c r="BT263" s="87"/>
      <c r="BU263" s="87"/>
      <c r="BV263" s="87"/>
      <c r="BW263" s="87"/>
      <c r="BX263" s="87"/>
      <c r="BY263" s="87"/>
      <c r="BZ263" s="87"/>
      <c r="CA263" s="87"/>
      <c r="CB263" s="87"/>
      <c r="CC263" s="87"/>
      <c r="CD263" s="87"/>
      <c r="CE263" s="87"/>
    </row>
    <row r="264" spans="1:83" ht="30" customHeight="1">
      <c r="A264" s="87"/>
      <c r="B264" s="270" t="str">
        <f>IF(OR(SCHEDULES!O263=0,SCHEDULES!O263=""),"",SCHEDULES!O263)</f>
        <v>EPL</v>
      </c>
      <c r="C264" s="271">
        <f>IF(B264="","",SCHEDULES!P263)</f>
        <v>46445</v>
      </c>
      <c r="D264" s="270" t="str">
        <f>IF(B264="","",SCHEDULES!Q263)</f>
        <v>Villa Park</v>
      </c>
      <c r="E264" s="272">
        <f>IF(B264="","",SCHEDULES!R263)</f>
        <v>0.625</v>
      </c>
      <c r="F264" s="262">
        <f t="shared" si="60"/>
        <v>46445.625</v>
      </c>
      <c r="G264" s="270" t="e" vm="33">
        <f>IFERROR(INDEX(LOGOS!B:B,MATCH(H264,LOGOS!A:A,0),1),"")</f>
        <v>#VALUE!</v>
      </c>
      <c r="H264" s="270" t="str">
        <f>IF(B264="","",SCHEDULES!S263)</f>
        <v>Aston Villa</v>
      </c>
      <c r="I264" s="313" t="s">
        <v>117</v>
      </c>
      <c r="J264" s="273" t="str">
        <f t="shared" si="61"/>
        <v>:</v>
      </c>
      <c r="K264" s="313" t="s">
        <v>117</v>
      </c>
      <c r="L264" s="270" t="str">
        <f>IF(B264="","",SCHEDULES!T263)</f>
        <v>Chelsea</v>
      </c>
      <c r="M264" s="270" t="e" vm="41">
        <f>IFERROR(INDEX(LOGOS!B:B,MATCH(L264,LOGOS!A:A,0),1),"")</f>
        <v>#VALUE!</v>
      </c>
      <c r="N264" s="107" t="str">
        <f t="shared" si="62"/>
        <v/>
      </c>
      <c r="O264" s="108" t="str">
        <f t="shared" si="63"/>
        <v/>
      </c>
      <c r="P264" s="108" t="str">
        <f t="shared" si="64"/>
        <v/>
      </c>
      <c r="Q264" s="109" t="str">
        <f t="shared" si="65"/>
        <v/>
      </c>
      <c r="R264" s="109" t="str">
        <f t="shared" si="66"/>
        <v/>
      </c>
      <c r="S264" s="109" t="str">
        <f t="shared" si="67"/>
        <v/>
      </c>
      <c r="T264" s="109" t="str">
        <f t="shared" si="68"/>
        <v/>
      </c>
      <c r="U264" s="108" t="str">
        <f>IF(N264="","",IF(MASTER.SCHEDULE!$N264="Draw",1,IF(MASTER.SCHEDULE!$N264=H264,3,0)))</f>
        <v/>
      </c>
      <c r="V264" s="108" t="str">
        <f>IF(N264="","",IF(MASTER.SCHEDULE!$N264="Draw",1,IF(MASTER.SCHEDULE!$N264=L264,3,0)))</f>
        <v/>
      </c>
      <c r="W264" s="109" t="str">
        <f>IF(N264="","",MASTER.SCHEDULE!$Q264+MASTER.SCHEDULE!$R264)</f>
        <v/>
      </c>
      <c r="X264" s="110">
        <f t="shared" si="69"/>
        <v>46445</v>
      </c>
      <c r="Y264" s="87"/>
      <c r="Z264" s="87"/>
      <c r="AA264" s="275" t="str">
        <f t="shared" si="70"/>
        <v>Feb 22, 2027</v>
      </c>
      <c r="AB264" s="87"/>
      <c r="AC264" s="87"/>
      <c r="AD264" s="126"/>
      <c r="AE264" s="126"/>
      <c r="AF264" s="87"/>
      <c r="AG264" s="87"/>
      <c r="AH264" s="126"/>
      <c r="AI264" s="126"/>
      <c r="AJ264" s="138"/>
      <c r="AK264" s="91"/>
      <c r="AL264" s="91"/>
      <c r="AM264" s="91"/>
      <c r="AN264" s="151"/>
      <c r="AO264" s="151"/>
      <c r="AP264" s="151"/>
      <c r="AQ264" s="151"/>
      <c r="AR264" s="151"/>
      <c r="AS264" s="151"/>
      <c r="AT264" s="151"/>
      <c r="AU264" s="152"/>
      <c r="AV264" s="152"/>
      <c r="AW264" s="152"/>
      <c r="AX264" s="151"/>
      <c r="AY264" s="151"/>
      <c r="AZ264" s="152"/>
      <c r="BA264" s="152"/>
      <c r="BB264" s="152"/>
      <c r="BC264" s="152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87"/>
      <c r="BO264" s="87"/>
      <c r="BP264" s="91"/>
      <c r="BQ264" s="91"/>
      <c r="BR264" s="91"/>
      <c r="BS264" s="91"/>
      <c r="BT264" s="87"/>
      <c r="BU264" s="87"/>
      <c r="BV264" s="87"/>
      <c r="BW264" s="87"/>
      <c r="BX264" s="87"/>
      <c r="BY264" s="87"/>
      <c r="BZ264" s="87"/>
      <c r="CA264" s="87"/>
      <c r="CB264" s="87"/>
      <c r="CC264" s="87"/>
      <c r="CD264" s="87"/>
      <c r="CE264" s="87"/>
    </row>
    <row r="265" spans="1:83" ht="30" customHeight="1">
      <c r="A265" s="87"/>
      <c r="B265" s="270" t="str">
        <f>IF(OR(SCHEDULES!O264=0,SCHEDULES!O264=""),"",SCHEDULES!O264)</f>
        <v>EPL</v>
      </c>
      <c r="C265" s="271">
        <f>IF(B265="","",SCHEDULES!P264)</f>
        <v>46445</v>
      </c>
      <c r="D265" s="270" t="str">
        <f>IF(B265="","",SCHEDULES!Q264)</f>
        <v>Coventry Building Society Arena</v>
      </c>
      <c r="E265" s="272">
        <f>IF(B265="","",SCHEDULES!R264)</f>
        <v>0.625</v>
      </c>
      <c r="F265" s="262">
        <f t="shared" si="60"/>
        <v>46445.625</v>
      </c>
      <c r="G265" s="270" t="e" vm="26">
        <f>IFERROR(INDEX(LOGOS!B:B,MATCH(H265,LOGOS!A:A,0),1),"")</f>
        <v>#VALUE!</v>
      </c>
      <c r="H265" s="270" t="str">
        <f>IF(B265="","",SCHEDULES!S264)</f>
        <v>Coventry</v>
      </c>
      <c r="I265" s="313" t="s">
        <v>117</v>
      </c>
      <c r="J265" s="273" t="str">
        <f t="shared" si="61"/>
        <v>:</v>
      </c>
      <c r="K265" s="313" t="s">
        <v>117</v>
      </c>
      <c r="L265" s="270" t="str">
        <f>IF(B265="","",SCHEDULES!T264)</f>
        <v>Bournemouth</v>
      </c>
      <c r="M265" s="270" t="e" vm="36">
        <f>IFERROR(INDEX(LOGOS!B:B,MATCH(L265,LOGOS!A:A,0),1),"")</f>
        <v>#VALUE!</v>
      </c>
      <c r="N265" s="107" t="str">
        <f t="shared" si="62"/>
        <v/>
      </c>
      <c r="O265" s="108" t="str">
        <f t="shared" si="63"/>
        <v/>
      </c>
      <c r="P265" s="108" t="str">
        <f t="shared" si="64"/>
        <v/>
      </c>
      <c r="Q265" s="109" t="str">
        <f t="shared" si="65"/>
        <v/>
      </c>
      <c r="R265" s="109" t="str">
        <f t="shared" si="66"/>
        <v/>
      </c>
      <c r="S265" s="109" t="str">
        <f t="shared" si="67"/>
        <v/>
      </c>
      <c r="T265" s="109" t="str">
        <f t="shared" si="68"/>
        <v/>
      </c>
      <c r="U265" s="108" t="str">
        <f>IF(N265="","",IF(MASTER.SCHEDULE!$N265="Draw",1,IF(MASTER.SCHEDULE!$N265=H265,3,0)))</f>
        <v/>
      </c>
      <c r="V265" s="108" t="str">
        <f>IF(N265="","",IF(MASTER.SCHEDULE!$N265="Draw",1,IF(MASTER.SCHEDULE!$N265=L265,3,0)))</f>
        <v/>
      </c>
      <c r="W265" s="109" t="str">
        <f>IF(N265="","",MASTER.SCHEDULE!$Q265+MASTER.SCHEDULE!$R265)</f>
        <v/>
      </c>
      <c r="X265" s="110">
        <f t="shared" si="69"/>
        <v>46445</v>
      </c>
      <c r="Y265" s="87"/>
      <c r="Z265" s="87"/>
      <c r="AA265" s="275" t="str">
        <f t="shared" si="70"/>
        <v>Feb 22, 2027</v>
      </c>
      <c r="AB265" s="87"/>
      <c r="AC265" s="87"/>
      <c r="AD265" s="126"/>
      <c r="AE265" s="126"/>
      <c r="AF265" s="87"/>
      <c r="AG265" s="87"/>
      <c r="AH265" s="126"/>
      <c r="AI265" s="126"/>
      <c r="AJ265" s="138"/>
      <c r="AK265" s="91"/>
      <c r="AL265" s="91"/>
      <c r="AM265" s="91"/>
      <c r="AN265" s="151"/>
      <c r="AO265" s="151"/>
      <c r="AP265" s="151"/>
      <c r="AQ265" s="151"/>
      <c r="AR265" s="151"/>
      <c r="AS265" s="151"/>
      <c r="AT265" s="151"/>
      <c r="AU265" s="152"/>
      <c r="AV265" s="152"/>
      <c r="AW265" s="152"/>
      <c r="AX265" s="151"/>
      <c r="AY265" s="151"/>
      <c r="AZ265" s="152"/>
      <c r="BA265" s="152"/>
      <c r="BB265" s="152"/>
      <c r="BC265" s="152"/>
      <c r="BD265" s="91"/>
      <c r="BE265" s="91"/>
      <c r="BF265" s="91"/>
      <c r="BG265" s="91"/>
      <c r="BH265" s="91"/>
      <c r="BI265" s="91"/>
      <c r="BJ265" s="91"/>
      <c r="BK265" s="91"/>
      <c r="BL265" s="91"/>
      <c r="BM265" s="91"/>
      <c r="BN265" s="87"/>
      <c r="BO265" s="87"/>
      <c r="BP265" s="91"/>
      <c r="BQ265" s="91"/>
      <c r="BR265" s="91"/>
      <c r="BS265" s="91"/>
      <c r="BT265" s="87"/>
      <c r="BU265" s="87"/>
      <c r="BV265" s="87"/>
      <c r="BW265" s="87"/>
      <c r="BX265" s="87"/>
      <c r="BY265" s="87"/>
      <c r="BZ265" s="87"/>
      <c r="CA265" s="87"/>
      <c r="CB265" s="87"/>
      <c r="CC265" s="87"/>
      <c r="CD265" s="87"/>
      <c r="CE265" s="87"/>
    </row>
    <row r="266" spans="1:83" ht="30" customHeight="1">
      <c r="A266" s="87"/>
      <c r="B266" s="270" t="str">
        <f>IF(OR(SCHEDULES!O265=0,SCHEDULES!O265=""),"",SCHEDULES!O265)</f>
        <v>EPL</v>
      </c>
      <c r="C266" s="271">
        <f>IF(B266="","",SCHEDULES!P265)</f>
        <v>46445</v>
      </c>
      <c r="D266" s="270" t="str">
        <f>IF(B266="","",SCHEDULES!Q265)</f>
        <v>Selhurst Park</v>
      </c>
      <c r="E266" s="272">
        <f>IF(B266="","",SCHEDULES!R265)</f>
        <v>0.625</v>
      </c>
      <c r="F266" s="262">
        <f t="shared" si="60"/>
        <v>46445.625</v>
      </c>
      <c r="G266" s="270" t="e" vm="30">
        <f>IFERROR(INDEX(LOGOS!B:B,MATCH(H266,LOGOS!A:A,0),1),"")</f>
        <v>#VALUE!</v>
      </c>
      <c r="H266" s="270" t="str">
        <f>IF(B266="","",SCHEDULES!S265)</f>
        <v>Crystal Palace</v>
      </c>
      <c r="I266" s="313" t="s">
        <v>117</v>
      </c>
      <c r="J266" s="273" t="str">
        <f t="shared" si="61"/>
        <v>:</v>
      </c>
      <c r="K266" s="313" t="s">
        <v>117</v>
      </c>
      <c r="L266" s="270" t="str">
        <f>IF(B266="","",SCHEDULES!T265)</f>
        <v>Sunderland</v>
      </c>
      <c r="M266" s="270" t="e" vm="32">
        <f>IFERROR(INDEX(LOGOS!B:B,MATCH(L266,LOGOS!A:A,0),1),"")</f>
        <v>#VALUE!</v>
      </c>
      <c r="N266" s="107" t="str">
        <f t="shared" si="62"/>
        <v/>
      </c>
      <c r="O266" s="108" t="str">
        <f t="shared" si="63"/>
        <v/>
      </c>
      <c r="P266" s="108" t="str">
        <f t="shared" si="64"/>
        <v/>
      </c>
      <c r="Q266" s="109" t="str">
        <f t="shared" si="65"/>
        <v/>
      </c>
      <c r="R266" s="109" t="str">
        <f t="shared" si="66"/>
        <v/>
      </c>
      <c r="S266" s="109" t="str">
        <f t="shared" si="67"/>
        <v/>
      </c>
      <c r="T266" s="109" t="str">
        <f t="shared" si="68"/>
        <v/>
      </c>
      <c r="U266" s="108" t="str">
        <f>IF(N266="","",IF(MASTER.SCHEDULE!$N266="Draw",1,IF(MASTER.SCHEDULE!$N266=H266,3,0)))</f>
        <v/>
      </c>
      <c r="V266" s="108" t="str">
        <f>IF(N266="","",IF(MASTER.SCHEDULE!$N266="Draw",1,IF(MASTER.SCHEDULE!$N266=L266,3,0)))</f>
        <v/>
      </c>
      <c r="W266" s="109" t="str">
        <f>IF(N266="","",MASTER.SCHEDULE!$Q266+MASTER.SCHEDULE!$R266)</f>
        <v/>
      </c>
      <c r="X266" s="110">
        <f t="shared" si="69"/>
        <v>46445</v>
      </c>
      <c r="Y266" s="87"/>
      <c r="Z266" s="87"/>
      <c r="AA266" s="275" t="str">
        <f t="shared" si="70"/>
        <v>Feb 22, 2027</v>
      </c>
      <c r="AB266" s="87"/>
      <c r="AC266" s="87"/>
      <c r="AD266" s="126"/>
      <c r="AE266" s="126"/>
      <c r="AF266" s="87"/>
      <c r="AG266" s="87"/>
      <c r="AH266" s="126"/>
      <c r="AI266" s="126"/>
      <c r="AJ266" s="138"/>
      <c r="AK266" s="91"/>
      <c r="AL266" s="91"/>
      <c r="AM266" s="91"/>
      <c r="AN266" s="151"/>
      <c r="AO266" s="151"/>
      <c r="AP266" s="151"/>
      <c r="AQ266" s="151"/>
      <c r="AR266" s="151"/>
      <c r="AS266" s="151"/>
      <c r="AT266" s="151"/>
      <c r="AU266" s="152"/>
      <c r="AV266" s="152"/>
      <c r="AW266" s="152"/>
      <c r="AX266" s="151"/>
      <c r="AY266" s="151"/>
      <c r="AZ266" s="152"/>
      <c r="BA266" s="152"/>
      <c r="BB266" s="152"/>
      <c r="BC266" s="152"/>
      <c r="BD266" s="91"/>
      <c r="BE266" s="91"/>
      <c r="BF266" s="91"/>
      <c r="BG266" s="91"/>
      <c r="BH266" s="91"/>
      <c r="BI266" s="91"/>
      <c r="BJ266" s="91"/>
      <c r="BK266" s="91"/>
      <c r="BL266" s="91"/>
      <c r="BM266" s="91"/>
      <c r="BN266" s="87"/>
      <c r="BO266" s="87"/>
      <c r="BP266" s="91"/>
      <c r="BQ266" s="91"/>
      <c r="BR266" s="91"/>
      <c r="BS266" s="91"/>
      <c r="BT266" s="87"/>
      <c r="BU266" s="87"/>
      <c r="BV266" s="87"/>
      <c r="BW266" s="87"/>
      <c r="BX266" s="87"/>
      <c r="BY266" s="87"/>
      <c r="BZ266" s="87"/>
      <c r="CA266" s="87"/>
      <c r="CB266" s="87"/>
      <c r="CC266" s="87"/>
      <c r="CD266" s="87"/>
      <c r="CE266" s="87"/>
    </row>
    <row r="267" spans="1:83" ht="30" customHeight="1">
      <c r="A267" s="87"/>
      <c r="B267" s="270" t="str">
        <f>IF(OR(SCHEDULES!O266=0,SCHEDULES!O266=""),"",SCHEDULES!O266)</f>
        <v>EPL</v>
      </c>
      <c r="C267" s="271">
        <f>IF(B267="","",SCHEDULES!P266)</f>
        <v>46445</v>
      </c>
      <c r="D267" s="270" t="str">
        <f>IF(B267="","",SCHEDULES!Q266)</f>
        <v>Hill Dickinson Stadium</v>
      </c>
      <c r="E267" s="272">
        <f>IF(B267="","",SCHEDULES!R266)</f>
        <v>0.625</v>
      </c>
      <c r="F267" s="262">
        <f t="shared" si="60"/>
        <v>46445.625</v>
      </c>
      <c r="G267" s="270" t="e" vm="29">
        <f>IFERROR(INDEX(LOGOS!B:B,MATCH(H267,LOGOS!A:A,0),1),"")</f>
        <v>#VALUE!</v>
      </c>
      <c r="H267" s="270" t="str">
        <f>IF(B267="","",SCHEDULES!S266)</f>
        <v>Everton</v>
      </c>
      <c r="I267" s="313" t="s">
        <v>117</v>
      </c>
      <c r="J267" s="273" t="str">
        <f t="shared" si="61"/>
        <v>:</v>
      </c>
      <c r="K267" s="313" t="s">
        <v>117</v>
      </c>
      <c r="L267" s="270" t="str">
        <f>IF(B267="","",SCHEDULES!T266)</f>
        <v>Nottingham Forest</v>
      </c>
      <c r="M267" s="270" t="e" vm="34">
        <f>IFERROR(INDEX(LOGOS!B:B,MATCH(L267,LOGOS!A:A,0),1),"")</f>
        <v>#VALUE!</v>
      </c>
      <c r="N267" s="107" t="str">
        <f t="shared" si="62"/>
        <v/>
      </c>
      <c r="O267" s="108" t="str">
        <f t="shared" si="63"/>
        <v/>
      </c>
      <c r="P267" s="108" t="str">
        <f t="shared" si="64"/>
        <v/>
      </c>
      <c r="Q267" s="109" t="str">
        <f t="shared" si="65"/>
        <v/>
      </c>
      <c r="R267" s="109" t="str">
        <f t="shared" si="66"/>
        <v/>
      </c>
      <c r="S267" s="109" t="str">
        <f t="shared" si="67"/>
        <v/>
      </c>
      <c r="T267" s="109" t="str">
        <f t="shared" si="68"/>
        <v/>
      </c>
      <c r="U267" s="108" t="str">
        <f>IF(N267="","",IF(MASTER.SCHEDULE!$N267="Draw",1,IF(MASTER.SCHEDULE!$N267=H267,3,0)))</f>
        <v/>
      </c>
      <c r="V267" s="108" t="str">
        <f>IF(N267="","",IF(MASTER.SCHEDULE!$N267="Draw",1,IF(MASTER.SCHEDULE!$N267=L267,3,0)))</f>
        <v/>
      </c>
      <c r="W267" s="109" t="str">
        <f>IF(N267="","",MASTER.SCHEDULE!$Q267+MASTER.SCHEDULE!$R267)</f>
        <v/>
      </c>
      <c r="X267" s="110">
        <f t="shared" si="69"/>
        <v>46445</v>
      </c>
      <c r="Y267" s="87"/>
      <c r="Z267" s="87"/>
      <c r="AA267" s="275" t="str">
        <f t="shared" si="70"/>
        <v>Feb 22, 2027</v>
      </c>
      <c r="AB267" s="87"/>
      <c r="AC267" s="87"/>
      <c r="AD267" s="126"/>
      <c r="AE267" s="126"/>
      <c r="AF267" s="87"/>
      <c r="AG267" s="87"/>
      <c r="AH267" s="126"/>
      <c r="AI267" s="126"/>
      <c r="AJ267" s="138"/>
      <c r="AK267" s="91"/>
      <c r="AL267" s="91"/>
      <c r="AM267" s="91"/>
      <c r="AN267" s="151"/>
      <c r="AO267" s="151"/>
      <c r="AP267" s="151"/>
      <c r="AQ267" s="151"/>
      <c r="AR267" s="151"/>
      <c r="AS267" s="151"/>
      <c r="AT267" s="151"/>
      <c r="AU267" s="152"/>
      <c r="AV267" s="152"/>
      <c r="AW267" s="152"/>
      <c r="AX267" s="151"/>
      <c r="AY267" s="151"/>
      <c r="AZ267" s="152"/>
      <c r="BA267" s="152"/>
      <c r="BB267" s="152"/>
      <c r="BC267" s="152"/>
      <c r="BD267" s="91"/>
      <c r="BE267" s="91"/>
      <c r="BF267" s="91"/>
      <c r="BG267" s="91"/>
      <c r="BH267" s="91"/>
      <c r="BI267" s="91"/>
      <c r="BJ267" s="91"/>
      <c r="BK267" s="91"/>
      <c r="BL267" s="91"/>
      <c r="BM267" s="91"/>
      <c r="BN267" s="87"/>
      <c r="BO267" s="87"/>
      <c r="BP267" s="91"/>
      <c r="BQ267" s="91"/>
      <c r="BR267" s="91"/>
      <c r="BS267" s="91"/>
      <c r="BT267" s="87"/>
      <c r="BU267" s="87"/>
      <c r="BV267" s="87"/>
      <c r="BW267" s="87"/>
      <c r="BX267" s="87"/>
      <c r="BY267" s="87"/>
      <c r="BZ267" s="87"/>
      <c r="CA267" s="87"/>
      <c r="CB267" s="87"/>
      <c r="CC267" s="87"/>
      <c r="CD267" s="87"/>
      <c r="CE267" s="87"/>
    </row>
    <row r="268" spans="1:83" ht="30" customHeight="1">
      <c r="A268" s="87"/>
      <c r="B268" s="270" t="str">
        <f>IF(OR(SCHEDULES!O267=0,SCHEDULES!O267=""),"",SCHEDULES!O267)</f>
        <v>EPL</v>
      </c>
      <c r="C268" s="271">
        <f>IF(B268="","",SCHEDULES!P267)</f>
        <v>46445</v>
      </c>
      <c r="D268" s="270" t="str">
        <f>IF(B268="","",SCHEDULES!Q267)</f>
        <v>Craven Cottage</v>
      </c>
      <c r="E268" s="272">
        <f>IF(B268="","",SCHEDULES!R267)</f>
        <v>0.625</v>
      </c>
      <c r="F268" s="262">
        <f t="shared" si="60"/>
        <v>46445.625</v>
      </c>
      <c r="G268" s="270" t="e" vm="44">
        <f>IFERROR(INDEX(LOGOS!B:B,MATCH(H268,LOGOS!A:A,0),1),"")</f>
        <v>#VALUE!</v>
      </c>
      <c r="H268" s="270" t="str">
        <f>IF(B268="","",SCHEDULES!S267)</f>
        <v>Fulham</v>
      </c>
      <c r="I268" s="313" t="s">
        <v>117</v>
      </c>
      <c r="J268" s="273" t="str">
        <f t="shared" si="61"/>
        <v>:</v>
      </c>
      <c r="K268" s="313" t="s">
        <v>117</v>
      </c>
      <c r="L268" s="270" t="str">
        <f>IF(B268="","",SCHEDULES!T267)</f>
        <v>Leeds</v>
      </c>
      <c r="M268" s="270" t="e" vm="35">
        <f>IFERROR(INDEX(LOGOS!B:B,MATCH(L268,LOGOS!A:A,0),1),"")</f>
        <v>#VALUE!</v>
      </c>
      <c r="N268" s="107" t="str">
        <f t="shared" si="62"/>
        <v/>
      </c>
      <c r="O268" s="108" t="str">
        <f t="shared" si="63"/>
        <v/>
      </c>
      <c r="P268" s="108" t="str">
        <f t="shared" si="64"/>
        <v/>
      </c>
      <c r="Q268" s="109" t="str">
        <f t="shared" si="65"/>
        <v/>
      </c>
      <c r="R268" s="109" t="str">
        <f t="shared" si="66"/>
        <v/>
      </c>
      <c r="S268" s="109" t="str">
        <f t="shared" si="67"/>
        <v/>
      </c>
      <c r="T268" s="109" t="str">
        <f t="shared" si="68"/>
        <v/>
      </c>
      <c r="U268" s="108" t="str">
        <f>IF(N268="","",IF(MASTER.SCHEDULE!$N268="Draw",1,IF(MASTER.SCHEDULE!$N268=H268,3,0)))</f>
        <v/>
      </c>
      <c r="V268" s="108" t="str">
        <f>IF(N268="","",IF(MASTER.SCHEDULE!$N268="Draw",1,IF(MASTER.SCHEDULE!$N268=L268,3,0)))</f>
        <v/>
      </c>
      <c r="W268" s="109" t="str">
        <f>IF(N268="","",MASTER.SCHEDULE!$Q268+MASTER.SCHEDULE!$R268)</f>
        <v/>
      </c>
      <c r="X268" s="110">
        <f t="shared" si="69"/>
        <v>46445</v>
      </c>
      <c r="Y268" s="87"/>
      <c r="Z268" s="87"/>
      <c r="AA268" s="275" t="str">
        <f t="shared" si="70"/>
        <v>Feb 22, 2027</v>
      </c>
      <c r="AB268" s="87"/>
      <c r="AC268" s="87"/>
      <c r="AD268" s="126"/>
      <c r="AE268" s="126"/>
      <c r="AF268" s="87"/>
      <c r="AG268" s="87"/>
      <c r="AH268" s="126"/>
      <c r="AI268" s="126"/>
      <c r="AJ268" s="138"/>
      <c r="AK268" s="91"/>
      <c r="AL268" s="91"/>
      <c r="AM268" s="91"/>
      <c r="AN268" s="151"/>
      <c r="AO268" s="151"/>
      <c r="AP268" s="151"/>
      <c r="AQ268" s="151"/>
      <c r="AR268" s="151"/>
      <c r="AS268" s="151"/>
      <c r="AT268" s="151"/>
      <c r="AU268" s="152"/>
      <c r="AV268" s="152"/>
      <c r="AW268" s="152"/>
      <c r="AX268" s="151"/>
      <c r="AY268" s="151"/>
      <c r="AZ268" s="152"/>
      <c r="BA268" s="152"/>
      <c r="BB268" s="152"/>
      <c r="BC268" s="152"/>
      <c r="BD268" s="91"/>
      <c r="BE268" s="91"/>
      <c r="BF268" s="91"/>
      <c r="BG268" s="91"/>
      <c r="BH268" s="91"/>
      <c r="BI268" s="91"/>
      <c r="BJ268" s="91"/>
      <c r="BK268" s="91"/>
      <c r="BL268" s="91"/>
      <c r="BM268" s="91"/>
      <c r="BN268" s="87"/>
      <c r="BO268" s="87"/>
      <c r="BP268" s="91"/>
      <c r="BQ268" s="91"/>
      <c r="BR268" s="91"/>
      <c r="BS268" s="91"/>
      <c r="BT268" s="87"/>
      <c r="BU268" s="87"/>
      <c r="BV268" s="87"/>
      <c r="BW268" s="87"/>
      <c r="BX268" s="87"/>
      <c r="BY268" s="87"/>
      <c r="BZ268" s="87"/>
      <c r="CA268" s="87"/>
      <c r="CB268" s="87"/>
      <c r="CC268" s="87"/>
      <c r="CD268" s="87"/>
      <c r="CE268" s="87"/>
    </row>
    <row r="269" spans="1:83" ht="30" customHeight="1">
      <c r="A269" s="87"/>
      <c r="B269" s="270" t="str">
        <f>IF(OR(SCHEDULES!O268=0,SCHEDULES!O268=""),"",SCHEDULES!O268)</f>
        <v>EPL</v>
      </c>
      <c r="C269" s="271">
        <f>IF(B269="","",SCHEDULES!P268)</f>
        <v>46445</v>
      </c>
      <c r="D269" s="270" t="str">
        <f>IF(B269="","",SCHEDULES!Q268)</f>
        <v>MKM Stadium</v>
      </c>
      <c r="E269" s="272">
        <f>IF(B269="","",SCHEDULES!R268)</f>
        <v>0.625</v>
      </c>
      <c r="F269" s="262">
        <f t="shared" si="60"/>
        <v>46445.625</v>
      </c>
      <c r="G269" s="270" t="e" vm="27">
        <f>IFERROR(INDEX(LOGOS!B:B,MATCH(H269,LOGOS!A:A,0),1),"")</f>
        <v>#VALUE!</v>
      </c>
      <c r="H269" s="270" t="str">
        <f>IF(B269="","",SCHEDULES!S268)</f>
        <v>Hull</v>
      </c>
      <c r="I269" s="313" t="s">
        <v>117</v>
      </c>
      <c r="J269" s="273" t="str">
        <f t="shared" si="61"/>
        <v>:</v>
      </c>
      <c r="K269" s="313" t="s">
        <v>117</v>
      </c>
      <c r="L269" s="270" t="str">
        <f>IF(B269="","",SCHEDULES!T268)</f>
        <v>Manchester City</v>
      </c>
      <c r="M269" s="270" t="e" vm="40">
        <f>IFERROR(INDEX(LOGOS!B:B,MATCH(L269,LOGOS!A:A,0),1),"")</f>
        <v>#VALUE!</v>
      </c>
      <c r="N269" s="107" t="str">
        <f t="shared" si="62"/>
        <v/>
      </c>
      <c r="O269" s="108" t="str">
        <f t="shared" si="63"/>
        <v/>
      </c>
      <c r="P269" s="108" t="str">
        <f t="shared" si="64"/>
        <v/>
      </c>
      <c r="Q269" s="109" t="str">
        <f t="shared" si="65"/>
        <v/>
      </c>
      <c r="R269" s="109" t="str">
        <f t="shared" si="66"/>
        <v/>
      </c>
      <c r="S269" s="109" t="str">
        <f t="shared" si="67"/>
        <v/>
      </c>
      <c r="T269" s="109" t="str">
        <f t="shared" si="68"/>
        <v/>
      </c>
      <c r="U269" s="108" t="str">
        <f>IF(N269="","",IF(MASTER.SCHEDULE!$N269="Draw",1,IF(MASTER.SCHEDULE!$N269=H269,3,0)))</f>
        <v/>
      </c>
      <c r="V269" s="108" t="str">
        <f>IF(N269="","",IF(MASTER.SCHEDULE!$N269="Draw",1,IF(MASTER.SCHEDULE!$N269=L269,3,0)))</f>
        <v/>
      </c>
      <c r="W269" s="109" t="str">
        <f>IF(N269="","",MASTER.SCHEDULE!$Q269+MASTER.SCHEDULE!$R269)</f>
        <v/>
      </c>
      <c r="X269" s="110">
        <f t="shared" si="69"/>
        <v>46445</v>
      </c>
      <c r="Y269" s="87"/>
      <c r="Z269" s="87"/>
      <c r="AA269" s="275" t="str">
        <f t="shared" si="70"/>
        <v>Feb 22, 2027</v>
      </c>
      <c r="AB269" s="87"/>
      <c r="AC269" s="87"/>
      <c r="AD269" s="126"/>
      <c r="AE269" s="126"/>
      <c r="AF269" s="87"/>
      <c r="AG269" s="87"/>
      <c r="AH269" s="126"/>
      <c r="AI269" s="126"/>
      <c r="AJ269" s="138"/>
      <c r="AK269" s="91"/>
      <c r="AL269" s="91"/>
      <c r="AM269" s="91"/>
      <c r="AN269" s="151"/>
      <c r="AO269" s="151"/>
      <c r="AP269" s="151"/>
      <c r="AQ269" s="151"/>
      <c r="AR269" s="151"/>
      <c r="AS269" s="151"/>
      <c r="AT269" s="151"/>
      <c r="AU269" s="152"/>
      <c r="AV269" s="152"/>
      <c r="AW269" s="152"/>
      <c r="AX269" s="151"/>
      <c r="AY269" s="151"/>
      <c r="AZ269" s="152"/>
      <c r="BA269" s="152"/>
      <c r="BB269" s="152"/>
      <c r="BC269" s="152"/>
      <c r="BD269" s="91"/>
      <c r="BE269" s="91"/>
      <c r="BF269" s="91"/>
      <c r="BG269" s="91"/>
      <c r="BH269" s="91"/>
      <c r="BI269" s="91"/>
      <c r="BJ269" s="91"/>
      <c r="BK269" s="91"/>
      <c r="BL269" s="91"/>
      <c r="BM269" s="91"/>
      <c r="BN269" s="87"/>
      <c r="BO269" s="87"/>
      <c r="BP269" s="91"/>
      <c r="BQ269" s="91"/>
      <c r="BR269" s="91"/>
      <c r="BS269" s="91"/>
      <c r="BT269" s="87"/>
      <c r="BU269" s="87"/>
      <c r="BV269" s="87"/>
      <c r="BW269" s="87"/>
      <c r="BX269" s="87"/>
      <c r="BY269" s="87"/>
      <c r="BZ269" s="87"/>
      <c r="CA269" s="87"/>
      <c r="CB269" s="87"/>
      <c r="CC269" s="87"/>
      <c r="CD269" s="87"/>
      <c r="CE269" s="87"/>
    </row>
    <row r="270" spans="1:83" ht="30" customHeight="1">
      <c r="A270" s="87"/>
      <c r="B270" s="270" t="str">
        <f>IF(OR(SCHEDULES!O269=0,SCHEDULES!O269=""),"",SCHEDULES!O269)</f>
        <v>EPL</v>
      </c>
      <c r="C270" s="271">
        <f>IF(B270="","",SCHEDULES!P269)</f>
        <v>46445</v>
      </c>
      <c r="D270" s="270" t="str">
        <f>IF(B270="","",SCHEDULES!Q269)</f>
        <v>Portman Road</v>
      </c>
      <c r="E270" s="272">
        <f>IF(B270="","",SCHEDULES!R269)</f>
        <v>0.625</v>
      </c>
      <c r="F270" s="262">
        <f t="shared" si="60"/>
        <v>46445.625</v>
      </c>
      <c r="G270" s="270" t="e" vm="31">
        <f>IFERROR(INDEX(LOGOS!B:B,MATCH(H270,LOGOS!A:A,0),1),"")</f>
        <v>#VALUE!</v>
      </c>
      <c r="H270" s="270" t="str">
        <f>IF(B270="","",SCHEDULES!S269)</f>
        <v>Ipswich</v>
      </c>
      <c r="I270" s="313" t="s">
        <v>117</v>
      </c>
      <c r="J270" s="273" t="str">
        <f t="shared" si="61"/>
        <v>:</v>
      </c>
      <c r="K270" s="313" t="s">
        <v>117</v>
      </c>
      <c r="L270" s="270" t="str">
        <f>IF(B270="","",SCHEDULES!T269)</f>
        <v>Brighton</v>
      </c>
      <c r="M270" s="270" t="e" vm="39">
        <f>IFERROR(INDEX(LOGOS!B:B,MATCH(L270,LOGOS!A:A,0),1),"")</f>
        <v>#VALUE!</v>
      </c>
      <c r="N270" s="107" t="str">
        <f t="shared" si="62"/>
        <v/>
      </c>
      <c r="O270" s="108" t="str">
        <f t="shared" si="63"/>
        <v/>
      </c>
      <c r="P270" s="108" t="str">
        <f t="shared" si="64"/>
        <v/>
      </c>
      <c r="Q270" s="109" t="str">
        <f t="shared" si="65"/>
        <v/>
      </c>
      <c r="R270" s="109" t="str">
        <f t="shared" si="66"/>
        <v/>
      </c>
      <c r="S270" s="109" t="str">
        <f t="shared" si="67"/>
        <v/>
      </c>
      <c r="T270" s="109" t="str">
        <f t="shared" si="68"/>
        <v/>
      </c>
      <c r="U270" s="108" t="str">
        <f>IF(N270="","",IF(MASTER.SCHEDULE!$N270="Draw",1,IF(MASTER.SCHEDULE!$N270=H270,3,0)))</f>
        <v/>
      </c>
      <c r="V270" s="108" t="str">
        <f>IF(N270="","",IF(MASTER.SCHEDULE!$N270="Draw",1,IF(MASTER.SCHEDULE!$N270=L270,3,0)))</f>
        <v/>
      </c>
      <c r="W270" s="109" t="str">
        <f>IF(N270="","",MASTER.SCHEDULE!$Q270+MASTER.SCHEDULE!$R270)</f>
        <v/>
      </c>
      <c r="X270" s="110">
        <f t="shared" si="69"/>
        <v>46445</v>
      </c>
      <c r="Y270" s="87"/>
      <c r="Z270" s="87"/>
      <c r="AA270" s="275" t="str">
        <f t="shared" si="70"/>
        <v>Feb 22, 2027</v>
      </c>
      <c r="AB270" s="87"/>
      <c r="AC270" s="87"/>
      <c r="AD270" s="126"/>
      <c r="AE270" s="126"/>
      <c r="AF270" s="87"/>
      <c r="AG270" s="87"/>
      <c r="AH270" s="126"/>
      <c r="AI270" s="126"/>
      <c r="AJ270" s="138"/>
      <c r="AK270" s="91"/>
      <c r="AL270" s="91"/>
      <c r="AM270" s="91"/>
      <c r="AN270" s="151"/>
      <c r="AO270" s="151"/>
      <c r="AP270" s="151"/>
      <c r="AQ270" s="151"/>
      <c r="AR270" s="151"/>
      <c r="AS270" s="151"/>
      <c r="AT270" s="151"/>
      <c r="AU270" s="152"/>
      <c r="AV270" s="152"/>
      <c r="AW270" s="152"/>
      <c r="AX270" s="151"/>
      <c r="AY270" s="151"/>
      <c r="AZ270" s="152"/>
      <c r="BA270" s="152"/>
      <c r="BB270" s="152"/>
      <c r="BC270" s="152"/>
      <c r="BD270" s="91"/>
      <c r="BE270" s="91"/>
      <c r="BF270" s="91"/>
      <c r="BG270" s="91"/>
      <c r="BH270" s="91"/>
      <c r="BI270" s="91"/>
      <c r="BJ270" s="91"/>
      <c r="BK270" s="91"/>
      <c r="BL270" s="91"/>
      <c r="BM270" s="91"/>
      <c r="BN270" s="87"/>
      <c r="BO270" s="87"/>
      <c r="BP270" s="91"/>
      <c r="BQ270" s="91"/>
      <c r="BR270" s="91"/>
      <c r="BS270" s="91"/>
      <c r="BT270" s="87"/>
      <c r="BU270" s="87"/>
      <c r="BV270" s="87"/>
      <c r="BW270" s="87"/>
      <c r="BX270" s="87"/>
      <c r="BY270" s="87"/>
      <c r="BZ270" s="87"/>
      <c r="CA270" s="87"/>
      <c r="CB270" s="87"/>
      <c r="CC270" s="87"/>
      <c r="CD270" s="87"/>
      <c r="CE270" s="87"/>
    </row>
    <row r="271" spans="1:83" ht="30" customHeight="1">
      <c r="A271" s="87"/>
      <c r="B271" s="270" t="str">
        <f>IF(OR(SCHEDULES!O270=0,SCHEDULES!O270=""),"",SCHEDULES!O270)</f>
        <v>EPL</v>
      </c>
      <c r="C271" s="271">
        <f>IF(B271="","",SCHEDULES!P270)</f>
        <v>46445</v>
      </c>
      <c r="D271" s="270" t="str">
        <f>IF(B271="","",SCHEDULES!Q270)</f>
        <v>Old Trafford</v>
      </c>
      <c r="E271" s="272">
        <f>IF(B271="","",SCHEDULES!R270)</f>
        <v>0.625</v>
      </c>
      <c r="F271" s="262">
        <f t="shared" si="60"/>
        <v>46445.625</v>
      </c>
      <c r="G271" s="270" t="e" vm="28">
        <f>IFERROR(INDEX(LOGOS!B:B,MATCH(H271,LOGOS!A:A,0),1),"")</f>
        <v>#VALUE!</v>
      </c>
      <c r="H271" s="270" t="str">
        <f>IF(B271="","",SCHEDULES!S270)</f>
        <v>Manchester United</v>
      </c>
      <c r="I271" s="313" t="s">
        <v>117</v>
      </c>
      <c r="J271" s="273" t="str">
        <f t="shared" si="61"/>
        <v>:</v>
      </c>
      <c r="K271" s="313" t="s">
        <v>117</v>
      </c>
      <c r="L271" s="270" t="str">
        <f>IF(B271="","",SCHEDULES!T270)</f>
        <v>Arsenal</v>
      </c>
      <c r="M271" s="270" t="e" vm="25">
        <f>IFERROR(INDEX(LOGOS!B:B,MATCH(L271,LOGOS!A:A,0),1),"")</f>
        <v>#VALUE!</v>
      </c>
      <c r="N271" s="107" t="str">
        <f t="shared" si="62"/>
        <v/>
      </c>
      <c r="O271" s="108" t="str">
        <f t="shared" si="63"/>
        <v/>
      </c>
      <c r="P271" s="108" t="str">
        <f t="shared" si="64"/>
        <v/>
      </c>
      <c r="Q271" s="109" t="str">
        <f t="shared" si="65"/>
        <v/>
      </c>
      <c r="R271" s="109" t="str">
        <f t="shared" si="66"/>
        <v/>
      </c>
      <c r="S271" s="109" t="str">
        <f t="shared" si="67"/>
        <v/>
      </c>
      <c r="T271" s="109" t="str">
        <f t="shared" si="68"/>
        <v/>
      </c>
      <c r="U271" s="108" t="str">
        <f>IF(N271="","",IF(MASTER.SCHEDULE!$N271="Draw",1,IF(MASTER.SCHEDULE!$N271=H271,3,0)))</f>
        <v/>
      </c>
      <c r="V271" s="108" t="str">
        <f>IF(N271="","",IF(MASTER.SCHEDULE!$N271="Draw",1,IF(MASTER.SCHEDULE!$N271=L271,3,0)))</f>
        <v/>
      </c>
      <c r="W271" s="109" t="str">
        <f>IF(N271="","",MASTER.SCHEDULE!$Q271+MASTER.SCHEDULE!$R271)</f>
        <v/>
      </c>
      <c r="X271" s="110">
        <f t="shared" si="69"/>
        <v>46445</v>
      </c>
      <c r="Y271" s="87"/>
      <c r="Z271" s="87"/>
      <c r="AA271" s="275" t="str">
        <f t="shared" si="70"/>
        <v>Feb 22, 2027</v>
      </c>
      <c r="AB271" s="87"/>
      <c r="AC271" s="87"/>
      <c r="AD271" s="126"/>
      <c r="AE271" s="126"/>
      <c r="AF271" s="87"/>
      <c r="AG271" s="87"/>
      <c r="AH271" s="126"/>
      <c r="AI271" s="126"/>
      <c r="AJ271" s="138"/>
      <c r="AK271" s="91"/>
      <c r="AL271" s="91"/>
      <c r="AM271" s="91"/>
      <c r="AN271" s="151"/>
      <c r="AO271" s="151"/>
      <c r="AP271" s="151"/>
      <c r="AQ271" s="151"/>
      <c r="AR271" s="151"/>
      <c r="AS271" s="151"/>
      <c r="AT271" s="151"/>
      <c r="AU271" s="152"/>
      <c r="AV271" s="152"/>
      <c r="AW271" s="152"/>
      <c r="AX271" s="151"/>
      <c r="AY271" s="151"/>
      <c r="AZ271" s="152"/>
      <c r="BA271" s="152"/>
      <c r="BB271" s="152"/>
      <c r="BC271" s="152"/>
      <c r="BD271" s="91"/>
      <c r="BE271" s="91"/>
      <c r="BF271" s="91"/>
      <c r="BG271" s="91"/>
      <c r="BH271" s="91"/>
      <c r="BI271" s="91"/>
      <c r="BJ271" s="91"/>
      <c r="BK271" s="91"/>
      <c r="BL271" s="91"/>
      <c r="BM271" s="91"/>
      <c r="BN271" s="87"/>
      <c r="BO271" s="87"/>
      <c r="BP271" s="91"/>
      <c r="BQ271" s="91"/>
      <c r="BR271" s="91"/>
      <c r="BS271" s="91"/>
      <c r="BT271" s="87"/>
      <c r="BU271" s="87"/>
      <c r="BV271" s="87"/>
      <c r="BW271" s="87"/>
      <c r="BX271" s="87"/>
      <c r="BY271" s="87"/>
      <c r="BZ271" s="87"/>
      <c r="CA271" s="87"/>
      <c r="CB271" s="87"/>
      <c r="CC271" s="87"/>
      <c r="CD271" s="87"/>
      <c r="CE271" s="87"/>
    </row>
    <row r="272" spans="1:83" ht="30" customHeight="1">
      <c r="A272" s="87"/>
      <c r="B272" s="270" t="str">
        <f>IF(OR(SCHEDULES!O271=0,SCHEDULES!O271=""),"",SCHEDULES!O271)</f>
        <v>EPL</v>
      </c>
      <c r="C272" s="271">
        <f>IF(B272="","",SCHEDULES!P271)</f>
        <v>46445</v>
      </c>
      <c r="D272" s="270" t="str">
        <f>IF(B272="","",SCHEDULES!Q271)</f>
        <v>St. James' Park</v>
      </c>
      <c r="E272" s="272">
        <f>IF(B272="","",SCHEDULES!R271)</f>
        <v>0.625</v>
      </c>
      <c r="F272" s="262">
        <f t="shared" si="60"/>
        <v>46445.625</v>
      </c>
      <c r="G272" s="270" t="e" vm="42">
        <f>IFERROR(INDEX(LOGOS!B:B,MATCH(H272,LOGOS!A:A,0),1),"")</f>
        <v>#VALUE!</v>
      </c>
      <c r="H272" s="270" t="str">
        <f>IF(B272="","",SCHEDULES!S271)</f>
        <v>Newcastle United</v>
      </c>
      <c r="I272" s="313" t="s">
        <v>117</v>
      </c>
      <c r="J272" s="273" t="str">
        <f t="shared" si="61"/>
        <v>:</v>
      </c>
      <c r="K272" s="313" t="s">
        <v>117</v>
      </c>
      <c r="L272" s="270" t="str">
        <f>IF(B272="","",SCHEDULES!T271)</f>
        <v>Brentford</v>
      </c>
      <c r="M272" s="270" t="e" vm="37">
        <f>IFERROR(INDEX(LOGOS!B:B,MATCH(L272,LOGOS!A:A,0),1),"")</f>
        <v>#VALUE!</v>
      </c>
      <c r="N272" s="107" t="str">
        <f t="shared" si="62"/>
        <v/>
      </c>
      <c r="O272" s="108" t="str">
        <f t="shared" si="63"/>
        <v/>
      </c>
      <c r="P272" s="108" t="str">
        <f t="shared" si="64"/>
        <v/>
      </c>
      <c r="Q272" s="109" t="str">
        <f t="shared" si="65"/>
        <v/>
      </c>
      <c r="R272" s="109" t="str">
        <f t="shared" si="66"/>
        <v/>
      </c>
      <c r="S272" s="109" t="str">
        <f t="shared" si="67"/>
        <v/>
      </c>
      <c r="T272" s="109" t="str">
        <f t="shared" si="68"/>
        <v/>
      </c>
      <c r="U272" s="108" t="str">
        <f>IF(N272="","",IF(MASTER.SCHEDULE!$N272="Draw",1,IF(MASTER.SCHEDULE!$N272=H272,3,0)))</f>
        <v/>
      </c>
      <c r="V272" s="108" t="str">
        <f>IF(N272="","",IF(MASTER.SCHEDULE!$N272="Draw",1,IF(MASTER.SCHEDULE!$N272=L272,3,0)))</f>
        <v/>
      </c>
      <c r="W272" s="109" t="str">
        <f>IF(N272="","",MASTER.SCHEDULE!$Q272+MASTER.SCHEDULE!$R272)</f>
        <v/>
      </c>
      <c r="X272" s="110">
        <f t="shared" si="69"/>
        <v>46445</v>
      </c>
      <c r="Y272" s="87"/>
      <c r="Z272" s="87"/>
      <c r="AA272" s="275" t="str">
        <f t="shared" si="70"/>
        <v>Feb 22, 2027</v>
      </c>
      <c r="AB272" s="87"/>
      <c r="AC272" s="87"/>
      <c r="AD272" s="126"/>
      <c r="AE272" s="126"/>
      <c r="AF272" s="87"/>
      <c r="AG272" s="87"/>
      <c r="AH272" s="126"/>
      <c r="AI272" s="126"/>
      <c r="AJ272" s="138"/>
      <c r="AK272" s="91"/>
      <c r="AL272" s="91"/>
      <c r="AM272" s="91"/>
      <c r="AN272" s="151"/>
      <c r="AO272" s="151"/>
      <c r="AP272" s="151"/>
      <c r="AQ272" s="151"/>
      <c r="AR272" s="151"/>
      <c r="AS272" s="151"/>
      <c r="AT272" s="151"/>
      <c r="AU272" s="152"/>
      <c r="AV272" s="152"/>
      <c r="AW272" s="152"/>
      <c r="AX272" s="151"/>
      <c r="AY272" s="151"/>
      <c r="AZ272" s="152"/>
      <c r="BA272" s="152"/>
      <c r="BB272" s="152"/>
      <c r="BC272" s="152"/>
      <c r="BD272" s="91"/>
      <c r="BE272" s="91"/>
      <c r="BF272" s="91"/>
      <c r="BG272" s="91"/>
      <c r="BH272" s="91"/>
      <c r="BI272" s="91"/>
      <c r="BJ272" s="91"/>
      <c r="BK272" s="91"/>
      <c r="BL272" s="91"/>
      <c r="BM272" s="91"/>
      <c r="BN272" s="87"/>
      <c r="BO272" s="87"/>
      <c r="BP272" s="91"/>
      <c r="BQ272" s="91"/>
      <c r="BR272" s="91"/>
      <c r="BS272" s="91"/>
      <c r="BT272" s="87"/>
      <c r="BU272" s="87"/>
      <c r="BV272" s="87"/>
      <c r="BW272" s="87"/>
      <c r="BX272" s="87"/>
      <c r="BY272" s="87"/>
      <c r="BZ272" s="87"/>
      <c r="CA272" s="87"/>
      <c r="CB272" s="87"/>
      <c r="CC272" s="87"/>
      <c r="CD272" s="87"/>
      <c r="CE272" s="87"/>
    </row>
    <row r="273" spans="1:83" ht="30" customHeight="1">
      <c r="A273" s="87"/>
      <c r="B273" s="270" t="str">
        <f>IF(OR(SCHEDULES!O272=0,SCHEDULES!O272=""),"",SCHEDULES!O272)</f>
        <v>EPL</v>
      </c>
      <c r="C273" s="271">
        <f>IF(B273="","",SCHEDULES!P272)</f>
        <v>46445</v>
      </c>
      <c r="D273" s="270" t="str">
        <f>IF(B273="","",SCHEDULES!Q272)</f>
        <v>Tottenham Hotspur Stadium</v>
      </c>
      <c r="E273" s="272">
        <f>IF(B273="","",SCHEDULES!R272)</f>
        <v>0.625</v>
      </c>
      <c r="F273" s="262">
        <f t="shared" si="60"/>
        <v>46445.625</v>
      </c>
      <c r="G273" s="270" t="e" vm="38">
        <f>IFERROR(INDEX(LOGOS!B:B,MATCH(H273,LOGOS!A:A,0),1),"")</f>
        <v>#VALUE!</v>
      </c>
      <c r="H273" s="270" t="str">
        <f>IF(B273="","",SCHEDULES!S272)</f>
        <v>Tottenham</v>
      </c>
      <c r="I273" s="313" t="s">
        <v>117</v>
      </c>
      <c r="J273" s="273" t="str">
        <f t="shared" si="61"/>
        <v>:</v>
      </c>
      <c r="K273" s="313" t="s">
        <v>117</v>
      </c>
      <c r="L273" s="270" t="str">
        <f>IF(B273="","",SCHEDULES!T272)</f>
        <v>Liverpool</v>
      </c>
      <c r="M273" s="270" t="e" vm="43">
        <f>IFERROR(INDEX(LOGOS!B:B,MATCH(L273,LOGOS!A:A,0),1),"")</f>
        <v>#VALUE!</v>
      </c>
      <c r="N273" s="107" t="str">
        <f t="shared" si="62"/>
        <v/>
      </c>
      <c r="O273" s="108" t="str">
        <f t="shared" si="63"/>
        <v/>
      </c>
      <c r="P273" s="108" t="str">
        <f t="shared" si="64"/>
        <v/>
      </c>
      <c r="Q273" s="109" t="str">
        <f t="shared" si="65"/>
        <v/>
      </c>
      <c r="R273" s="109" t="str">
        <f t="shared" si="66"/>
        <v/>
      </c>
      <c r="S273" s="109" t="str">
        <f t="shared" si="67"/>
        <v/>
      </c>
      <c r="T273" s="109" t="str">
        <f t="shared" si="68"/>
        <v/>
      </c>
      <c r="U273" s="108" t="str">
        <f>IF(N273="","",IF(MASTER.SCHEDULE!$N273="Draw",1,IF(MASTER.SCHEDULE!$N273=H273,3,0)))</f>
        <v/>
      </c>
      <c r="V273" s="108" t="str">
        <f>IF(N273="","",IF(MASTER.SCHEDULE!$N273="Draw",1,IF(MASTER.SCHEDULE!$N273=L273,3,0)))</f>
        <v/>
      </c>
      <c r="W273" s="109" t="str">
        <f>IF(N273="","",MASTER.SCHEDULE!$Q273+MASTER.SCHEDULE!$R273)</f>
        <v/>
      </c>
      <c r="X273" s="110">
        <f t="shared" si="69"/>
        <v>46445</v>
      </c>
      <c r="Y273" s="87"/>
      <c r="Z273" s="87"/>
      <c r="AA273" s="275" t="str">
        <f t="shared" si="70"/>
        <v>Feb 22, 2027</v>
      </c>
      <c r="AB273" s="87"/>
      <c r="AC273" s="87"/>
      <c r="AD273" s="126"/>
      <c r="AE273" s="126"/>
      <c r="AF273" s="87"/>
      <c r="AG273" s="87"/>
      <c r="AH273" s="126"/>
      <c r="AI273" s="126"/>
      <c r="AJ273" s="138"/>
      <c r="AK273" s="91"/>
      <c r="AL273" s="91"/>
      <c r="AM273" s="91"/>
      <c r="AN273" s="151"/>
      <c r="AO273" s="151"/>
      <c r="AP273" s="151"/>
      <c r="AQ273" s="151"/>
      <c r="AR273" s="151"/>
      <c r="AS273" s="151"/>
      <c r="AT273" s="151"/>
      <c r="AU273" s="152"/>
      <c r="AV273" s="152"/>
      <c r="AW273" s="152"/>
      <c r="AX273" s="151"/>
      <c r="AY273" s="151"/>
      <c r="AZ273" s="152"/>
      <c r="BA273" s="152"/>
      <c r="BB273" s="152"/>
      <c r="BC273" s="152"/>
      <c r="BD273" s="91"/>
      <c r="BE273" s="91"/>
      <c r="BF273" s="91"/>
      <c r="BG273" s="91"/>
      <c r="BH273" s="91"/>
      <c r="BI273" s="91"/>
      <c r="BJ273" s="91"/>
      <c r="BK273" s="91"/>
      <c r="BL273" s="91"/>
      <c r="BM273" s="91"/>
      <c r="BN273" s="87"/>
      <c r="BO273" s="87"/>
      <c r="BP273" s="91"/>
      <c r="BQ273" s="91"/>
      <c r="BR273" s="91"/>
      <c r="BS273" s="91"/>
      <c r="BT273" s="87"/>
      <c r="BU273" s="87"/>
      <c r="BV273" s="87"/>
      <c r="BW273" s="87"/>
      <c r="BX273" s="87"/>
      <c r="BY273" s="87"/>
      <c r="BZ273" s="87"/>
      <c r="CA273" s="87"/>
      <c r="CB273" s="87"/>
      <c r="CC273" s="87"/>
      <c r="CD273" s="87"/>
      <c r="CE273" s="87"/>
    </row>
    <row r="274" spans="1:83" ht="30" customHeight="1">
      <c r="A274" s="87"/>
      <c r="B274" s="270" t="str">
        <f>IF(OR(SCHEDULES!O273=0,SCHEDULES!O273=""),"",SCHEDULES!O273)</f>
        <v>EPL</v>
      </c>
      <c r="C274" s="271">
        <f>IF(B274="","",SCHEDULES!P273)</f>
        <v>46449</v>
      </c>
      <c r="D274" s="270" t="str">
        <f>IF(B274="","",SCHEDULES!Q273)</f>
        <v>Vitality Stadium</v>
      </c>
      <c r="E274" s="272">
        <f>IF(B274="","",SCHEDULES!R273)</f>
        <v>0.83333333333333337</v>
      </c>
      <c r="F274" s="262">
        <f t="shared" si="60"/>
        <v>46449.833333333336</v>
      </c>
      <c r="G274" s="270" t="e" vm="36">
        <f>IFERROR(INDEX(LOGOS!B:B,MATCH(H274,LOGOS!A:A,0),1),"")</f>
        <v>#VALUE!</v>
      </c>
      <c r="H274" s="270" t="str">
        <f>IF(B274="","",SCHEDULES!S273)</f>
        <v>Bournemouth</v>
      </c>
      <c r="I274" s="313" t="s">
        <v>117</v>
      </c>
      <c r="J274" s="273" t="str">
        <f t="shared" si="61"/>
        <v>:</v>
      </c>
      <c r="K274" s="313" t="s">
        <v>117</v>
      </c>
      <c r="L274" s="270" t="str">
        <f>IF(B274="","",SCHEDULES!T273)</f>
        <v>Tottenham</v>
      </c>
      <c r="M274" s="270" t="e" vm="38">
        <f>IFERROR(INDEX(LOGOS!B:B,MATCH(L274,LOGOS!A:A,0),1),"")</f>
        <v>#VALUE!</v>
      </c>
      <c r="N274" s="107" t="str">
        <f t="shared" si="62"/>
        <v/>
      </c>
      <c r="O274" s="108" t="str">
        <f t="shared" si="63"/>
        <v/>
      </c>
      <c r="P274" s="108" t="str">
        <f t="shared" si="64"/>
        <v/>
      </c>
      <c r="Q274" s="109" t="str">
        <f t="shared" si="65"/>
        <v/>
      </c>
      <c r="R274" s="109" t="str">
        <f t="shared" si="66"/>
        <v/>
      </c>
      <c r="S274" s="109" t="str">
        <f t="shared" si="67"/>
        <v/>
      </c>
      <c r="T274" s="109" t="str">
        <f t="shared" si="68"/>
        <v/>
      </c>
      <c r="U274" s="108" t="str">
        <f>IF(N274="","",IF(MASTER.SCHEDULE!$N274="Draw",1,IF(MASTER.SCHEDULE!$N274=H274,3,0)))</f>
        <v/>
      </c>
      <c r="V274" s="108" t="str">
        <f>IF(N274="","",IF(MASTER.SCHEDULE!$N274="Draw",1,IF(MASTER.SCHEDULE!$N274=L274,3,0)))</f>
        <v/>
      </c>
      <c r="W274" s="109" t="str">
        <f>IF(N274="","",MASTER.SCHEDULE!$Q274+MASTER.SCHEDULE!$R274)</f>
        <v/>
      </c>
      <c r="X274" s="110">
        <f t="shared" si="69"/>
        <v>46449</v>
      </c>
      <c r="Y274" s="87"/>
      <c r="Z274" s="87"/>
      <c r="AA274" s="275" t="str">
        <f t="shared" si="70"/>
        <v>Mar 1, 2027</v>
      </c>
      <c r="AB274" s="87"/>
      <c r="AC274" s="87"/>
      <c r="AD274" s="126"/>
      <c r="AE274" s="126"/>
      <c r="AF274" s="87"/>
      <c r="AG274" s="87"/>
      <c r="AH274" s="126"/>
      <c r="AI274" s="126"/>
      <c r="AJ274" s="138"/>
      <c r="AK274" s="91"/>
      <c r="AL274" s="91"/>
      <c r="AM274" s="91"/>
      <c r="AN274" s="151"/>
      <c r="AO274" s="151"/>
      <c r="AP274" s="151"/>
      <c r="AQ274" s="151"/>
      <c r="AR274" s="151"/>
      <c r="AS274" s="151"/>
      <c r="AT274" s="151"/>
      <c r="AU274" s="152"/>
      <c r="AV274" s="152"/>
      <c r="AW274" s="152"/>
      <c r="AX274" s="151"/>
      <c r="AY274" s="151"/>
      <c r="AZ274" s="152"/>
      <c r="BA274" s="152"/>
      <c r="BB274" s="152"/>
      <c r="BC274" s="152"/>
      <c r="BD274" s="91"/>
      <c r="BE274" s="91"/>
      <c r="BF274" s="91"/>
      <c r="BG274" s="91"/>
      <c r="BH274" s="91"/>
      <c r="BI274" s="91"/>
      <c r="BJ274" s="91"/>
      <c r="BK274" s="91"/>
      <c r="BL274" s="91"/>
      <c r="BM274" s="91"/>
      <c r="BN274" s="87"/>
      <c r="BO274" s="87"/>
      <c r="BP274" s="91"/>
      <c r="BQ274" s="91"/>
      <c r="BR274" s="91"/>
      <c r="BS274" s="91"/>
      <c r="BT274" s="87"/>
      <c r="BU274" s="87"/>
      <c r="BV274" s="87"/>
      <c r="BW274" s="87"/>
      <c r="BX274" s="87"/>
      <c r="BY274" s="87"/>
      <c r="BZ274" s="87"/>
      <c r="CA274" s="87"/>
      <c r="CB274" s="87"/>
      <c r="CC274" s="87"/>
      <c r="CD274" s="87"/>
      <c r="CE274" s="87"/>
    </row>
    <row r="275" spans="1:83" ht="30" customHeight="1">
      <c r="A275" s="87"/>
      <c r="B275" s="270" t="str">
        <f>IF(OR(SCHEDULES!O274=0,SCHEDULES!O274=""),"",SCHEDULES!O274)</f>
        <v>EPL</v>
      </c>
      <c r="C275" s="271">
        <f>IF(B275="","",SCHEDULES!P274)</f>
        <v>46449</v>
      </c>
      <c r="D275" s="270" t="str">
        <f>IF(B275="","",SCHEDULES!Q274)</f>
        <v>Emirates Stadium</v>
      </c>
      <c r="E275" s="272">
        <f>IF(B275="","",SCHEDULES!R274)</f>
        <v>0.83333333333333337</v>
      </c>
      <c r="F275" s="262">
        <f t="shared" si="60"/>
        <v>46449.833333333336</v>
      </c>
      <c r="G275" s="270" t="e" vm="25">
        <f>IFERROR(INDEX(LOGOS!B:B,MATCH(H275,LOGOS!A:A,0),1),"")</f>
        <v>#VALUE!</v>
      </c>
      <c r="H275" s="270" t="str">
        <f>IF(B275="","",SCHEDULES!S274)</f>
        <v>Arsenal</v>
      </c>
      <c r="I275" s="313" t="s">
        <v>117</v>
      </c>
      <c r="J275" s="273" t="str">
        <f t="shared" si="61"/>
        <v>:</v>
      </c>
      <c r="K275" s="313" t="s">
        <v>117</v>
      </c>
      <c r="L275" s="270" t="str">
        <f>IF(B275="","",SCHEDULES!T274)</f>
        <v>Crystal Palace</v>
      </c>
      <c r="M275" s="270" t="e" vm="30">
        <f>IFERROR(INDEX(LOGOS!B:B,MATCH(L275,LOGOS!A:A,0),1),"")</f>
        <v>#VALUE!</v>
      </c>
      <c r="N275" s="107" t="str">
        <f t="shared" si="62"/>
        <v/>
      </c>
      <c r="O275" s="108" t="str">
        <f t="shared" si="63"/>
        <v/>
      </c>
      <c r="P275" s="108" t="str">
        <f t="shared" si="64"/>
        <v/>
      </c>
      <c r="Q275" s="109" t="str">
        <f t="shared" si="65"/>
        <v/>
      </c>
      <c r="R275" s="109" t="str">
        <f t="shared" si="66"/>
        <v/>
      </c>
      <c r="S275" s="109" t="str">
        <f t="shared" si="67"/>
        <v/>
      </c>
      <c r="T275" s="109" t="str">
        <f t="shared" si="68"/>
        <v/>
      </c>
      <c r="U275" s="108" t="str">
        <f>IF(N275="","",IF(MASTER.SCHEDULE!$N275="Draw",1,IF(MASTER.SCHEDULE!$N275=H275,3,0)))</f>
        <v/>
      </c>
      <c r="V275" s="108" t="str">
        <f>IF(N275="","",IF(MASTER.SCHEDULE!$N275="Draw",1,IF(MASTER.SCHEDULE!$N275=L275,3,0)))</f>
        <v/>
      </c>
      <c r="W275" s="109" t="str">
        <f>IF(N275="","",MASTER.SCHEDULE!$Q275+MASTER.SCHEDULE!$R275)</f>
        <v/>
      </c>
      <c r="X275" s="110">
        <f t="shared" si="69"/>
        <v>46449</v>
      </c>
      <c r="Y275" s="87"/>
      <c r="Z275" s="87"/>
      <c r="AA275" s="275" t="str">
        <f t="shared" si="70"/>
        <v>Mar 1, 2027</v>
      </c>
      <c r="AB275" s="87"/>
      <c r="AC275" s="87"/>
      <c r="AD275" s="126"/>
      <c r="AE275" s="126"/>
      <c r="AF275" s="87"/>
      <c r="AG275" s="87"/>
      <c r="AH275" s="126"/>
      <c r="AI275" s="126"/>
      <c r="AJ275" s="138"/>
      <c r="AK275" s="91"/>
      <c r="AL275" s="91"/>
      <c r="AM275" s="91"/>
      <c r="AN275" s="151"/>
      <c r="AO275" s="151"/>
      <c r="AP275" s="151"/>
      <c r="AQ275" s="151"/>
      <c r="AR275" s="151"/>
      <c r="AS275" s="151"/>
      <c r="AT275" s="151"/>
      <c r="AU275" s="152"/>
      <c r="AV275" s="152"/>
      <c r="AW275" s="152"/>
      <c r="AX275" s="151"/>
      <c r="AY275" s="151"/>
      <c r="AZ275" s="152"/>
      <c r="BA275" s="152"/>
      <c r="BB275" s="152"/>
      <c r="BC275" s="152"/>
      <c r="BD275" s="91"/>
      <c r="BE275" s="91"/>
      <c r="BF275" s="91"/>
      <c r="BG275" s="91"/>
      <c r="BH275" s="91"/>
      <c r="BI275" s="91"/>
      <c r="BJ275" s="91"/>
      <c r="BK275" s="91"/>
      <c r="BL275" s="91"/>
      <c r="BM275" s="91"/>
      <c r="BN275" s="87"/>
      <c r="BO275" s="87"/>
      <c r="BP275" s="91"/>
      <c r="BQ275" s="91"/>
      <c r="BR275" s="91"/>
      <c r="BS275" s="91"/>
      <c r="BT275" s="87"/>
      <c r="BU275" s="87"/>
      <c r="BV275" s="87"/>
      <c r="BW275" s="87"/>
      <c r="BX275" s="87"/>
      <c r="BY275" s="87"/>
      <c r="BZ275" s="87"/>
      <c r="CA275" s="87"/>
      <c r="CB275" s="87"/>
      <c r="CC275" s="87"/>
      <c r="CD275" s="87"/>
      <c r="CE275" s="87"/>
    </row>
    <row r="276" spans="1:83" ht="30" customHeight="1">
      <c r="A276" s="87"/>
      <c r="B276" s="270" t="str">
        <f>IF(OR(SCHEDULES!O275=0,SCHEDULES!O275=""),"",SCHEDULES!O275)</f>
        <v>EPL</v>
      </c>
      <c r="C276" s="271">
        <f>IF(B276="","",SCHEDULES!P275)</f>
        <v>46449</v>
      </c>
      <c r="D276" s="270" t="str">
        <f>IF(B276="","",SCHEDULES!Q275)</f>
        <v>Gtech Community Stadium</v>
      </c>
      <c r="E276" s="272">
        <f>IF(B276="","",SCHEDULES!R275)</f>
        <v>0.83333333333333337</v>
      </c>
      <c r="F276" s="262">
        <f t="shared" si="60"/>
        <v>46449.833333333336</v>
      </c>
      <c r="G276" s="270" t="e" vm="37">
        <f>IFERROR(INDEX(LOGOS!B:B,MATCH(H276,LOGOS!A:A,0),1),"")</f>
        <v>#VALUE!</v>
      </c>
      <c r="H276" s="270" t="str">
        <f>IF(B276="","",SCHEDULES!S275)</f>
        <v>Brentford</v>
      </c>
      <c r="I276" s="313" t="s">
        <v>117</v>
      </c>
      <c r="J276" s="273" t="str">
        <f t="shared" si="61"/>
        <v>:</v>
      </c>
      <c r="K276" s="313" t="s">
        <v>117</v>
      </c>
      <c r="L276" s="270" t="str">
        <f>IF(B276="","",SCHEDULES!T275)</f>
        <v>Ipswich</v>
      </c>
      <c r="M276" s="270" t="e" vm="31">
        <f>IFERROR(INDEX(LOGOS!B:B,MATCH(L276,LOGOS!A:A,0),1),"")</f>
        <v>#VALUE!</v>
      </c>
      <c r="N276" s="107" t="str">
        <f t="shared" si="62"/>
        <v/>
      </c>
      <c r="O276" s="108" t="str">
        <f t="shared" si="63"/>
        <v/>
      </c>
      <c r="P276" s="108" t="str">
        <f t="shared" si="64"/>
        <v/>
      </c>
      <c r="Q276" s="109" t="str">
        <f t="shared" si="65"/>
        <v/>
      </c>
      <c r="R276" s="109" t="str">
        <f t="shared" si="66"/>
        <v/>
      </c>
      <c r="S276" s="109" t="str">
        <f t="shared" si="67"/>
        <v/>
      </c>
      <c r="T276" s="109" t="str">
        <f t="shared" si="68"/>
        <v/>
      </c>
      <c r="U276" s="108" t="str">
        <f>IF(N276="","",IF(MASTER.SCHEDULE!$N276="Draw",1,IF(MASTER.SCHEDULE!$N276=H276,3,0)))</f>
        <v/>
      </c>
      <c r="V276" s="108" t="str">
        <f>IF(N276="","",IF(MASTER.SCHEDULE!$N276="Draw",1,IF(MASTER.SCHEDULE!$N276=L276,3,0)))</f>
        <v/>
      </c>
      <c r="W276" s="109" t="str">
        <f>IF(N276="","",MASTER.SCHEDULE!$Q276+MASTER.SCHEDULE!$R276)</f>
        <v/>
      </c>
      <c r="X276" s="110">
        <f t="shared" si="69"/>
        <v>46449</v>
      </c>
      <c r="Y276" s="87"/>
      <c r="Z276" s="87"/>
      <c r="AA276" s="275" t="str">
        <f t="shared" si="70"/>
        <v>Mar 1, 2027</v>
      </c>
      <c r="AB276" s="87"/>
      <c r="AC276" s="87"/>
      <c r="AD276" s="126"/>
      <c r="AE276" s="126"/>
      <c r="AF276" s="87"/>
      <c r="AG276" s="87"/>
      <c r="AH276" s="126"/>
      <c r="AI276" s="126"/>
      <c r="AJ276" s="138"/>
      <c r="AK276" s="91"/>
      <c r="AL276" s="91"/>
      <c r="AM276" s="91"/>
      <c r="AN276" s="151"/>
      <c r="AO276" s="151"/>
      <c r="AP276" s="151"/>
      <c r="AQ276" s="151"/>
      <c r="AR276" s="151"/>
      <c r="AS276" s="151"/>
      <c r="AT276" s="151"/>
      <c r="AU276" s="152"/>
      <c r="AV276" s="152"/>
      <c r="AW276" s="152"/>
      <c r="AX276" s="151"/>
      <c r="AY276" s="151"/>
      <c r="AZ276" s="152"/>
      <c r="BA276" s="152"/>
      <c r="BB276" s="152"/>
      <c r="BC276" s="152"/>
      <c r="BD276" s="91"/>
      <c r="BE276" s="91"/>
      <c r="BF276" s="91"/>
      <c r="BG276" s="91"/>
      <c r="BH276" s="91"/>
      <c r="BI276" s="91"/>
      <c r="BJ276" s="91"/>
      <c r="BK276" s="91"/>
      <c r="BL276" s="91"/>
      <c r="BM276" s="91"/>
      <c r="BN276" s="87"/>
      <c r="BO276" s="87"/>
      <c r="BP276" s="91"/>
      <c r="BQ276" s="91"/>
      <c r="BR276" s="91"/>
      <c r="BS276" s="91"/>
      <c r="BT276" s="87"/>
      <c r="BU276" s="87"/>
      <c r="BV276" s="87"/>
      <c r="BW276" s="87"/>
      <c r="BX276" s="87"/>
      <c r="BY276" s="87"/>
      <c r="BZ276" s="87"/>
      <c r="CA276" s="87"/>
      <c r="CB276" s="87"/>
      <c r="CC276" s="87"/>
      <c r="CD276" s="87"/>
      <c r="CE276" s="87"/>
    </row>
    <row r="277" spans="1:83" ht="30" customHeight="1">
      <c r="A277" s="87"/>
      <c r="B277" s="270" t="str">
        <f>IF(OR(SCHEDULES!O276=0,SCHEDULES!O276=""),"",SCHEDULES!O276)</f>
        <v>EPL</v>
      </c>
      <c r="C277" s="271">
        <f>IF(B277="","",SCHEDULES!P276)</f>
        <v>46449</v>
      </c>
      <c r="D277" s="270" t="str">
        <f>IF(B277="","",SCHEDULES!Q276)</f>
        <v>American Express Stadium</v>
      </c>
      <c r="E277" s="272">
        <f>IF(B277="","",SCHEDULES!R276)</f>
        <v>0.83333333333333337</v>
      </c>
      <c r="F277" s="262">
        <f t="shared" si="60"/>
        <v>46449.833333333336</v>
      </c>
      <c r="G277" s="270" t="e" vm="39">
        <f>IFERROR(INDEX(LOGOS!B:B,MATCH(H277,LOGOS!A:A,0),1),"")</f>
        <v>#VALUE!</v>
      </c>
      <c r="H277" s="270" t="str">
        <f>IF(B277="","",SCHEDULES!S276)</f>
        <v>Brighton</v>
      </c>
      <c r="I277" s="313" t="s">
        <v>117</v>
      </c>
      <c r="J277" s="273" t="str">
        <f t="shared" si="61"/>
        <v>:</v>
      </c>
      <c r="K277" s="313" t="s">
        <v>117</v>
      </c>
      <c r="L277" s="270" t="str">
        <f>IF(B277="","",SCHEDULES!T276)</f>
        <v>Fulham</v>
      </c>
      <c r="M277" s="270" t="e" vm="44">
        <f>IFERROR(INDEX(LOGOS!B:B,MATCH(L277,LOGOS!A:A,0),1),"")</f>
        <v>#VALUE!</v>
      </c>
      <c r="N277" s="107" t="str">
        <f t="shared" si="62"/>
        <v/>
      </c>
      <c r="O277" s="108" t="str">
        <f t="shared" si="63"/>
        <v/>
      </c>
      <c r="P277" s="108" t="str">
        <f t="shared" si="64"/>
        <v/>
      </c>
      <c r="Q277" s="109" t="str">
        <f t="shared" si="65"/>
        <v/>
      </c>
      <c r="R277" s="109" t="str">
        <f t="shared" si="66"/>
        <v/>
      </c>
      <c r="S277" s="109" t="str">
        <f t="shared" si="67"/>
        <v/>
      </c>
      <c r="T277" s="109" t="str">
        <f t="shared" si="68"/>
        <v/>
      </c>
      <c r="U277" s="108" t="str">
        <f>IF(N277="","",IF(MASTER.SCHEDULE!$N277="Draw",1,IF(MASTER.SCHEDULE!$N277=H277,3,0)))</f>
        <v/>
      </c>
      <c r="V277" s="108" t="str">
        <f>IF(N277="","",IF(MASTER.SCHEDULE!$N277="Draw",1,IF(MASTER.SCHEDULE!$N277=L277,3,0)))</f>
        <v/>
      </c>
      <c r="W277" s="109" t="str">
        <f>IF(N277="","",MASTER.SCHEDULE!$Q277+MASTER.SCHEDULE!$R277)</f>
        <v/>
      </c>
      <c r="X277" s="110">
        <f t="shared" si="69"/>
        <v>46449</v>
      </c>
      <c r="Y277" s="87"/>
      <c r="Z277" s="87"/>
      <c r="AA277" s="275" t="str">
        <f t="shared" si="70"/>
        <v>Mar 1, 2027</v>
      </c>
      <c r="AB277" s="87"/>
      <c r="AC277" s="87"/>
      <c r="AD277" s="126"/>
      <c r="AE277" s="126"/>
      <c r="AF277" s="87"/>
      <c r="AG277" s="87"/>
      <c r="AH277" s="126"/>
      <c r="AI277" s="126"/>
      <c r="AJ277" s="138"/>
      <c r="AK277" s="91"/>
      <c r="AL277" s="91"/>
      <c r="AM277" s="91"/>
      <c r="AN277" s="151"/>
      <c r="AO277" s="151"/>
      <c r="AP277" s="151"/>
      <c r="AQ277" s="151"/>
      <c r="AR277" s="151"/>
      <c r="AS277" s="151"/>
      <c r="AT277" s="151"/>
      <c r="AU277" s="152"/>
      <c r="AV277" s="152"/>
      <c r="AW277" s="152"/>
      <c r="AX277" s="151"/>
      <c r="AY277" s="151"/>
      <c r="AZ277" s="152"/>
      <c r="BA277" s="152"/>
      <c r="BB277" s="152"/>
      <c r="BC277" s="152"/>
      <c r="BD277" s="91"/>
      <c r="BE277" s="91"/>
      <c r="BF277" s="91"/>
      <c r="BG277" s="91"/>
      <c r="BH277" s="91"/>
      <c r="BI277" s="91"/>
      <c r="BJ277" s="91"/>
      <c r="BK277" s="91"/>
      <c r="BL277" s="91"/>
      <c r="BM277" s="91"/>
      <c r="BN277" s="87"/>
      <c r="BO277" s="87"/>
      <c r="BP277" s="91"/>
      <c r="BQ277" s="91"/>
      <c r="BR277" s="91"/>
      <c r="BS277" s="91"/>
      <c r="BT277" s="87"/>
      <c r="BU277" s="87"/>
      <c r="BV277" s="87"/>
      <c r="BW277" s="87"/>
      <c r="BX277" s="87"/>
      <c r="BY277" s="87"/>
      <c r="BZ277" s="87"/>
      <c r="CA277" s="87"/>
      <c r="CB277" s="87"/>
      <c r="CC277" s="87"/>
      <c r="CD277" s="87"/>
      <c r="CE277" s="87"/>
    </row>
    <row r="278" spans="1:83" ht="30" customHeight="1">
      <c r="A278" s="87"/>
      <c r="B278" s="270" t="str">
        <f>IF(OR(SCHEDULES!O277=0,SCHEDULES!O277=""),"",SCHEDULES!O277)</f>
        <v>EPL</v>
      </c>
      <c r="C278" s="271">
        <f>IF(B278="","",SCHEDULES!P277)</f>
        <v>46449</v>
      </c>
      <c r="D278" s="270" t="str">
        <f>IF(B278="","",SCHEDULES!Q277)</f>
        <v>Stamford Bridge</v>
      </c>
      <c r="E278" s="272">
        <f>IF(B278="","",SCHEDULES!R277)</f>
        <v>0.83333333333333337</v>
      </c>
      <c r="F278" s="262">
        <f t="shared" si="60"/>
        <v>46449.833333333336</v>
      </c>
      <c r="G278" s="270" t="e" vm="41">
        <f>IFERROR(INDEX(LOGOS!B:B,MATCH(H278,LOGOS!A:A,0),1),"")</f>
        <v>#VALUE!</v>
      </c>
      <c r="H278" s="270" t="str">
        <f>IF(B278="","",SCHEDULES!S277)</f>
        <v>Chelsea</v>
      </c>
      <c r="I278" s="313" t="s">
        <v>117</v>
      </c>
      <c r="J278" s="273" t="str">
        <f t="shared" si="61"/>
        <v>:</v>
      </c>
      <c r="K278" s="313" t="s">
        <v>117</v>
      </c>
      <c r="L278" s="270" t="str">
        <f>IF(B278="","",SCHEDULES!T277)</f>
        <v>Coventry</v>
      </c>
      <c r="M278" s="270" t="e" vm="26">
        <f>IFERROR(INDEX(LOGOS!B:B,MATCH(L278,LOGOS!A:A,0),1),"")</f>
        <v>#VALUE!</v>
      </c>
      <c r="N278" s="107" t="str">
        <f t="shared" si="62"/>
        <v/>
      </c>
      <c r="O278" s="108" t="str">
        <f t="shared" si="63"/>
        <v/>
      </c>
      <c r="P278" s="108" t="str">
        <f t="shared" si="64"/>
        <v/>
      </c>
      <c r="Q278" s="109" t="str">
        <f t="shared" si="65"/>
        <v/>
      </c>
      <c r="R278" s="109" t="str">
        <f t="shared" si="66"/>
        <v/>
      </c>
      <c r="S278" s="109" t="str">
        <f t="shared" si="67"/>
        <v/>
      </c>
      <c r="T278" s="109" t="str">
        <f t="shared" si="68"/>
        <v/>
      </c>
      <c r="U278" s="108" t="str">
        <f>IF(N278="","",IF(MASTER.SCHEDULE!$N278="Draw",1,IF(MASTER.SCHEDULE!$N278=H278,3,0)))</f>
        <v/>
      </c>
      <c r="V278" s="108" t="str">
        <f>IF(N278="","",IF(MASTER.SCHEDULE!$N278="Draw",1,IF(MASTER.SCHEDULE!$N278=L278,3,0)))</f>
        <v/>
      </c>
      <c r="W278" s="109" t="str">
        <f>IF(N278="","",MASTER.SCHEDULE!$Q278+MASTER.SCHEDULE!$R278)</f>
        <v/>
      </c>
      <c r="X278" s="110">
        <f t="shared" si="69"/>
        <v>46449</v>
      </c>
      <c r="Y278" s="87"/>
      <c r="Z278" s="87"/>
      <c r="AA278" s="275" t="str">
        <f t="shared" si="70"/>
        <v>Mar 1, 2027</v>
      </c>
      <c r="AB278" s="87"/>
      <c r="AC278" s="87"/>
      <c r="AD278" s="126"/>
      <c r="AE278" s="126"/>
      <c r="AF278" s="87"/>
      <c r="AG278" s="87"/>
      <c r="AH278" s="126"/>
      <c r="AI278" s="126"/>
      <c r="AJ278" s="138"/>
      <c r="AK278" s="91"/>
      <c r="AL278" s="91"/>
      <c r="AM278" s="91"/>
      <c r="AN278" s="151"/>
      <c r="AO278" s="151"/>
      <c r="AP278" s="151"/>
      <c r="AQ278" s="151"/>
      <c r="AR278" s="151"/>
      <c r="AS278" s="151"/>
      <c r="AT278" s="151"/>
      <c r="AU278" s="152"/>
      <c r="AV278" s="152"/>
      <c r="AW278" s="152"/>
      <c r="AX278" s="151"/>
      <c r="AY278" s="151"/>
      <c r="AZ278" s="152"/>
      <c r="BA278" s="152"/>
      <c r="BB278" s="152"/>
      <c r="BC278" s="152"/>
      <c r="BD278" s="91"/>
      <c r="BE278" s="91"/>
      <c r="BF278" s="91"/>
      <c r="BG278" s="91"/>
      <c r="BH278" s="91"/>
      <c r="BI278" s="91"/>
      <c r="BJ278" s="91"/>
      <c r="BK278" s="91"/>
      <c r="BL278" s="91"/>
      <c r="BM278" s="91"/>
      <c r="BN278" s="87"/>
      <c r="BO278" s="87"/>
      <c r="BP278" s="91"/>
      <c r="BQ278" s="91"/>
      <c r="BR278" s="91"/>
      <c r="BS278" s="91"/>
      <c r="BT278" s="87"/>
      <c r="BU278" s="87"/>
      <c r="BV278" s="87"/>
      <c r="BW278" s="87"/>
      <c r="BX278" s="87"/>
      <c r="BY278" s="87"/>
      <c r="BZ278" s="87"/>
      <c r="CA278" s="87"/>
      <c r="CB278" s="87"/>
      <c r="CC278" s="87"/>
      <c r="CD278" s="87"/>
      <c r="CE278" s="87"/>
    </row>
    <row r="279" spans="1:83" ht="30" customHeight="1">
      <c r="A279" s="87"/>
      <c r="B279" s="270" t="str">
        <f>IF(OR(SCHEDULES!O278=0,SCHEDULES!O278=""),"",SCHEDULES!O278)</f>
        <v>EPL</v>
      </c>
      <c r="C279" s="271">
        <f>IF(B279="","",SCHEDULES!P278)</f>
        <v>46449</v>
      </c>
      <c r="D279" s="270" t="str">
        <f>IF(B279="","",SCHEDULES!Q278)</f>
        <v>Elland Road</v>
      </c>
      <c r="E279" s="272">
        <f>IF(B279="","",SCHEDULES!R278)</f>
        <v>0.83333333333333337</v>
      </c>
      <c r="F279" s="262">
        <f t="shared" si="60"/>
        <v>46449.833333333336</v>
      </c>
      <c r="G279" s="270" t="e" vm="35">
        <f>IFERROR(INDEX(LOGOS!B:B,MATCH(H279,LOGOS!A:A,0),1),"")</f>
        <v>#VALUE!</v>
      </c>
      <c r="H279" s="270" t="str">
        <f>IF(B279="","",SCHEDULES!S278)</f>
        <v>Leeds</v>
      </c>
      <c r="I279" s="313" t="s">
        <v>117</v>
      </c>
      <c r="J279" s="273" t="str">
        <f t="shared" si="61"/>
        <v>:</v>
      </c>
      <c r="K279" s="313" t="s">
        <v>117</v>
      </c>
      <c r="L279" s="270" t="str">
        <f>IF(B279="","",SCHEDULES!T278)</f>
        <v>Hull</v>
      </c>
      <c r="M279" s="270" t="e" vm="27">
        <f>IFERROR(INDEX(LOGOS!B:B,MATCH(L279,LOGOS!A:A,0),1),"")</f>
        <v>#VALUE!</v>
      </c>
      <c r="N279" s="107" t="str">
        <f t="shared" si="62"/>
        <v/>
      </c>
      <c r="O279" s="108" t="str">
        <f t="shared" si="63"/>
        <v/>
      </c>
      <c r="P279" s="108" t="str">
        <f t="shared" si="64"/>
        <v/>
      </c>
      <c r="Q279" s="109" t="str">
        <f t="shared" si="65"/>
        <v/>
      </c>
      <c r="R279" s="109" t="str">
        <f t="shared" si="66"/>
        <v/>
      </c>
      <c r="S279" s="109" t="str">
        <f t="shared" si="67"/>
        <v/>
      </c>
      <c r="T279" s="109" t="str">
        <f t="shared" si="68"/>
        <v/>
      </c>
      <c r="U279" s="108" t="str">
        <f>IF(N279="","",IF(MASTER.SCHEDULE!$N279="Draw",1,IF(MASTER.SCHEDULE!$N279=H279,3,0)))</f>
        <v/>
      </c>
      <c r="V279" s="108" t="str">
        <f>IF(N279="","",IF(MASTER.SCHEDULE!$N279="Draw",1,IF(MASTER.SCHEDULE!$N279=L279,3,0)))</f>
        <v/>
      </c>
      <c r="W279" s="109" t="str">
        <f>IF(N279="","",MASTER.SCHEDULE!$Q279+MASTER.SCHEDULE!$R279)</f>
        <v/>
      </c>
      <c r="X279" s="110">
        <f t="shared" si="69"/>
        <v>46449</v>
      </c>
      <c r="Y279" s="87"/>
      <c r="Z279" s="87"/>
      <c r="AA279" s="275" t="str">
        <f t="shared" si="70"/>
        <v>Mar 1, 2027</v>
      </c>
      <c r="AB279" s="87"/>
      <c r="AC279" s="87"/>
      <c r="AD279" s="126"/>
      <c r="AE279" s="126"/>
      <c r="AF279" s="87"/>
      <c r="AG279" s="87"/>
      <c r="AH279" s="126"/>
      <c r="AI279" s="126"/>
      <c r="AJ279" s="138"/>
      <c r="AK279" s="91"/>
      <c r="AL279" s="91"/>
      <c r="AM279" s="91"/>
      <c r="AN279" s="151"/>
      <c r="AO279" s="151"/>
      <c r="AP279" s="151"/>
      <c r="AQ279" s="151"/>
      <c r="AR279" s="151"/>
      <c r="AS279" s="151"/>
      <c r="AT279" s="151"/>
      <c r="AU279" s="152"/>
      <c r="AV279" s="152"/>
      <c r="AW279" s="152"/>
      <c r="AX279" s="151"/>
      <c r="AY279" s="151"/>
      <c r="AZ279" s="152"/>
      <c r="BA279" s="152"/>
      <c r="BB279" s="152"/>
      <c r="BC279" s="152"/>
      <c r="BD279" s="91"/>
      <c r="BE279" s="91"/>
      <c r="BF279" s="91"/>
      <c r="BG279" s="91"/>
      <c r="BH279" s="91"/>
      <c r="BI279" s="91"/>
      <c r="BJ279" s="91"/>
      <c r="BK279" s="91"/>
      <c r="BL279" s="91"/>
      <c r="BM279" s="91"/>
      <c r="BN279" s="87"/>
      <c r="BO279" s="87"/>
      <c r="BP279" s="91"/>
      <c r="BQ279" s="91"/>
      <c r="BR279" s="91"/>
      <c r="BS279" s="91"/>
      <c r="BT279" s="87"/>
      <c r="BU279" s="87"/>
      <c r="BV279" s="87"/>
      <c r="BW279" s="87"/>
      <c r="BX279" s="87"/>
      <c r="BY279" s="87"/>
      <c r="BZ279" s="87"/>
      <c r="CA279" s="87"/>
      <c r="CB279" s="87"/>
      <c r="CC279" s="87"/>
      <c r="CD279" s="87"/>
      <c r="CE279" s="87"/>
    </row>
    <row r="280" spans="1:83" ht="30" customHeight="1">
      <c r="A280" s="87"/>
      <c r="B280" s="270" t="str">
        <f>IF(OR(SCHEDULES!O279=0,SCHEDULES!O279=""),"",SCHEDULES!O279)</f>
        <v>EPL</v>
      </c>
      <c r="C280" s="271">
        <f>IF(B280="","",SCHEDULES!P279)</f>
        <v>46449</v>
      </c>
      <c r="D280" s="270" t="str">
        <f>IF(B280="","",SCHEDULES!Q279)</f>
        <v>Anfield</v>
      </c>
      <c r="E280" s="272">
        <f>IF(B280="","",SCHEDULES!R279)</f>
        <v>0.83333333333333337</v>
      </c>
      <c r="F280" s="262">
        <f t="shared" si="60"/>
        <v>46449.833333333336</v>
      </c>
      <c r="G280" s="270" t="e" vm="43">
        <f>IFERROR(INDEX(LOGOS!B:B,MATCH(H280,LOGOS!A:A,0),1),"")</f>
        <v>#VALUE!</v>
      </c>
      <c r="H280" s="270" t="str">
        <f>IF(B280="","",SCHEDULES!S279)</f>
        <v>Liverpool</v>
      </c>
      <c r="I280" s="313" t="s">
        <v>117</v>
      </c>
      <c r="J280" s="273" t="str">
        <f t="shared" si="61"/>
        <v>:</v>
      </c>
      <c r="K280" s="313" t="s">
        <v>117</v>
      </c>
      <c r="L280" s="270" t="str">
        <f>IF(B280="","",SCHEDULES!T279)</f>
        <v>Aston Villa</v>
      </c>
      <c r="M280" s="270" t="e" vm="33">
        <f>IFERROR(INDEX(LOGOS!B:B,MATCH(L280,LOGOS!A:A,0),1),"")</f>
        <v>#VALUE!</v>
      </c>
      <c r="N280" s="107" t="str">
        <f t="shared" si="62"/>
        <v/>
      </c>
      <c r="O280" s="108" t="str">
        <f t="shared" si="63"/>
        <v/>
      </c>
      <c r="P280" s="108" t="str">
        <f t="shared" si="64"/>
        <v/>
      </c>
      <c r="Q280" s="109" t="str">
        <f t="shared" si="65"/>
        <v/>
      </c>
      <c r="R280" s="109" t="str">
        <f t="shared" si="66"/>
        <v/>
      </c>
      <c r="S280" s="109" t="str">
        <f t="shared" si="67"/>
        <v/>
      </c>
      <c r="T280" s="109" t="str">
        <f t="shared" si="68"/>
        <v/>
      </c>
      <c r="U280" s="108" t="str">
        <f>IF(N280="","",IF(MASTER.SCHEDULE!$N280="Draw",1,IF(MASTER.SCHEDULE!$N280=H280,3,0)))</f>
        <v/>
      </c>
      <c r="V280" s="108" t="str">
        <f>IF(N280="","",IF(MASTER.SCHEDULE!$N280="Draw",1,IF(MASTER.SCHEDULE!$N280=L280,3,0)))</f>
        <v/>
      </c>
      <c r="W280" s="109" t="str">
        <f>IF(N280="","",MASTER.SCHEDULE!$Q280+MASTER.SCHEDULE!$R280)</f>
        <v/>
      </c>
      <c r="X280" s="110">
        <f t="shared" si="69"/>
        <v>46449</v>
      </c>
      <c r="Y280" s="87"/>
      <c r="Z280" s="87"/>
      <c r="AA280" s="275" t="str">
        <f t="shared" si="70"/>
        <v>Mar 1, 2027</v>
      </c>
      <c r="AB280" s="87"/>
      <c r="AC280" s="87"/>
      <c r="AD280" s="126"/>
      <c r="AE280" s="126"/>
      <c r="AF280" s="87"/>
      <c r="AG280" s="87"/>
      <c r="AH280" s="126"/>
      <c r="AI280" s="126"/>
      <c r="AJ280" s="138"/>
      <c r="AK280" s="91"/>
      <c r="AL280" s="91"/>
      <c r="AM280" s="91"/>
      <c r="AN280" s="151"/>
      <c r="AO280" s="151"/>
      <c r="AP280" s="151"/>
      <c r="AQ280" s="151"/>
      <c r="AR280" s="151"/>
      <c r="AS280" s="151"/>
      <c r="AT280" s="151"/>
      <c r="AU280" s="152"/>
      <c r="AV280" s="152"/>
      <c r="AW280" s="152"/>
      <c r="AX280" s="151"/>
      <c r="AY280" s="151"/>
      <c r="AZ280" s="152"/>
      <c r="BA280" s="152"/>
      <c r="BB280" s="152"/>
      <c r="BC280" s="152"/>
      <c r="BD280" s="91"/>
      <c r="BE280" s="91"/>
      <c r="BF280" s="91"/>
      <c r="BG280" s="91"/>
      <c r="BH280" s="91"/>
      <c r="BI280" s="91"/>
      <c r="BJ280" s="91"/>
      <c r="BK280" s="91"/>
      <c r="BL280" s="91"/>
      <c r="BM280" s="91"/>
      <c r="BN280" s="87"/>
      <c r="BO280" s="87"/>
      <c r="BP280" s="91"/>
      <c r="BQ280" s="91"/>
      <c r="BR280" s="91"/>
      <c r="BS280" s="91"/>
      <c r="BT280" s="87"/>
      <c r="BU280" s="87"/>
      <c r="BV280" s="87"/>
      <c r="BW280" s="87"/>
      <c r="BX280" s="87"/>
      <c r="BY280" s="87"/>
      <c r="BZ280" s="87"/>
      <c r="CA280" s="87"/>
      <c r="CB280" s="87"/>
      <c r="CC280" s="87"/>
      <c r="CD280" s="87"/>
      <c r="CE280" s="87"/>
    </row>
    <row r="281" spans="1:83" ht="30" customHeight="1">
      <c r="A281" s="87"/>
      <c r="B281" s="270" t="str">
        <f>IF(OR(SCHEDULES!O280=0,SCHEDULES!O280=""),"",SCHEDULES!O280)</f>
        <v>EPL</v>
      </c>
      <c r="C281" s="271">
        <f>IF(B281="","",SCHEDULES!P280)</f>
        <v>46449</v>
      </c>
      <c r="D281" s="270" t="str">
        <f>IF(B281="","",SCHEDULES!Q280)</f>
        <v>Etihad Stadium</v>
      </c>
      <c r="E281" s="272">
        <f>IF(B281="","",SCHEDULES!R280)</f>
        <v>0.83333333333333337</v>
      </c>
      <c r="F281" s="262">
        <f t="shared" si="60"/>
        <v>46449.833333333336</v>
      </c>
      <c r="G281" s="270" t="e" vm="40">
        <f>IFERROR(INDEX(LOGOS!B:B,MATCH(H281,LOGOS!A:A,0),1),"")</f>
        <v>#VALUE!</v>
      </c>
      <c r="H281" s="270" t="str">
        <f>IF(B281="","",SCHEDULES!S280)</f>
        <v>Manchester City</v>
      </c>
      <c r="I281" s="313" t="s">
        <v>117</v>
      </c>
      <c r="J281" s="273" t="str">
        <f t="shared" si="61"/>
        <v>:</v>
      </c>
      <c r="K281" s="313" t="s">
        <v>117</v>
      </c>
      <c r="L281" s="270" t="str">
        <f>IF(B281="","",SCHEDULES!T280)</f>
        <v>Everton</v>
      </c>
      <c r="M281" s="270" t="e" vm="29">
        <f>IFERROR(INDEX(LOGOS!B:B,MATCH(L281,LOGOS!A:A,0),1),"")</f>
        <v>#VALUE!</v>
      </c>
      <c r="N281" s="107" t="str">
        <f t="shared" si="62"/>
        <v/>
      </c>
      <c r="O281" s="108" t="str">
        <f t="shared" si="63"/>
        <v/>
      </c>
      <c r="P281" s="108" t="str">
        <f t="shared" si="64"/>
        <v/>
      </c>
      <c r="Q281" s="109" t="str">
        <f t="shared" si="65"/>
        <v/>
      </c>
      <c r="R281" s="109" t="str">
        <f t="shared" si="66"/>
        <v/>
      </c>
      <c r="S281" s="109" t="str">
        <f t="shared" si="67"/>
        <v/>
      </c>
      <c r="T281" s="109" t="str">
        <f t="shared" si="68"/>
        <v/>
      </c>
      <c r="U281" s="108" t="str">
        <f>IF(N281="","",IF(MASTER.SCHEDULE!$N281="Draw",1,IF(MASTER.SCHEDULE!$N281=H281,3,0)))</f>
        <v/>
      </c>
      <c r="V281" s="108" t="str">
        <f>IF(N281="","",IF(MASTER.SCHEDULE!$N281="Draw",1,IF(MASTER.SCHEDULE!$N281=L281,3,0)))</f>
        <v/>
      </c>
      <c r="W281" s="109" t="str">
        <f>IF(N281="","",MASTER.SCHEDULE!$Q281+MASTER.SCHEDULE!$R281)</f>
        <v/>
      </c>
      <c r="X281" s="110">
        <f t="shared" si="69"/>
        <v>46449</v>
      </c>
      <c r="Y281" s="87"/>
      <c r="Z281" s="87"/>
      <c r="AA281" s="275" t="str">
        <f t="shared" si="70"/>
        <v>Mar 1, 2027</v>
      </c>
      <c r="AB281" s="87"/>
      <c r="AC281" s="87"/>
      <c r="AD281" s="126"/>
      <c r="AE281" s="126"/>
      <c r="AF281" s="87"/>
      <c r="AG281" s="87"/>
      <c r="AH281" s="126"/>
      <c r="AI281" s="126"/>
      <c r="AJ281" s="138"/>
      <c r="AK281" s="91"/>
      <c r="AL281" s="91"/>
      <c r="AM281" s="91"/>
      <c r="AN281" s="151"/>
      <c r="AO281" s="151"/>
      <c r="AP281" s="151"/>
      <c r="AQ281" s="151"/>
      <c r="AR281" s="151"/>
      <c r="AS281" s="151"/>
      <c r="AT281" s="151"/>
      <c r="AU281" s="152"/>
      <c r="AV281" s="152"/>
      <c r="AW281" s="152"/>
      <c r="AX281" s="151"/>
      <c r="AY281" s="151"/>
      <c r="AZ281" s="152"/>
      <c r="BA281" s="152"/>
      <c r="BB281" s="152"/>
      <c r="BC281" s="152"/>
      <c r="BD281" s="91"/>
      <c r="BE281" s="91"/>
      <c r="BF281" s="91"/>
      <c r="BG281" s="91"/>
      <c r="BH281" s="91"/>
      <c r="BI281" s="91"/>
      <c r="BJ281" s="91"/>
      <c r="BK281" s="91"/>
      <c r="BL281" s="91"/>
      <c r="BM281" s="91"/>
      <c r="BN281" s="87"/>
      <c r="BO281" s="87"/>
      <c r="BP281" s="91"/>
      <c r="BQ281" s="91"/>
      <c r="BR281" s="91"/>
      <c r="BS281" s="91"/>
      <c r="BT281" s="87"/>
      <c r="BU281" s="87"/>
      <c r="BV281" s="87"/>
      <c r="BW281" s="87"/>
      <c r="BX281" s="87"/>
      <c r="BY281" s="87"/>
      <c r="BZ281" s="87"/>
      <c r="CA281" s="87"/>
      <c r="CB281" s="87"/>
      <c r="CC281" s="87"/>
      <c r="CD281" s="87"/>
      <c r="CE281" s="87"/>
    </row>
    <row r="282" spans="1:83" ht="30" customHeight="1">
      <c r="A282" s="87"/>
      <c r="B282" s="270" t="str">
        <f>IF(OR(SCHEDULES!O281=0,SCHEDULES!O281=""),"",SCHEDULES!O281)</f>
        <v>EPL</v>
      </c>
      <c r="C282" s="271">
        <f>IF(B282="","",SCHEDULES!P281)</f>
        <v>46449</v>
      </c>
      <c r="D282" s="270" t="str">
        <f>IF(B282="","",SCHEDULES!Q281)</f>
        <v>The City Ground</v>
      </c>
      <c r="E282" s="272">
        <f>IF(B282="","",SCHEDULES!R281)</f>
        <v>0.83333333333333337</v>
      </c>
      <c r="F282" s="262">
        <f t="shared" si="60"/>
        <v>46449.833333333336</v>
      </c>
      <c r="G282" s="270" t="e" vm="34">
        <f>IFERROR(INDEX(LOGOS!B:B,MATCH(H282,LOGOS!A:A,0),1),"")</f>
        <v>#VALUE!</v>
      </c>
      <c r="H282" s="270" t="str">
        <f>IF(B282="","",SCHEDULES!S281)</f>
        <v>Nottingham Forest</v>
      </c>
      <c r="I282" s="313" t="s">
        <v>117</v>
      </c>
      <c r="J282" s="273" t="str">
        <f t="shared" si="61"/>
        <v>:</v>
      </c>
      <c r="K282" s="313" t="s">
        <v>117</v>
      </c>
      <c r="L282" s="270" t="str">
        <f>IF(B282="","",SCHEDULES!T281)</f>
        <v>Newcastle United</v>
      </c>
      <c r="M282" s="270" t="e" vm="42">
        <f>IFERROR(INDEX(LOGOS!B:B,MATCH(L282,LOGOS!A:A,0),1),"")</f>
        <v>#VALUE!</v>
      </c>
      <c r="N282" s="107" t="str">
        <f t="shared" si="62"/>
        <v/>
      </c>
      <c r="O282" s="108" t="str">
        <f t="shared" si="63"/>
        <v/>
      </c>
      <c r="P282" s="108" t="str">
        <f t="shared" si="64"/>
        <v/>
      </c>
      <c r="Q282" s="109" t="str">
        <f t="shared" si="65"/>
        <v/>
      </c>
      <c r="R282" s="109" t="str">
        <f t="shared" si="66"/>
        <v/>
      </c>
      <c r="S282" s="109" t="str">
        <f t="shared" si="67"/>
        <v/>
      </c>
      <c r="T282" s="109" t="str">
        <f t="shared" si="68"/>
        <v/>
      </c>
      <c r="U282" s="108" t="str">
        <f>IF(N282="","",IF(MASTER.SCHEDULE!$N282="Draw",1,IF(MASTER.SCHEDULE!$N282=H282,3,0)))</f>
        <v/>
      </c>
      <c r="V282" s="108" t="str">
        <f>IF(N282="","",IF(MASTER.SCHEDULE!$N282="Draw",1,IF(MASTER.SCHEDULE!$N282=L282,3,0)))</f>
        <v/>
      </c>
      <c r="W282" s="109" t="str">
        <f>IF(N282="","",MASTER.SCHEDULE!$Q282+MASTER.SCHEDULE!$R282)</f>
        <v/>
      </c>
      <c r="X282" s="110">
        <f t="shared" si="69"/>
        <v>46449</v>
      </c>
      <c r="Y282" s="87"/>
      <c r="Z282" s="87"/>
      <c r="AA282" s="275" t="str">
        <f t="shared" si="70"/>
        <v>Mar 1, 2027</v>
      </c>
      <c r="AB282" s="87"/>
      <c r="AC282" s="87"/>
      <c r="AD282" s="126"/>
      <c r="AE282" s="126"/>
      <c r="AF282" s="87"/>
      <c r="AG282" s="87"/>
      <c r="AH282" s="126"/>
      <c r="AI282" s="126"/>
      <c r="AJ282" s="138"/>
      <c r="AK282" s="91"/>
      <c r="AL282" s="91"/>
      <c r="AM282" s="91"/>
      <c r="AN282" s="151"/>
      <c r="AO282" s="151"/>
      <c r="AP282" s="151"/>
      <c r="AQ282" s="151"/>
      <c r="AR282" s="151"/>
      <c r="AS282" s="151"/>
      <c r="AT282" s="151"/>
      <c r="AU282" s="152"/>
      <c r="AV282" s="152"/>
      <c r="AW282" s="152"/>
      <c r="AX282" s="151"/>
      <c r="AY282" s="151"/>
      <c r="AZ282" s="152"/>
      <c r="BA282" s="152"/>
      <c r="BB282" s="152"/>
      <c r="BC282" s="152"/>
      <c r="BD282" s="91"/>
      <c r="BE282" s="91"/>
      <c r="BF282" s="91"/>
      <c r="BG282" s="91"/>
      <c r="BH282" s="91"/>
      <c r="BI282" s="91"/>
      <c r="BJ282" s="91"/>
      <c r="BK282" s="91"/>
      <c r="BL282" s="91"/>
      <c r="BM282" s="91"/>
      <c r="BN282" s="87"/>
      <c r="BO282" s="87"/>
      <c r="BP282" s="91"/>
      <c r="BQ282" s="91"/>
      <c r="BR282" s="91"/>
      <c r="BS282" s="91"/>
      <c r="BT282" s="87"/>
      <c r="BU282" s="87"/>
      <c r="BV282" s="87"/>
      <c r="BW282" s="87"/>
      <c r="BX282" s="87"/>
      <c r="BY282" s="87"/>
      <c r="BZ282" s="87"/>
      <c r="CA282" s="87"/>
      <c r="CB282" s="87"/>
      <c r="CC282" s="87"/>
      <c r="CD282" s="87"/>
      <c r="CE282" s="87"/>
    </row>
    <row r="283" spans="1:83" ht="30" customHeight="1">
      <c r="A283" s="87"/>
      <c r="B283" s="270" t="str">
        <f>IF(OR(SCHEDULES!O282=0,SCHEDULES!O282=""),"",SCHEDULES!O282)</f>
        <v>EPL</v>
      </c>
      <c r="C283" s="271">
        <f>IF(B283="","",SCHEDULES!P282)</f>
        <v>46449</v>
      </c>
      <c r="D283" s="270" t="str">
        <f>IF(B283="","",SCHEDULES!Q282)</f>
        <v>Stadium of Light</v>
      </c>
      <c r="E283" s="272">
        <f>IF(B283="","",SCHEDULES!R282)</f>
        <v>0.83333333333333337</v>
      </c>
      <c r="F283" s="262">
        <f t="shared" si="60"/>
        <v>46449.833333333336</v>
      </c>
      <c r="G283" s="270" t="e" vm="32">
        <f>IFERROR(INDEX(LOGOS!B:B,MATCH(H283,LOGOS!A:A,0),1),"")</f>
        <v>#VALUE!</v>
      </c>
      <c r="H283" s="270" t="str">
        <f>IF(B283="","",SCHEDULES!S282)</f>
        <v>Sunderland</v>
      </c>
      <c r="I283" s="313" t="s">
        <v>117</v>
      </c>
      <c r="J283" s="273" t="str">
        <f t="shared" si="61"/>
        <v>:</v>
      </c>
      <c r="K283" s="313" t="s">
        <v>117</v>
      </c>
      <c r="L283" s="270" t="str">
        <f>IF(B283="","",SCHEDULES!T282)</f>
        <v>Manchester United</v>
      </c>
      <c r="M283" s="270" t="e" vm="28">
        <f>IFERROR(INDEX(LOGOS!B:B,MATCH(L283,LOGOS!A:A,0),1),"")</f>
        <v>#VALUE!</v>
      </c>
      <c r="N283" s="107" t="str">
        <f t="shared" si="62"/>
        <v/>
      </c>
      <c r="O283" s="108" t="str">
        <f t="shared" si="63"/>
        <v/>
      </c>
      <c r="P283" s="108" t="str">
        <f t="shared" si="64"/>
        <v/>
      </c>
      <c r="Q283" s="109" t="str">
        <f t="shared" si="65"/>
        <v/>
      </c>
      <c r="R283" s="109" t="str">
        <f t="shared" si="66"/>
        <v/>
      </c>
      <c r="S283" s="109" t="str">
        <f t="shared" si="67"/>
        <v/>
      </c>
      <c r="T283" s="109" t="str">
        <f t="shared" si="68"/>
        <v/>
      </c>
      <c r="U283" s="108" t="str">
        <f>IF(N283="","",IF(MASTER.SCHEDULE!$N283="Draw",1,IF(MASTER.SCHEDULE!$N283=H283,3,0)))</f>
        <v/>
      </c>
      <c r="V283" s="108" t="str">
        <f>IF(N283="","",IF(MASTER.SCHEDULE!$N283="Draw",1,IF(MASTER.SCHEDULE!$N283=L283,3,0)))</f>
        <v/>
      </c>
      <c r="W283" s="109" t="str">
        <f>IF(N283="","",MASTER.SCHEDULE!$Q283+MASTER.SCHEDULE!$R283)</f>
        <v/>
      </c>
      <c r="X283" s="110">
        <f t="shared" si="69"/>
        <v>46449</v>
      </c>
      <c r="Y283" s="87"/>
      <c r="Z283" s="87"/>
      <c r="AA283" s="275" t="str">
        <f t="shared" si="70"/>
        <v>Mar 1, 2027</v>
      </c>
      <c r="AB283" s="87"/>
      <c r="AC283" s="87"/>
      <c r="AD283" s="126"/>
      <c r="AE283" s="126"/>
      <c r="AF283" s="87"/>
      <c r="AG283" s="87"/>
      <c r="AH283" s="126"/>
      <c r="AI283" s="126"/>
      <c r="AJ283" s="138"/>
      <c r="AK283" s="91"/>
      <c r="AL283" s="91"/>
      <c r="AM283" s="91"/>
      <c r="AN283" s="151"/>
      <c r="AO283" s="151"/>
      <c r="AP283" s="151"/>
      <c r="AQ283" s="151"/>
      <c r="AR283" s="151"/>
      <c r="AS283" s="151"/>
      <c r="AT283" s="151"/>
      <c r="AU283" s="152"/>
      <c r="AV283" s="152"/>
      <c r="AW283" s="152"/>
      <c r="AX283" s="151"/>
      <c r="AY283" s="151"/>
      <c r="AZ283" s="152"/>
      <c r="BA283" s="152"/>
      <c r="BB283" s="152"/>
      <c r="BC283" s="152"/>
      <c r="BD283" s="91"/>
      <c r="BE283" s="91"/>
      <c r="BF283" s="91"/>
      <c r="BG283" s="91"/>
      <c r="BH283" s="91"/>
      <c r="BI283" s="91"/>
      <c r="BJ283" s="91"/>
      <c r="BK283" s="91"/>
      <c r="BL283" s="91"/>
      <c r="BM283" s="91"/>
      <c r="BN283" s="87"/>
      <c r="BO283" s="87"/>
      <c r="BP283" s="91"/>
      <c r="BQ283" s="91"/>
      <c r="BR283" s="91"/>
      <c r="BS283" s="91"/>
      <c r="BT283" s="87"/>
      <c r="BU283" s="87"/>
      <c r="BV283" s="87"/>
      <c r="BW283" s="87"/>
      <c r="BX283" s="87"/>
      <c r="BY283" s="87"/>
      <c r="BZ283" s="87"/>
      <c r="CA283" s="87"/>
      <c r="CB283" s="87"/>
      <c r="CC283" s="87"/>
      <c r="CD283" s="87"/>
      <c r="CE283" s="87"/>
    </row>
    <row r="284" spans="1:83" ht="30" customHeight="1">
      <c r="A284" s="87"/>
      <c r="B284" s="270" t="str">
        <f>IF(OR(SCHEDULES!O283=0,SCHEDULES!O283=""),"",SCHEDULES!O283)</f>
        <v>EPL</v>
      </c>
      <c r="C284" s="271">
        <f>IF(B284="","",SCHEDULES!P283)</f>
        <v>46459</v>
      </c>
      <c r="D284" s="270" t="str">
        <f>IF(B284="","",SCHEDULES!Q283)</f>
        <v>Vitality Stadium</v>
      </c>
      <c r="E284" s="272">
        <f>IF(B284="","",SCHEDULES!R283)</f>
        <v>0.625</v>
      </c>
      <c r="F284" s="262">
        <f t="shared" si="60"/>
        <v>46459.625</v>
      </c>
      <c r="G284" s="270" t="e" vm="36">
        <f>IFERROR(INDEX(LOGOS!B:B,MATCH(H284,LOGOS!A:A,0),1),"")</f>
        <v>#VALUE!</v>
      </c>
      <c r="H284" s="270" t="str">
        <f>IF(B284="","",SCHEDULES!S283)</f>
        <v>Bournemouth</v>
      </c>
      <c r="I284" s="313" t="s">
        <v>117</v>
      </c>
      <c r="J284" s="273" t="str">
        <f t="shared" si="61"/>
        <v>:</v>
      </c>
      <c r="K284" s="313" t="s">
        <v>117</v>
      </c>
      <c r="L284" s="270" t="str">
        <f>IF(B284="","",SCHEDULES!T283)</f>
        <v>Newcastle United</v>
      </c>
      <c r="M284" s="270" t="e" vm="42">
        <f>IFERROR(INDEX(LOGOS!B:B,MATCH(L284,LOGOS!A:A,0),1),"")</f>
        <v>#VALUE!</v>
      </c>
      <c r="N284" s="107" t="str">
        <f t="shared" si="62"/>
        <v/>
      </c>
      <c r="O284" s="108" t="str">
        <f t="shared" si="63"/>
        <v/>
      </c>
      <c r="P284" s="108" t="str">
        <f t="shared" si="64"/>
        <v/>
      </c>
      <c r="Q284" s="109" t="str">
        <f t="shared" si="65"/>
        <v/>
      </c>
      <c r="R284" s="109" t="str">
        <f t="shared" si="66"/>
        <v/>
      </c>
      <c r="S284" s="109" t="str">
        <f t="shared" si="67"/>
        <v/>
      </c>
      <c r="T284" s="109" t="str">
        <f t="shared" si="68"/>
        <v/>
      </c>
      <c r="U284" s="108" t="str">
        <f>IF(N284="","",IF(MASTER.SCHEDULE!$N284="Draw",1,IF(MASTER.SCHEDULE!$N284=H284,3,0)))</f>
        <v/>
      </c>
      <c r="V284" s="108" t="str">
        <f>IF(N284="","",IF(MASTER.SCHEDULE!$N284="Draw",1,IF(MASTER.SCHEDULE!$N284=L284,3,0)))</f>
        <v/>
      </c>
      <c r="W284" s="109" t="str">
        <f>IF(N284="","",MASTER.SCHEDULE!$Q284+MASTER.SCHEDULE!$R284)</f>
        <v/>
      </c>
      <c r="X284" s="110">
        <f t="shared" si="69"/>
        <v>46459</v>
      </c>
      <c r="Y284" s="87"/>
      <c r="Z284" s="87"/>
      <c r="AA284" s="275" t="str">
        <f t="shared" si="70"/>
        <v>Mar 8, 2027</v>
      </c>
      <c r="AB284" s="87"/>
      <c r="AC284" s="87"/>
      <c r="AD284" s="126"/>
      <c r="AE284" s="126"/>
      <c r="AF284" s="87"/>
      <c r="AG284" s="87"/>
      <c r="AH284" s="126"/>
      <c r="AI284" s="126"/>
      <c r="AJ284" s="138"/>
      <c r="AK284" s="91"/>
      <c r="AL284" s="91"/>
      <c r="AM284" s="91"/>
      <c r="AN284" s="151"/>
      <c r="AO284" s="151"/>
      <c r="AP284" s="151"/>
      <c r="AQ284" s="151"/>
      <c r="AR284" s="151"/>
      <c r="AS284" s="151"/>
      <c r="AT284" s="151"/>
      <c r="AU284" s="152"/>
      <c r="AV284" s="152"/>
      <c r="AW284" s="152"/>
      <c r="AX284" s="151"/>
      <c r="AY284" s="151"/>
      <c r="AZ284" s="152"/>
      <c r="BA284" s="152"/>
      <c r="BB284" s="152"/>
      <c r="BC284" s="152"/>
      <c r="BD284" s="91"/>
      <c r="BE284" s="91"/>
      <c r="BF284" s="91"/>
      <c r="BG284" s="91"/>
      <c r="BH284" s="91"/>
      <c r="BI284" s="91"/>
      <c r="BJ284" s="91"/>
      <c r="BK284" s="91"/>
      <c r="BL284" s="91"/>
      <c r="BM284" s="91"/>
      <c r="BN284" s="87"/>
      <c r="BO284" s="87"/>
      <c r="BP284" s="91"/>
      <c r="BQ284" s="91"/>
      <c r="BR284" s="91"/>
      <c r="BS284" s="91"/>
      <c r="BT284" s="87"/>
      <c r="BU284" s="87"/>
      <c r="BV284" s="87"/>
      <c r="BW284" s="87"/>
      <c r="BX284" s="87"/>
      <c r="BY284" s="87"/>
      <c r="BZ284" s="87"/>
      <c r="CA284" s="87"/>
      <c r="CB284" s="87"/>
      <c r="CC284" s="87"/>
      <c r="CD284" s="87"/>
      <c r="CE284" s="87"/>
    </row>
    <row r="285" spans="1:83" ht="30" customHeight="1">
      <c r="A285" s="87"/>
      <c r="B285" s="270" t="str">
        <f>IF(OR(SCHEDULES!O284=0,SCHEDULES!O284=""),"",SCHEDULES!O284)</f>
        <v>EPL</v>
      </c>
      <c r="C285" s="271">
        <f>IF(B285="","",SCHEDULES!P284)</f>
        <v>46459</v>
      </c>
      <c r="D285" s="270" t="str">
        <f>IF(B285="","",SCHEDULES!Q284)</f>
        <v>Villa Park</v>
      </c>
      <c r="E285" s="272">
        <f>IF(B285="","",SCHEDULES!R284)</f>
        <v>0.625</v>
      </c>
      <c r="F285" s="262">
        <f t="shared" si="60"/>
        <v>46459.625</v>
      </c>
      <c r="G285" s="270" t="e" vm="33">
        <f>IFERROR(INDEX(LOGOS!B:B,MATCH(H285,LOGOS!A:A,0),1),"")</f>
        <v>#VALUE!</v>
      </c>
      <c r="H285" s="270" t="str">
        <f>IF(B285="","",SCHEDULES!S284)</f>
        <v>Aston Villa</v>
      </c>
      <c r="I285" s="313" t="s">
        <v>117</v>
      </c>
      <c r="J285" s="273" t="str">
        <f t="shared" si="61"/>
        <v>:</v>
      </c>
      <c r="K285" s="313" t="s">
        <v>117</v>
      </c>
      <c r="L285" s="270" t="str">
        <f>IF(B285="","",SCHEDULES!T284)</f>
        <v>Hull</v>
      </c>
      <c r="M285" s="270" t="e" vm="27">
        <f>IFERROR(INDEX(LOGOS!B:B,MATCH(L285,LOGOS!A:A,0),1),"")</f>
        <v>#VALUE!</v>
      </c>
      <c r="N285" s="107" t="str">
        <f t="shared" si="62"/>
        <v/>
      </c>
      <c r="O285" s="108" t="str">
        <f t="shared" si="63"/>
        <v/>
      </c>
      <c r="P285" s="108" t="str">
        <f t="shared" si="64"/>
        <v/>
      </c>
      <c r="Q285" s="109" t="str">
        <f t="shared" si="65"/>
        <v/>
      </c>
      <c r="R285" s="109" t="str">
        <f t="shared" si="66"/>
        <v/>
      </c>
      <c r="S285" s="109" t="str">
        <f t="shared" si="67"/>
        <v/>
      </c>
      <c r="T285" s="109" t="str">
        <f t="shared" si="68"/>
        <v/>
      </c>
      <c r="U285" s="108" t="str">
        <f>IF(N285="","",IF(MASTER.SCHEDULE!$N285="Draw",1,IF(MASTER.SCHEDULE!$N285=H285,3,0)))</f>
        <v/>
      </c>
      <c r="V285" s="108" t="str">
        <f>IF(N285="","",IF(MASTER.SCHEDULE!$N285="Draw",1,IF(MASTER.SCHEDULE!$N285=L285,3,0)))</f>
        <v/>
      </c>
      <c r="W285" s="109" t="str">
        <f>IF(N285="","",MASTER.SCHEDULE!$Q285+MASTER.SCHEDULE!$R285)</f>
        <v/>
      </c>
      <c r="X285" s="110">
        <f t="shared" si="69"/>
        <v>46459</v>
      </c>
      <c r="Y285" s="87"/>
      <c r="Z285" s="87"/>
      <c r="AA285" s="275" t="str">
        <f t="shared" si="70"/>
        <v>Mar 8, 2027</v>
      </c>
      <c r="AB285" s="87"/>
      <c r="AC285" s="87"/>
      <c r="AD285" s="126"/>
      <c r="AE285" s="126"/>
      <c r="AF285" s="87"/>
      <c r="AG285" s="87"/>
      <c r="AH285" s="126"/>
      <c r="AI285" s="126"/>
      <c r="AJ285" s="138"/>
      <c r="AK285" s="91"/>
      <c r="AL285" s="91"/>
      <c r="AM285" s="91"/>
      <c r="AN285" s="151"/>
      <c r="AO285" s="151"/>
      <c r="AP285" s="151"/>
      <c r="AQ285" s="151"/>
      <c r="AR285" s="151"/>
      <c r="AS285" s="151"/>
      <c r="AT285" s="151"/>
      <c r="AU285" s="152"/>
      <c r="AV285" s="152"/>
      <c r="AW285" s="152"/>
      <c r="AX285" s="151"/>
      <c r="AY285" s="151"/>
      <c r="AZ285" s="152"/>
      <c r="BA285" s="152"/>
      <c r="BB285" s="152"/>
      <c r="BC285" s="152"/>
      <c r="BD285" s="91"/>
      <c r="BE285" s="91"/>
      <c r="BF285" s="91"/>
      <c r="BG285" s="91"/>
      <c r="BH285" s="91"/>
      <c r="BI285" s="91"/>
      <c r="BJ285" s="91"/>
      <c r="BK285" s="91"/>
      <c r="BL285" s="91"/>
      <c r="BM285" s="91"/>
      <c r="BN285" s="87"/>
      <c r="BO285" s="87"/>
      <c r="BP285" s="91"/>
      <c r="BQ285" s="91"/>
      <c r="BR285" s="91"/>
      <c r="BS285" s="91"/>
      <c r="BT285" s="87"/>
      <c r="BU285" s="87"/>
      <c r="BV285" s="87"/>
      <c r="BW285" s="87"/>
      <c r="BX285" s="87"/>
      <c r="BY285" s="87"/>
      <c r="BZ285" s="87"/>
      <c r="CA285" s="87"/>
      <c r="CB285" s="87"/>
      <c r="CC285" s="87"/>
      <c r="CD285" s="87"/>
      <c r="CE285" s="87"/>
    </row>
    <row r="286" spans="1:83" ht="30" customHeight="1">
      <c r="A286" s="87"/>
      <c r="B286" s="270" t="str">
        <f>IF(OR(SCHEDULES!O285=0,SCHEDULES!O285=""),"",SCHEDULES!O285)</f>
        <v>EPL</v>
      </c>
      <c r="C286" s="271">
        <f>IF(B286="","",SCHEDULES!P285)</f>
        <v>46459</v>
      </c>
      <c r="D286" s="270" t="str">
        <f>IF(B286="","",SCHEDULES!Q285)</f>
        <v>Stamford Bridge</v>
      </c>
      <c r="E286" s="272">
        <f>IF(B286="","",SCHEDULES!R285)</f>
        <v>0.625</v>
      </c>
      <c r="F286" s="262">
        <f t="shared" si="60"/>
        <v>46459.625</v>
      </c>
      <c r="G286" s="270" t="e" vm="41">
        <f>IFERROR(INDEX(LOGOS!B:B,MATCH(H286,LOGOS!A:A,0),1),"")</f>
        <v>#VALUE!</v>
      </c>
      <c r="H286" s="270" t="str">
        <f>IF(B286="","",SCHEDULES!S285)</f>
        <v>Chelsea</v>
      </c>
      <c r="I286" s="313" t="s">
        <v>117</v>
      </c>
      <c r="J286" s="273" t="str">
        <f t="shared" si="61"/>
        <v>:</v>
      </c>
      <c r="K286" s="313" t="s">
        <v>117</v>
      </c>
      <c r="L286" s="270" t="str">
        <f>IF(B286="","",SCHEDULES!T285)</f>
        <v>Arsenal</v>
      </c>
      <c r="M286" s="270" t="e" vm="25">
        <f>IFERROR(INDEX(LOGOS!B:B,MATCH(L286,LOGOS!A:A,0),1),"")</f>
        <v>#VALUE!</v>
      </c>
      <c r="N286" s="107" t="str">
        <f t="shared" si="62"/>
        <v/>
      </c>
      <c r="O286" s="108" t="str">
        <f t="shared" si="63"/>
        <v/>
      </c>
      <c r="P286" s="108" t="str">
        <f t="shared" si="64"/>
        <v/>
      </c>
      <c r="Q286" s="109" t="str">
        <f t="shared" si="65"/>
        <v/>
      </c>
      <c r="R286" s="109" t="str">
        <f t="shared" si="66"/>
        <v/>
      </c>
      <c r="S286" s="109" t="str">
        <f t="shared" si="67"/>
        <v/>
      </c>
      <c r="T286" s="109" t="str">
        <f t="shared" si="68"/>
        <v/>
      </c>
      <c r="U286" s="108" t="str">
        <f>IF(N286="","",IF(MASTER.SCHEDULE!$N286="Draw",1,IF(MASTER.SCHEDULE!$N286=H286,3,0)))</f>
        <v/>
      </c>
      <c r="V286" s="108" t="str">
        <f>IF(N286="","",IF(MASTER.SCHEDULE!$N286="Draw",1,IF(MASTER.SCHEDULE!$N286=L286,3,0)))</f>
        <v/>
      </c>
      <c r="W286" s="109" t="str">
        <f>IF(N286="","",MASTER.SCHEDULE!$Q286+MASTER.SCHEDULE!$R286)</f>
        <v/>
      </c>
      <c r="X286" s="110">
        <f t="shared" si="69"/>
        <v>46459</v>
      </c>
      <c r="Y286" s="87"/>
      <c r="Z286" s="87"/>
      <c r="AA286" s="275" t="str">
        <f t="shared" si="70"/>
        <v>Mar 8, 2027</v>
      </c>
      <c r="AB286" s="87"/>
      <c r="AC286" s="87"/>
      <c r="AD286" s="126"/>
      <c r="AE286" s="126"/>
      <c r="AF286" s="87"/>
      <c r="AG286" s="87"/>
      <c r="AH286" s="126"/>
      <c r="AI286" s="126"/>
      <c r="AJ286" s="138"/>
      <c r="AK286" s="91"/>
      <c r="AL286" s="91"/>
      <c r="AM286" s="91"/>
      <c r="AN286" s="151"/>
      <c r="AO286" s="151"/>
      <c r="AP286" s="151"/>
      <c r="AQ286" s="151"/>
      <c r="AR286" s="151"/>
      <c r="AS286" s="151"/>
      <c r="AT286" s="151"/>
      <c r="AU286" s="152"/>
      <c r="AV286" s="152"/>
      <c r="AW286" s="152"/>
      <c r="AX286" s="151"/>
      <c r="AY286" s="151"/>
      <c r="AZ286" s="152"/>
      <c r="BA286" s="152"/>
      <c r="BB286" s="152"/>
      <c r="BC286" s="152"/>
      <c r="BD286" s="91"/>
      <c r="BE286" s="91"/>
      <c r="BF286" s="91"/>
      <c r="BG286" s="91"/>
      <c r="BH286" s="91"/>
      <c r="BI286" s="91"/>
      <c r="BJ286" s="91"/>
      <c r="BK286" s="91"/>
      <c r="BL286" s="91"/>
      <c r="BM286" s="91"/>
      <c r="BN286" s="87"/>
      <c r="BO286" s="87"/>
      <c r="BP286" s="91"/>
      <c r="BQ286" s="91"/>
      <c r="BR286" s="91"/>
      <c r="BS286" s="91"/>
      <c r="BT286" s="87"/>
      <c r="BU286" s="87"/>
      <c r="BV286" s="87"/>
      <c r="BW286" s="87"/>
      <c r="BX286" s="87"/>
      <c r="BY286" s="87"/>
      <c r="BZ286" s="87"/>
      <c r="CA286" s="87"/>
      <c r="CB286" s="87"/>
      <c r="CC286" s="87"/>
      <c r="CD286" s="87"/>
      <c r="CE286" s="87"/>
    </row>
    <row r="287" spans="1:83" ht="30" customHeight="1">
      <c r="A287" s="87"/>
      <c r="B287" s="270" t="str">
        <f>IF(OR(SCHEDULES!O286=0,SCHEDULES!O286=""),"",SCHEDULES!O286)</f>
        <v>EPL</v>
      </c>
      <c r="C287" s="271">
        <f>IF(B287="","",SCHEDULES!P286)</f>
        <v>46459</v>
      </c>
      <c r="D287" s="270" t="str">
        <f>IF(B287="","",SCHEDULES!Q286)</f>
        <v>Coventry Building Society Arena</v>
      </c>
      <c r="E287" s="272">
        <f>IF(B287="","",SCHEDULES!R286)</f>
        <v>0.625</v>
      </c>
      <c r="F287" s="262">
        <f t="shared" si="60"/>
        <v>46459.625</v>
      </c>
      <c r="G287" s="270" t="e" vm="26">
        <f>IFERROR(INDEX(LOGOS!B:B,MATCH(H287,LOGOS!A:A,0),1),"")</f>
        <v>#VALUE!</v>
      </c>
      <c r="H287" s="270" t="str">
        <f>IF(B287="","",SCHEDULES!S286)</f>
        <v>Coventry</v>
      </c>
      <c r="I287" s="313" t="s">
        <v>117</v>
      </c>
      <c r="J287" s="273" t="str">
        <f t="shared" si="61"/>
        <v>:</v>
      </c>
      <c r="K287" s="313" t="s">
        <v>117</v>
      </c>
      <c r="L287" s="270" t="str">
        <f>IF(B287="","",SCHEDULES!T286)</f>
        <v>Manchester City</v>
      </c>
      <c r="M287" s="270" t="e" vm="40">
        <f>IFERROR(INDEX(LOGOS!B:B,MATCH(L287,LOGOS!A:A,0),1),"")</f>
        <v>#VALUE!</v>
      </c>
      <c r="N287" s="107" t="str">
        <f t="shared" si="62"/>
        <v/>
      </c>
      <c r="O287" s="108" t="str">
        <f t="shared" si="63"/>
        <v/>
      </c>
      <c r="P287" s="108" t="str">
        <f t="shared" si="64"/>
        <v/>
      </c>
      <c r="Q287" s="109" t="str">
        <f t="shared" si="65"/>
        <v/>
      </c>
      <c r="R287" s="109" t="str">
        <f t="shared" si="66"/>
        <v/>
      </c>
      <c r="S287" s="109" t="str">
        <f t="shared" si="67"/>
        <v/>
      </c>
      <c r="T287" s="109" t="str">
        <f t="shared" si="68"/>
        <v/>
      </c>
      <c r="U287" s="108" t="str">
        <f>IF(N287="","",IF(MASTER.SCHEDULE!$N287="Draw",1,IF(MASTER.SCHEDULE!$N287=H287,3,0)))</f>
        <v/>
      </c>
      <c r="V287" s="108" t="str">
        <f>IF(N287="","",IF(MASTER.SCHEDULE!$N287="Draw",1,IF(MASTER.SCHEDULE!$N287=L287,3,0)))</f>
        <v/>
      </c>
      <c r="W287" s="109" t="str">
        <f>IF(N287="","",MASTER.SCHEDULE!$Q287+MASTER.SCHEDULE!$R287)</f>
        <v/>
      </c>
      <c r="X287" s="110">
        <f t="shared" si="69"/>
        <v>46459</v>
      </c>
      <c r="Y287" s="87"/>
      <c r="Z287" s="87"/>
      <c r="AA287" s="275" t="str">
        <f t="shared" si="70"/>
        <v>Mar 8, 2027</v>
      </c>
      <c r="AB287" s="87"/>
      <c r="AC287" s="87"/>
      <c r="AD287" s="126"/>
      <c r="AE287" s="126"/>
      <c r="AF287" s="87"/>
      <c r="AG287" s="87"/>
      <c r="AH287" s="126"/>
      <c r="AI287" s="126"/>
      <c r="AJ287" s="138"/>
      <c r="AK287" s="91"/>
      <c r="AL287" s="91"/>
      <c r="AM287" s="91"/>
      <c r="AN287" s="151"/>
      <c r="AO287" s="151"/>
      <c r="AP287" s="151"/>
      <c r="AQ287" s="151"/>
      <c r="AR287" s="151"/>
      <c r="AS287" s="151"/>
      <c r="AT287" s="151"/>
      <c r="AU287" s="152"/>
      <c r="AV287" s="152"/>
      <c r="AW287" s="152"/>
      <c r="AX287" s="151"/>
      <c r="AY287" s="151"/>
      <c r="AZ287" s="152"/>
      <c r="BA287" s="152"/>
      <c r="BB287" s="152"/>
      <c r="BC287" s="152"/>
      <c r="BD287" s="91"/>
      <c r="BE287" s="91"/>
      <c r="BF287" s="91"/>
      <c r="BG287" s="91"/>
      <c r="BH287" s="91"/>
      <c r="BI287" s="91"/>
      <c r="BJ287" s="91"/>
      <c r="BK287" s="91"/>
      <c r="BL287" s="91"/>
      <c r="BM287" s="91"/>
      <c r="BN287" s="87"/>
      <c r="BO287" s="87"/>
      <c r="BP287" s="91"/>
      <c r="BQ287" s="91"/>
      <c r="BR287" s="91"/>
      <c r="BS287" s="91"/>
      <c r="BT287" s="87"/>
      <c r="BU287" s="87"/>
      <c r="BV287" s="87"/>
      <c r="BW287" s="87"/>
      <c r="BX287" s="87"/>
      <c r="BY287" s="87"/>
      <c r="BZ287" s="87"/>
      <c r="CA287" s="87"/>
      <c r="CB287" s="87"/>
      <c r="CC287" s="87"/>
      <c r="CD287" s="87"/>
      <c r="CE287" s="87"/>
    </row>
    <row r="288" spans="1:83" ht="30" customHeight="1">
      <c r="A288" s="87"/>
      <c r="B288" s="270" t="str">
        <f>IF(OR(SCHEDULES!O287=0,SCHEDULES!O287=""),"",SCHEDULES!O287)</f>
        <v>EPL</v>
      </c>
      <c r="C288" s="271">
        <f>IF(B288="","",SCHEDULES!P287)</f>
        <v>46459</v>
      </c>
      <c r="D288" s="270" t="str">
        <f>IF(B288="","",SCHEDULES!Q287)</f>
        <v>Selhurst Park</v>
      </c>
      <c r="E288" s="272">
        <f>IF(B288="","",SCHEDULES!R287)</f>
        <v>0.625</v>
      </c>
      <c r="F288" s="262">
        <f t="shared" si="60"/>
        <v>46459.625</v>
      </c>
      <c r="G288" s="270" t="e" vm="30">
        <f>IFERROR(INDEX(LOGOS!B:B,MATCH(H288,LOGOS!A:A,0),1),"")</f>
        <v>#VALUE!</v>
      </c>
      <c r="H288" s="270" t="str">
        <f>IF(B288="","",SCHEDULES!S287)</f>
        <v>Crystal Palace</v>
      </c>
      <c r="I288" s="313" t="s">
        <v>117</v>
      </c>
      <c r="J288" s="273" t="str">
        <f t="shared" si="61"/>
        <v>:</v>
      </c>
      <c r="K288" s="313" t="s">
        <v>117</v>
      </c>
      <c r="L288" s="270" t="str">
        <f>IF(B288="","",SCHEDULES!T287)</f>
        <v>Fulham</v>
      </c>
      <c r="M288" s="270" t="e" vm="44">
        <f>IFERROR(INDEX(LOGOS!B:B,MATCH(L288,LOGOS!A:A,0),1),"")</f>
        <v>#VALUE!</v>
      </c>
      <c r="N288" s="107" t="str">
        <f t="shared" si="62"/>
        <v/>
      </c>
      <c r="O288" s="108" t="str">
        <f t="shared" si="63"/>
        <v/>
      </c>
      <c r="P288" s="108" t="str">
        <f t="shared" si="64"/>
        <v/>
      </c>
      <c r="Q288" s="109" t="str">
        <f t="shared" si="65"/>
        <v/>
      </c>
      <c r="R288" s="109" t="str">
        <f t="shared" si="66"/>
        <v/>
      </c>
      <c r="S288" s="109" t="str">
        <f t="shared" si="67"/>
        <v/>
      </c>
      <c r="T288" s="109" t="str">
        <f t="shared" si="68"/>
        <v/>
      </c>
      <c r="U288" s="108" t="str">
        <f>IF(N288="","",IF(MASTER.SCHEDULE!$N288="Draw",1,IF(MASTER.SCHEDULE!$N288=H288,3,0)))</f>
        <v/>
      </c>
      <c r="V288" s="108" t="str">
        <f>IF(N288="","",IF(MASTER.SCHEDULE!$N288="Draw",1,IF(MASTER.SCHEDULE!$N288=L288,3,0)))</f>
        <v/>
      </c>
      <c r="W288" s="109" t="str">
        <f>IF(N288="","",MASTER.SCHEDULE!$Q288+MASTER.SCHEDULE!$R288)</f>
        <v/>
      </c>
      <c r="X288" s="110">
        <f t="shared" si="69"/>
        <v>46459</v>
      </c>
      <c r="Y288" s="87"/>
      <c r="Z288" s="87"/>
      <c r="AA288" s="275" t="str">
        <f t="shared" si="70"/>
        <v>Mar 8, 2027</v>
      </c>
      <c r="AB288" s="87"/>
      <c r="AC288" s="87"/>
      <c r="AD288" s="126"/>
      <c r="AE288" s="126"/>
      <c r="AF288" s="87"/>
      <c r="AG288" s="87"/>
      <c r="AH288" s="126"/>
      <c r="AI288" s="126"/>
      <c r="AJ288" s="138"/>
      <c r="AK288" s="91"/>
      <c r="AL288" s="91"/>
      <c r="AM288" s="91"/>
      <c r="AN288" s="151"/>
      <c r="AO288" s="151"/>
      <c r="AP288" s="151"/>
      <c r="AQ288" s="151"/>
      <c r="AR288" s="151"/>
      <c r="AS288" s="151"/>
      <c r="AT288" s="151"/>
      <c r="AU288" s="152"/>
      <c r="AV288" s="152"/>
      <c r="AW288" s="152"/>
      <c r="AX288" s="151"/>
      <c r="AY288" s="151"/>
      <c r="AZ288" s="152"/>
      <c r="BA288" s="152"/>
      <c r="BB288" s="152"/>
      <c r="BC288" s="152"/>
      <c r="BD288" s="91"/>
      <c r="BE288" s="91"/>
      <c r="BF288" s="91"/>
      <c r="BG288" s="91"/>
      <c r="BH288" s="91"/>
      <c r="BI288" s="91"/>
      <c r="BJ288" s="91"/>
      <c r="BK288" s="91"/>
      <c r="BL288" s="91"/>
      <c r="BM288" s="91"/>
      <c r="BN288" s="87"/>
      <c r="BO288" s="87"/>
      <c r="BP288" s="91"/>
      <c r="BQ288" s="91"/>
      <c r="BR288" s="91"/>
      <c r="BS288" s="91"/>
      <c r="BT288" s="87"/>
      <c r="BU288" s="87"/>
      <c r="BV288" s="87"/>
      <c r="BW288" s="87"/>
      <c r="BX288" s="87"/>
      <c r="BY288" s="87"/>
      <c r="BZ288" s="87"/>
      <c r="CA288" s="87"/>
      <c r="CB288" s="87"/>
      <c r="CC288" s="87"/>
      <c r="CD288" s="87"/>
      <c r="CE288" s="87"/>
    </row>
    <row r="289" spans="1:83" ht="30" customHeight="1">
      <c r="A289" s="87"/>
      <c r="B289" s="270" t="str">
        <f>IF(OR(SCHEDULES!O288=0,SCHEDULES!O288=""),"",SCHEDULES!O288)</f>
        <v>EPL</v>
      </c>
      <c r="C289" s="271">
        <f>IF(B289="","",SCHEDULES!P288)</f>
        <v>46459</v>
      </c>
      <c r="D289" s="270" t="str">
        <f>IF(B289="","",SCHEDULES!Q288)</f>
        <v>Elland Road</v>
      </c>
      <c r="E289" s="272">
        <f>IF(B289="","",SCHEDULES!R288)</f>
        <v>0.625</v>
      </c>
      <c r="F289" s="262">
        <f t="shared" si="60"/>
        <v>46459.625</v>
      </c>
      <c r="G289" s="270" t="e" vm="35">
        <f>IFERROR(INDEX(LOGOS!B:B,MATCH(H289,LOGOS!A:A,0),1),"")</f>
        <v>#VALUE!</v>
      </c>
      <c r="H289" s="270" t="str">
        <f>IF(B289="","",SCHEDULES!S288)</f>
        <v>Leeds</v>
      </c>
      <c r="I289" s="313" t="s">
        <v>117</v>
      </c>
      <c r="J289" s="273" t="str">
        <f t="shared" si="61"/>
        <v>:</v>
      </c>
      <c r="K289" s="313" t="s">
        <v>117</v>
      </c>
      <c r="L289" s="270" t="str">
        <f>IF(B289="","",SCHEDULES!T288)</f>
        <v>Brighton</v>
      </c>
      <c r="M289" s="270" t="e" vm="39">
        <f>IFERROR(INDEX(LOGOS!B:B,MATCH(L289,LOGOS!A:A,0),1),"")</f>
        <v>#VALUE!</v>
      </c>
      <c r="N289" s="107" t="str">
        <f t="shared" si="62"/>
        <v/>
      </c>
      <c r="O289" s="108" t="str">
        <f t="shared" si="63"/>
        <v/>
      </c>
      <c r="P289" s="108" t="str">
        <f t="shared" si="64"/>
        <v/>
      </c>
      <c r="Q289" s="109" t="str">
        <f t="shared" si="65"/>
        <v/>
      </c>
      <c r="R289" s="109" t="str">
        <f t="shared" si="66"/>
        <v/>
      </c>
      <c r="S289" s="109" t="str">
        <f t="shared" si="67"/>
        <v/>
      </c>
      <c r="T289" s="109" t="str">
        <f t="shared" si="68"/>
        <v/>
      </c>
      <c r="U289" s="108" t="str">
        <f>IF(N289="","",IF(MASTER.SCHEDULE!$N289="Draw",1,IF(MASTER.SCHEDULE!$N289=H289,3,0)))</f>
        <v/>
      </c>
      <c r="V289" s="108" t="str">
        <f>IF(N289="","",IF(MASTER.SCHEDULE!$N289="Draw",1,IF(MASTER.SCHEDULE!$N289=L289,3,0)))</f>
        <v/>
      </c>
      <c r="W289" s="109" t="str">
        <f>IF(N289="","",MASTER.SCHEDULE!$Q289+MASTER.SCHEDULE!$R289)</f>
        <v/>
      </c>
      <c r="X289" s="110">
        <f t="shared" si="69"/>
        <v>46459</v>
      </c>
      <c r="Y289" s="87"/>
      <c r="Z289" s="87"/>
      <c r="AA289" s="275" t="str">
        <f t="shared" si="70"/>
        <v>Mar 8, 2027</v>
      </c>
      <c r="AB289" s="87"/>
      <c r="AC289" s="87"/>
      <c r="AD289" s="126"/>
      <c r="AE289" s="126"/>
      <c r="AF289" s="87"/>
      <c r="AG289" s="87"/>
      <c r="AH289" s="126"/>
      <c r="AI289" s="126"/>
      <c r="AJ289" s="138"/>
      <c r="AK289" s="91"/>
      <c r="AL289" s="91"/>
      <c r="AM289" s="91"/>
      <c r="AN289" s="151"/>
      <c r="AO289" s="151"/>
      <c r="AP289" s="151"/>
      <c r="AQ289" s="151"/>
      <c r="AR289" s="151"/>
      <c r="AS289" s="151"/>
      <c r="AT289" s="151"/>
      <c r="AU289" s="152"/>
      <c r="AV289" s="152"/>
      <c r="AW289" s="152"/>
      <c r="AX289" s="151"/>
      <c r="AY289" s="151"/>
      <c r="AZ289" s="152"/>
      <c r="BA289" s="152"/>
      <c r="BB289" s="152"/>
      <c r="BC289" s="152"/>
      <c r="BD289" s="91"/>
      <c r="BE289" s="91"/>
      <c r="BF289" s="91"/>
      <c r="BG289" s="91"/>
      <c r="BH289" s="91"/>
      <c r="BI289" s="91"/>
      <c r="BJ289" s="91"/>
      <c r="BK289" s="91"/>
      <c r="BL289" s="91"/>
      <c r="BM289" s="91"/>
      <c r="BN289" s="87"/>
      <c r="BO289" s="87"/>
      <c r="BP289" s="91"/>
      <c r="BQ289" s="91"/>
      <c r="BR289" s="91"/>
      <c r="BS289" s="91"/>
      <c r="BT289" s="87"/>
      <c r="BU289" s="87"/>
      <c r="BV289" s="87"/>
      <c r="BW289" s="87"/>
      <c r="BX289" s="87"/>
      <c r="BY289" s="87"/>
      <c r="BZ289" s="87"/>
      <c r="CA289" s="87"/>
      <c r="CB289" s="87"/>
      <c r="CC289" s="87"/>
      <c r="CD289" s="87"/>
      <c r="CE289" s="87"/>
    </row>
    <row r="290" spans="1:83" ht="30" customHeight="1">
      <c r="A290" s="87"/>
      <c r="B290" s="270" t="str">
        <f>IF(OR(SCHEDULES!O289=0,SCHEDULES!O289=""),"",SCHEDULES!O289)</f>
        <v>EPL</v>
      </c>
      <c r="C290" s="271">
        <f>IF(B290="","",SCHEDULES!P289)</f>
        <v>46459</v>
      </c>
      <c r="D290" s="270" t="str">
        <f>IF(B290="","",SCHEDULES!Q289)</f>
        <v>Anfield</v>
      </c>
      <c r="E290" s="272">
        <f>IF(B290="","",SCHEDULES!R289)</f>
        <v>0.625</v>
      </c>
      <c r="F290" s="262">
        <f t="shared" si="60"/>
        <v>46459.625</v>
      </c>
      <c r="G290" s="270" t="e" vm="43">
        <f>IFERROR(INDEX(LOGOS!B:B,MATCH(H290,LOGOS!A:A,0),1),"")</f>
        <v>#VALUE!</v>
      </c>
      <c r="H290" s="270" t="str">
        <f>IF(B290="","",SCHEDULES!S289)</f>
        <v>Liverpool</v>
      </c>
      <c r="I290" s="313" t="s">
        <v>117</v>
      </c>
      <c r="J290" s="273" t="str">
        <f t="shared" si="61"/>
        <v>:</v>
      </c>
      <c r="K290" s="313" t="s">
        <v>117</v>
      </c>
      <c r="L290" s="270" t="str">
        <f>IF(B290="","",SCHEDULES!T289)</f>
        <v>Ipswich</v>
      </c>
      <c r="M290" s="270" t="e" vm="31">
        <f>IFERROR(INDEX(LOGOS!B:B,MATCH(L290,LOGOS!A:A,0),1),"")</f>
        <v>#VALUE!</v>
      </c>
      <c r="N290" s="107" t="str">
        <f t="shared" si="62"/>
        <v/>
      </c>
      <c r="O290" s="108" t="str">
        <f t="shared" si="63"/>
        <v/>
      </c>
      <c r="P290" s="108" t="str">
        <f t="shared" si="64"/>
        <v/>
      </c>
      <c r="Q290" s="109" t="str">
        <f t="shared" si="65"/>
        <v/>
      </c>
      <c r="R290" s="109" t="str">
        <f t="shared" si="66"/>
        <v/>
      </c>
      <c r="S290" s="109" t="str">
        <f t="shared" si="67"/>
        <v/>
      </c>
      <c r="T290" s="109" t="str">
        <f t="shared" si="68"/>
        <v/>
      </c>
      <c r="U290" s="108" t="str">
        <f>IF(N290="","",IF(MASTER.SCHEDULE!$N290="Draw",1,IF(MASTER.SCHEDULE!$N290=H290,3,0)))</f>
        <v/>
      </c>
      <c r="V290" s="108" t="str">
        <f>IF(N290="","",IF(MASTER.SCHEDULE!$N290="Draw",1,IF(MASTER.SCHEDULE!$N290=L290,3,0)))</f>
        <v/>
      </c>
      <c r="W290" s="109" t="str">
        <f>IF(N290="","",MASTER.SCHEDULE!$Q290+MASTER.SCHEDULE!$R290)</f>
        <v/>
      </c>
      <c r="X290" s="110">
        <f t="shared" si="69"/>
        <v>46459</v>
      </c>
      <c r="Y290" s="87"/>
      <c r="Z290" s="87"/>
      <c r="AA290" s="275" t="str">
        <f t="shared" si="70"/>
        <v>Mar 8, 2027</v>
      </c>
      <c r="AB290" s="87"/>
      <c r="AC290" s="87"/>
      <c r="AD290" s="126"/>
      <c r="AE290" s="126"/>
      <c r="AF290" s="87"/>
      <c r="AG290" s="87"/>
      <c r="AH290" s="126"/>
      <c r="AI290" s="126"/>
      <c r="AJ290" s="138"/>
      <c r="AK290" s="91"/>
      <c r="AL290" s="91"/>
      <c r="AM290" s="91"/>
      <c r="AN290" s="151"/>
      <c r="AO290" s="151"/>
      <c r="AP290" s="151"/>
      <c r="AQ290" s="151"/>
      <c r="AR290" s="151"/>
      <c r="AS290" s="151"/>
      <c r="AT290" s="151"/>
      <c r="AU290" s="152"/>
      <c r="AV290" s="152"/>
      <c r="AW290" s="152"/>
      <c r="AX290" s="151"/>
      <c r="AY290" s="151"/>
      <c r="AZ290" s="152"/>
      <c r="BA290" s="152"/>
      <c r="BB290" s="152"/>
      <c r="BC290" s="152"/>
      <c r="BD290" s="91"/>
      <c r="BE290" s="91"/>
      <c r="BF290" s="91"/>
      <c r="BG290" s="91"/>
      <c r="BH290" s="91"/>
      <c r="BI290" s="91"/>
      <c r="BJ290" s="91"/>
      <c r="BK290" s="91"/>
      <c r="BL290" s="91"/>
      <c r="BM290" s="91"/>
      <c r="BN290" s="87"/>
      <c r="BO290" s="87"/>
      <c r="BP290" s="91"/>
      <c r="BQ290" s="91"/>
      <c r="BR290" s="91"/>
      <c r="BS290" s="91"/>
      <c r="BT290" s="87"/>
      <c r="BU290" s="87"/>
      <c r="BV290" s="87"/>
      <c r="BW290" s="87"/>
      <c r="BX290" s="87"/>
      <c r="BY290" s="87"/>
      <c r="BZ290" s="87"/>
      <c r="CA290" s="87"/>
      <c r="CB290" s="87"/>
      <c r="CC290" s="87"/>
      <c r="CD290" s="87"/>
      <c r="CE290" s="87"/>
    </row>
    <row r="291" spans="1:83" ht="30" customHeight="1">
      <c r="A291" s="87"/>
      <c r="B291" s="270" t="str">
        <f>IF(OR(SCHEDULES!O290=0,SCHEDULES!O290=""),"",SCHEDULES!O290)</f>
        <v>EPL</v>
      </c>
      <c r="C291" s="271">
        <f>IF(B291="","",SCHEDULES!P290)</f>
        <v>46459</v>
      </c>
      <c r="D291" s="270" t="str">
        <f>IF(B291="","",SCHEDULES!Q290)</f>
        <v>Old Trafford</v>
      </c>
      <c r="E291" s="272">
        <f>IF(B291="","",SCHEDULES!R290)</f>
        <v>0.625</v>
      </c>
      <c r="F291" s="262">
        <f t="shared" si="60"/>
        <v>46459.625</v>
      </c>
      <c r="G291" s="270" t="e" vm="28">
        <f>IFERROR(INDEX(LOGOS!B:B,MATCH(H291,LOGOS!A:A,0),1),"")</f>
        <v>#VALUE!</v>
      </c>
      <c r="H291" s="270" t="str">
        <f>IF(B291="","",SCHEDULES!S290)</f>
        <v>Manchester United</v>
      </c>
      <c r="I291" s="313" t="s">
        <v>117</v>
      </c>
      <c r="J291" s="273" t="str">
        <f t="shared" si="61"/>
        <v>:</v>
      </c>
      <c r="K291" s="313" t="s">
        <v>117</v>
      </c>
      <c r="L291" s="270" t="str">
        <f>IF(B291="","",SCHEDULES!T290)</f>
        <v>Everton</v>
      </c>
      <c r="M291" s="270" t="e" vm="29">
        <f>IFERROR(INDEX(LOGOS!B:B,MATCH(L291,LOGOS!A:A,0),1),"")</f>
        <v>#VALUE!</v>
      </c>
      <c r="N291" s="107" t="str">
        <f t="shared" si="62"/>
        <v/>
      </c>
      <c r="O291" s="108" t="str">
        <f t="shared" si="63"/>
        <v/>
      </c>
      <c r="P291" s="108" t="str">
        <f t="shared" si="64"/>
        <v/>
      </c>
      <c r="Q291" s="109" t="str">
        <f t="shared" si="65"/>
        <v/>
      </c>
      <c r="R291" s="109" t="str">
        <f t="shared" si="66"/>
        <v/>
      </c>
      <c r="S291" s="109" t="str">
        <f t="shared" si="67"/>
        <v/>
      </c>
      <c r="T291" s="109" t="str">
        <f t="shared" si="68"/>
        <v/>
      </c>
      <c r="U291" s="108" t="str">
        <f>IF(N291="","",IF(MASTER.SCHEDULE!$N291="Draw",1,IF(MASTER.SCHEDULE!$N291=H291,3,0)))</f>
        <v/>
      </c>
      <c r="V291" s="108" t="str">
        <f>IF(N291="","",IF(MASTER.SCHEDULE!$N291="Draw",1,IF(MASTER.SCHEDULE!$N291=L291,3,0)))</f>
        <v/>
      </c>
      <c r="W291" s="109" t="str">
        <f>IF(N291="","",MASTER.SCHEDULE!$Q291+MASTER.SCHEDULE!$R291)</f>
        <v/>
      </c>
      <c r="X291" s="110">
        <f t="shared" si="69"/>
        <v>46459</v>
      </c>
      <c r="Y291" s="87"/>
      <c r="Z291" s="87"/>
      <c r="AA291" s="275" t="str">
        <f t="shared" si="70"/>
        <v>Mar 8, 2027</v>
      </c>
      <c r="AB291" s="87"/>
      <c r="AC291" s="87"/>
      <c r="AD291" s="126"/>
      <c r="AE291" s="126"/>
      <c r="AF291" s="87"/>
      <c r="AG291" s="87"/>
      <c r="AH291" s="126"/>
      <c r="AI291" s="126"/>
      <c r="AJ291" s="138"/>
      <c r="AK291" s="91"/>
      <c r="AL291" s="91"/>
      <c r="AM291" s="91"/>
      <c r="AN291" s="151"/>
      <c r="AO291" s="151"/>
      <c r="AP291" s="151"/>
      <c r="AQ291" s="151"/>
      <c r="AR291" s="151"/>
      <c r="AS291" s="151"/>
      <c r="AT291" s="151"/>
      <c r="AU291" s="152"/>
      <c r="AV291" s="152"/>
      <c r="AW291" s="152"/>
      <c r="AX291" s="151"/>
      <c r="AY291" s="151"/>
      <c r="AZ291" s="152"/>
      <c r="BA291" s="152"/>
      <c r="BB291" s="152"/>
      <c r="BC291" s="152"/>
      <c r="BD291" s="91"/>
      <c r="BE291" s="91"/>
      <c r="BF291" s="91"/>
      <c r="BG291" s="91"/>
      <c r="BH291" s="91"/>
      <c r="BI291" s="91"/>
      <c r="BJ291" s="91"/>
      <c r="BK291" s="91"/>
      <c r="BL291" s="91"/>
      <c r="BM291" s="91"/>
      <c r="BN291" s="87"/>
      <c r="BO291" s="87"/>
      <c r="BP291" s="91"/>
      <c r="BQ291" s="91"/>
      <c r="BR291" s="91"/>
      <c r="BS291" s="91"/>
      <c r="BT291" s="87"/>
      <c r="BU291" s="87"/>
      <c r="BV291" s="87"/>
      <c r="BW291" s="87"/>
      <c r="BX291" s="87"/>
      <c r="BY291" s="87"/>
      <c r="BZ291" s="87"/>
      <c r="CA291" s="87"/>
      <c r="CB291" s="87"/>
      <c r="CC291" s="87"/>
      <c r="CD291" s="87"/>
      <c r="CE291" s="87"/>
    </row>
    <row r="292" spans="1:83" ht="30" customHeight="1">
      <c r="A292" s="87"/>
      <c r="B292" s="270" t="str">
        <f>IF(OR(SCHEDULES!O291=0,SCHEDULES!O291=""),"",SCHEDULES!O291)</f>
        <v>EPL</v>
      </c>
      <c r="C292" s="271">
        <f>IF(B292="","",SCHEDULES!P291)</f>
        <v>46459</v>
      </c>
      <c r="D292" s="270" t="str">
        <f>IF(B292="","",SCHEDULES!Q291)</f>
        <v>Stadium of Light</v>
      </c>
      <c r="E292" s="272">
        <f>IF(B292="","",SCHEDULES!R291)</f>
        <v>0.625</v>
      </c>
      <c r="F292" s="262">
        <f t="shared" si="60"/>
        <v>46459.625</v>
      </c>
      <c r="G292" s="270" t="e" vm="32">
        <f>IFERROR(INDEX(LOGOS!B:B,MATCH(H292,LOGOS!A:A,0),1),"")</f>
        <v>#VALUE!</v>
      </c>
      <c r="H292" s="270" t="str">
        <f>IF(B292="","",SCHEDULES!S291)</f>
        <v>Sunderland</v>
      </c>
      <c r="I292" s="313" t="s">
        <v>117</v>
      </c>
      <c r="J292" s="273" t="str">
        <f t="shared" si="61"/>
        <v>:</v>
      </c>
      <c r="K292" s="313" t="s">
        <v>117</v>
      </c>
      <c r="L292" s="270" t="str">
        <f>IF(B292="","",SCHEDULES!T291)</f>
        <v>Brentford</v>
      </c>
      <c r="M292" s="270" t="e" vm="37">
        <f>IFERROR(INDEX(LOGOS!B:B,MATCH(L292,LOGOS!A:A,0),1),"")</f>
        <v>#VALUE!</v>
      </c>
      <c r="N292" s="107" t="str">
        <f t="shared" si="62"/>
        <v/>
      </c>
      <c r="O292" s="108" t="str">
        <f t="shared" si="63"/>
        <v/>
      </c>
      <c r="P292" s="108" t="str">
        <f t="shared" si="64"/>
        <v/>
      </c>
      <c r="Q292" s="109" t="str">
        <f t="shared" si="65"/>
        <v/>
      </c>
      <c r="R292" s="109" t="str">
        <f t="shared" si="66"/>
        <v/>
      </c>
      <c r="S292" s="109" t="str">
        <f t="shared" si="67"/>
        <v/>
      </c>
      <c r="T292" s="109" t="str">
        <f t="shared" si="68"/>
        <v/>
      </c>
      <c r="U292" s="108" t="str">
        <f>IF(N292="","",IF(MASTER.SCHEDULE!$N292="Draw",1,IF(MASTER.SCHEDULE!$N292=H292,3,0)))</f>
        <v/>
      </c>
      <c r="V292" s="108" t="str">
        <f>IF(N292="","",IF(MASTER.SCHEDULE!$N292="Draw",1,IF(MASTER.SCHEDULE!$N292=L292,3,0)))</f>
        <v/>
      </c>
      <c r="W292" s="109" t="str">
        <f>IF(N292="","",MASTER.SCHEDULE!$Q292+MASTER.SCHEDULE!$R292)</f>
        <v/>
      </c>
      <c r="X292" s="110">
        <f t="shared" si="69"/>
        <v>46459</v>
      </c>
      <c r="Y292" s="87"/>
      <c r="Z292" s="87"/>
      <c r="AA292" s="275" t="str">
        <f t="shared" si="70"/>
        <v>Mar 8, 2027</v>
      </c>
      <c r="AB292" s="87"/>
      <c r="AC292" s="87"/>
      <c r="AD292" s="126"/>
      <c r="AE292" s="126"/>
      <c r="AF292" s="87"/>
      <c r="AG292" s="87"/>
      <c r="AH292" s="126"/>
      <c r="AI292" s="126"/>
      <c r="AJ292" s="138"/>
      <c r="AK292" s="91"/>
      <c r="AL292" s="91"/>
      <c r="AM292" s="91"/>
      <c r="AN292" s="151"/>
      <c r="AO292" s="151"/>
      <c r="AP292" s="151"/>
      <c r="AQ292" s="151"/>
      <c r="AR292" s="151"/>
      <c r="AS292" s="151"/>
      <c r="AT292" s="151"/>
      <c r="AU292" s="152"/>
      <c r="AV292" s="152"/>
      <c r="AW292" s="152"/>
      <c r="AX292" s="151"/>
      <c r="AY292" s="151"/>
      <c r="AZ292" s="152"/>
      <c r="BA292" s="152"/>
      <c r="BB292" s="152"/>
      <c r="BC292" s="152"/>
      <c r="BD292" s="91"/>
      <c r="BE292" s="91"/>
      <c r="BF292" s="91"/>
      <c r="BG292" s="91"/>
      <c r="BH292" s="91"/>
      <c r="BI292" s="91"/>
      <c r="BJ292" s="91"/>
      <c r="BK292" s="91"/>
      <c r="BL292" s="91"/>
      <c r="BM292" s="91"/>
      <c r="BN292" s="87"/>
      <c r="BO292" s="87"/>
      <c r="BP292" s="91"/>
      <c r="BQ292" s="91"/>
      <c r="BR292" s="91"/>
      <c r="BS292" s="91"/>
      <c r="BT292" s="87"/>
      <c r="BU292" s="87"/>
      <c r="BV292" s="87"/>
      <c r="BW292" s="87"/>
      <c r="BX292" s="87"/>
      <c r="BY292" s="87"/>
      <c r="BZ292" s="87"/>
      <c r="CA292" s="87"/>
      <c r="CB292" s="87"/>
      <c r="CC292" s="87"/>
      <c r="CD292" s="87"/>
      <c r="CE292" s="87"/>
    </row>
    <row r="293" spans="1:83" ht="30" customHeight="1">
      <c r="A293" s="87"/>
      <c r="B293" s="270" t="str">
        <f>IF(OR(SCHEDULES!O292=0,SCHEDULES!O292=""),"",SCHEDULES!O292)</f>
        <v>EPL</v>
      </c>
      <c r="C293" s="271">
        <f>IF(B293="","",SCHEDULES!P292)</f>
        <v>46459</v>
      </c>
      <c r="D293" s="270" t="str">
        <f>IF(B293="","",SCHEDULES!Q292)</f>
        <v>Tottenham Hotspur Stadium</v>
      </c>
      <c r="E293" s="272">
        <f>IF(B293="","",SCHEDULES!R292)</f>
        <v>0.625</v>
      </c>
      <c r="F293" s="262">
        <f t="shared" si="60"/>
        <v>46459.625</v>
      </c>
      <c r="G293" s="270" t="e" vm="38">
        <f>IFERROR(INDEX(LOGOS!B:B,MATCH(H293,LOGOS!A:A,0),1),"")</f>
        <v>#VALUE!</v>
      </c>
      <c r="H293" s="270" t="str">
        <f>IF(B293="","",SCHEDULES!S292)</f>
        <v>Tottenham</v>
      </c>
      <c r="I293" s="313" t="s">
        <v>117</v>
      </c>
      <c r="J293" s="273" t="str">
        <f t="shared" si="61"/>
        <v>:</v>
      </c>
      <c r="K293" s="313" t="s">
        <v>117</v>
      </c>
      <c r="L293" s="270" t="str">
        <f>IF(B293="","",SCHEDULES!T292)</f>
        <v>Nottingham Forest</v>
      </c>
      <c r="M293" s="270" t="e" vm="34">
        <f>IFERROR(INDEX(LOGOS!B:B,MATCH(L293,LOGOS!A:A,0),1),"")</f>
        <v>#VALUE!</v>
      </c>
      <c r="N293" s="107" t="str">
        <f t="shared" si="62"/>
        <v/>
      </c>
      <c r="O293" s="108" t="str">
        <f t="shared" si="63"/>
        <v/>
      </c>
      <c r="P293" s="108" t="str">
        <f t="shared" si="64"/>
        <v/>
      </c>
      <c r="Q293" s="109" t="str">
        <f t="shared" si="65"/>
        <v/>
      </c>
      <c r="R293" s="109" t="str">
        <f t="shared" si="66"/>
        <v/>
      </c>
      <c r="S293" s="109" t="str">
        <f t="shared" si="67"/>
        <v/>
      </c>
      <c r="T293" s="109" t="str">
        <f t="shared" si="68"/>
        <v/>
      </c>
      <c r="U293" s="108" t="str">
        <f>IF(N293="","",IF(MASTER.SCHEDULE!$N293="Draw",1,IF(MASTER.SCHEDULE!$N293=H293,3,0)))</f>
        <v/>
      </c>
      <c r="V293" s="108" t="str">
        <f>IF(N293="","",IF(MASTER.SCHEDULE!$N293="Draw",1,IF(MASTER.SCHEDULE!$N293=L293,3,0)))</f>
        <v/>
      </c>
      <c r="W293" s="109" t="str">
        <f>IF(N293="","",MASTER.SCHEDULE!$Q293+MASTER.SCHEDULE!$R293)</f>
        <v/>
      </c>
      <c r="X293" s="110">
        <f t="shared" si="69"/>
        <v>46459</v>
      </c>
      <c r="Y293" s="87"/>
      <c r="Z293" s="87"/>
      <c r="AA293" s="275" t="str">
        <f t="shared" si="70"/>
        <v>Mar 8, 2027</v>
      </c>
      <c r="AB293" s="87"/>
      <c r="AC293" s="87"/>
      <c r="AD293" s="126"/>
      <c r="AE293" s="126"/>
      <c r="AF293" s="87"/>
      <c r="AG293" s="87"/>
      <c r="AH293" s="126"/>
      <c r="AI293" s="126"/>
      <c r="AJ293" s="138"/>
      <c r="AK293" s="91"/>
      <c r="AL293" s="91"/>
      <c r="AM293" s="91"/>
      <c r="AN293" s="151"/>
      <c r="AO293" s="151"/>
      <c r="AP293" s="151"/>
      <c r="AQ293" s="151"/>
      <c r="AR293" s="151"/>
      <c r="AS293" s="151"/>
      <c r="AT293" s="151"/>
      <c r="AU293" s="152"/>
      <c r="AV293" s="152"/>
      <c r="AW293" s="152"/>
      <c r="AX293" s="151"/>
      <c r="AY293" s="151"/>
      <c r="AZ293" s="152"/>
      <c r="BA293" s="152"/>
      <c r="BB293" s="152"/>
      <c r="BC293" s="152"/>
      <c r="BD293" s="91"/>
      <c r="BE293" s="91"/>
      <c r="BF293" s="91"/>
      <c r="BG293" s="91"/>
      <c r="BH293" s="91"/>
      <c r="BI293" s="91"/>
      <c r="BJ293" s="91"/>
      <c r="BK293" s="91"/>
      <c r="BL293" s="91"/>
      <c r="BM293" s="91"/>
      <c r="BN293" s="87"/>
      <c r="BO293" s="87"/>
      <c r="BP293" s="91"/>
      <c r="BQ293" s="91"/>
      <c r="BR293" s="91"/>
      <c r="BS293" s="91"/>
      <c r="BT293" s="87"/>
      <c r="BU293" s="87"/>
      <c r="BV293" s="87"/>
      <c r="BW293" s="87"/>
      <c r="BX293" s="87"/>
      <c r="BY293" s="87"/>
      <c r="BZ293" s="87"/>
      <c r="CA293" s="87"/>
      <c r="CB293" s="87"/>
      <c r="CC293" s="87"/>
      <c r="CD293" s="87"/>
      <c r="CE293" s="87"/>
    </row>
    <row r="294" spans="1:83" ht="30" customHeight="1">
      <c r="A294" s="87"/>
      <c r="B294" s="270" t="str">
        <f>IF(OR(SCHEDULES!O293=0,SCHEDULES!O293=""),"",SCHEDULES!O293)</f>
        <v>EPL</v>
      </c>
      <c r="C294" s="271">
        <f>IF(B294="","",SCHEDULES!P293)</f>
        <v>46466</v>
      </c>
      <c r="D294" s="270" t="str">
        <f>IF(B294="","",SCHEDULES!Q293)</f>
        <v>Emirates Stadium</v>
      </c>
      <c r="E294" s="272">
        <f>IF(B294="","",SCHEDULES!R293)</f>
        <v>0.625</v>
      </c>
      <c r="F294" s="262">
        <f t="shared" si="60"/>
        <v>46466.625</v>
      </c>
      <c r="G294" s="270" t="e" vm="25">
        <f>IFERROR(INDEX(LOGOS!B:B,MATCH(H294,LOGOS!A:A,0),1),"")</f>
        <v>#VALUE!</v>
      </c>
      <c r="H294" s="270" t="str">
        <f>IF(B294="","",SCHEDULES!S293)</f>
        <v>Arsenal</v>
      </c>
      <c r="I294" s="313" t="s">
        <v>117</v>
      </c>
      <c r="J294" s="273" t="str">
        <f t="shared" si="61"/>
        <v>:</v>
      </c>
      <c r="K294" s="313" t="s">
        <v>117</v>
      </c>
      <c r="L294" s="270" t="str">
        <f>IF(B294="","",SCHEDULES!T293)</f>
        <v>Sunderland</v>
      </c>
      <c r="M294" s="270" t="e" vm="32">
        <f>IFERROR(INDEX(LOGOS!B:B,MATCH(L294,LOGOS!A:A,0),1),"")</f>
        <v>#VALUE!</v>
      </c>
      <c r="N294" s="107" t="str">
        <f t="shared" si="62"/>
        <v/>
      </c>
      <c r="O294" s="108" t="str">
        <f t="shared" si="63"/>
        <v/>
      </c>
      <c r="P294" s="108" t="str">
        <f t="shared" si="64"/>
        <v/>
      </c>
      <c r="Q294" s="109" t="str">
        <f t="shared" si="65"/>
        <v/>
      </c>
      <c r="R294" s="109" t="str">
        <f t="shared" si="66"/>
        <v/>
      </c>
      <c r="S294" s="109" t="str">
        <f t="shared" si="67"/>
        <v/>
      </c>
      <c r="T294" s="109" t="str">
        <f t="shared" si="68"/>
        <v/>
      </c>
      <c r="U294" s="108" t="str">
        <f>IF(N294="","",IF(MASTER.SCHEDULE!$N294="Draw",1,IF(MASTER.SCHEDULE!$N294=H294,3,0)))</f>
        <v/>
      </c>
      <c r="V294" s="108" t="str">
        <f>IF(N294="","",IF(MASTER.SCHEDULE!$N294="Draw",1,IF(MASTER.SCHEDULE!$N294=L294,3,0)))</f>
        <v/>
      </c>
      <c r="W294" s="109" t="str">
        <f>IF(N294="","",MASTER.SCHEDULE!$Q294+MASTER.SCHEDULE!$R294)</f>
        <v/>
      </c>
      <c r="X294" s="110">
        <f t="shared" si="69"/>
        <v>46466</v>
      </c>
      <c r="Y294" s="87"/>
      <c r="Z294" s="87"/>
      <c r="AA294" s="275" t="str">
        <f t="shared" si="70"/>
        <v>Mar 15, 2027</v>
      </c>
      <c r="AB294" s="87"/>
      <c r="AC294" s="87"/>
      <c r="AD294" s="126"/>
      <c r="AE294" s="126"/>
      <c r="AF294" s="87"/>
      <c r="AG294" s="87"/>
      <c r="AH294" s="126"/>
      <c r="AI294" s="126"/>
      <c r="AJ294" s="138"/>
      <c r="AK294" s="91"/>
      <c r="AL294" s="91"/>
      <c r="AM294" s="91"/>
      <c r="AN294" s="151"/>
      <c r="AO294" s="151"/>
      <c r="AP294" s="151"/>
      <c r="AQ294" s="151"/>
      <c r="AR294" s="151"/>
      <c r="AS294" s="151"/>
      <c r="AT294" s="151"/>
      <c r="AU294" s="152"/>
      <c r="AV294" s="152"/>
      <c r="AW294" s="152"/>
      <c r="AX294" s="151"/>
      <c r="AY294" s="151"/>
      <c r="AZ294" s="152"/>
      <c r="BA294" s="152"/>
      <c r="BB294" s="152"/>
      <c r="BC294" s="152"/>
      <c r="BD294" s="91"/>
      <c r="BE294" s="91"/>
      <c r="BF294" s="91"/>
      <c r="BG294" s="91"/>
      <c r="BH294" s="91"/>
      <c r="BI294" s="91"/>
      <c r="BJ294" s="91"/>
      <c r="BK294" s="91"/>
      <c r="BL294" s="91"/>
      <c r="BM294" s="91"/>
      <c r="BN294" s="87"/>
      <c r="BO294" s="87"/>
      <c r="BP294" s="91"/>
      <c r="BQ294" s="91"/>
      <c r="BR294" s="91"/>
      <c r="BS294" s="91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7"/>
    </row>
    <row r="295" spans="1:83" ht="30" customHeight="1">
      <c r="A295" s="87"/>
      <c r="B295" s="270" t="str">
        <f>IF(OR(SCHEDULES!O294=0,SCHEDULES!O294=""),"",SCHEDULES!O294)</f>
        <v>EPL</v>
      </c>
      <c r="C295" s="271">
        <f>IF(B295="","",SCHEDULES!P294)</f>
        <v>46466</v>
      </c>
      <c r="D295" s="270" t="str">
        <f>IF(B295="","",SCHEDULES!Q294)</f>
        <v>Gtech Community Stadium</v>
      </c>
      <c r="E295" s="272">
        <f>IF(B295="","",SCHEDULES!R294)</f>
        <v>0.625</v>
      </c>
      <c r="F295" s="262">
        <f t="shared" si="60"/>
        <v>46466.625</v>
      </c>
      <c r="G295" s="270" t="e" vm="37">
        <f>IFERROR(INDEX(LOGOS!B:B,MATCH(H295,LOGOS!A:A,0),1),"")</f>
        <v>#VALUE!</v>
      </c>
      <c r="H295" s="270" t="str">
        <f>IF(B295="","",SCHEDULES!S294)</f>
        <v>Brentford</v>
      </c>
      <c r="I295" s="313" t="s">
        <v>117</v>
      </c>
      <c r="J295" s="273" t="str">
        <f t="shared" si="61"/>
        <v>:</v>
      </c>
      <c r="K295" s="313" t="s">
        <v>117</v>
      </c>
      <c r="L295" s="270" t="str">
        <f>IF(B295="","",SCHEDULES!T294)</f>
        <v>Bournemouth</v>
      </c>
      <c r="M295" s="270" t="e" vm="36">
        <f>IFERROR(INDEX(LOGOS!B:B,MATCH(L295,LOGOS!A:A,0),1),"")</f>
        <v>#VALUE!</v>
      </c>
      <c r="N295" s="107" t="str">
        <f t="shared" si="62"/>
        <v/>
      </c>
      <c r="O295" s="108" t="str">
        <f t="shared" si="63"/>
        <v/>
      </c>
      <c r="P295" s="108" t="str">
        <f t="shared" si="64"/>
        <v/>
      </c>
      <c r="Q295" s="109" t="str">
        <f t="shared" si="65"/>
        <v/>
      </c>
      <c r="R295" s="109" t="str">
        <f t="shared" si="66"/>
        <v/>
      </c>
      <c r="S295" s="109" t="str">
        <f t="shared" si="67"/>
        <v/>
      </c>
      <c r="T295" s="109" t="str">
        <f t="shared" si="68"/>
        <v/>
      </c>
      <c r="U295" s="108" t="str">
        <f>IF(N295="","",IF(MASTER.SCHEDULE!$N295="Draw",1,IF(MASTER.SCHEDULE!$N295=H295,3,0)))</f>
        <v/>
      </c>
      <c r="V295" s="108" t="str">
        <f>IF(N295="","",IF(MASTER.SCHEDULE!$N295="Draw",1,IF(MASTER.SCHEDULE!$N295=L295,3,0)))</f>
        <v/>
      </c>
      <c r="W295" s="109" t="str">
        <f>IF(N295="","",MASTER.SCHEDULE!$Q295+MASTER.SCHEDULE!$R295)</f>
        <v/>
      </c>
      <c r="X295" s="110">
        <f t="shared" si="69"/>
        <v>46466</v>
      </c>
      <c r="Y295" s="87"/>
      <c r="Z295" s="87"/>
      <c r="AA295" s="275" t="str">
        <f t="shared" si="70"/>
        <v>Mar 15, 2027</v>
      </c>
      <c r="AB295" s="87"/>
      <c r="AC295" s="87"/>
      <c r="AD295" s="126"/>
      <c r="AE295" s="126"/>
      <c r="AF295" s="87"/>
      <c r="AG295" s="87"/>
      <c r="AH295" s="126"/>
      <c r="AI295" s="126"/>
      <c r="AJ295" s="138"/>
      <c r="AK295" s="91"/>
      <c r="AL295" s="91"/>
      <c r="AM295" s="91"/>
      <c r="AN295" s="151"/>
      <c r="AO295" s="151"/>
      <c r="AP295" s="151"/>
      <c r="AQ295" s="151"/>
      <c r="AR295" s="151"/>
      <c r="AS295" s="151"/>
      <c r="AT295" s="151"/>
      <c r="AU295" s="152"/>
      <c r="AV295" s="152"/>
      <c r="AW295" s="152"/>
      <c r="AX295" s="151"/>
      <c r="AY295" s="151"/>
      <c r="AZ295" s="152"/>
      <c r="BA295" s="152"/>
      <c r="BB295" s="152"/>
      <c r="BC295" s="152"/>
      <c r="BD295" s="91"/>
      <c r="BE295" s="91"/>
      <c r="BF295" s="91"/>
      <c r="BG295" s="91"/>
      <c r="BH295" s="91"/>
      <c r="BI295" s="91"/>
      <c r="BJ295" s="91"/>
      <c r="BK295" s="91"/>
      <c r="BL295" s="91"/>
      <c r="BM295" s="91"/>
      <c r="BN295" s="87"/>
      <c r="BO295" s="87"/>
      <c r="BP295" s="91"/>
      <c r="BQ295" s="91"/>
      <c r="BR295" s="91"/>
      <c r="BS295" s="91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7"/>
    </row>
    <row r="296" spans="1:83" ht="30" customHeight="1">
      <c r="A296" s="87"/>
      <c r="B296" s="270" t="str">
        <f>IF(OR(SCHEDULES!O295=0,SCHEDULES!O295=""),"",SCHEDULES!O295)</f>
        <v>EPL</v>
      </c>
      <c r="C296" s="271">
        <f>IF(B296="","",SCHEDULES!P295)</f>
        <v>46466</v>
      </c>
      <c r="D296" s="270" t="str">
        <f>IF(B296="","",SCHEDULES!Q295)</f>
        <v>American Express Stadium</v>
      </c>
      <c r="E296" s="272">
        <f>IF(B296="","",SCHEDULES!R295)</f>
        <v>0.625</v>
      </c>
      <c r="F296" s="262">
        <f t="shared" si="60"/>
        <v>46466.625</v>
      </c>
      <c r="G296" s="270" t="e" vm="39">
        <f>IFERROR(INDEX(LOGOS!B:B,MATCH(H296,LOGOS!A:A,0),1),"")</f>
        <v>#VALUE!</v>
      </c>
      <c r="H296" s="270" t="str">
        <f>IF(B296="","",SCHEDULES!S295)</f>
        <v>Brighton</v>
      </c>
      <c r="I296" s="313" t="s">
        <v>117</v>
      </c>
      <c r="J296" s="273" t="str">
        <f t="shared" si="61"/>
        <v>:</v>
      </c>
      <c r="K296" s="313" t="s">
        <v>117</v>
      </c>
      <c r="L296" s="270" t="str">
        <f>IF(B296="","",SCHEDULES!T295)</f>
        <v>Coventry</v>
      </c>
      <c r="M296" s="270" t="e" vm="26">
        <f>IFERROR(INDEX(LOGOS!B:B,MATCH(L296,LOGOS!A:A,0),1),"")</f>
        <v>#VALUE!</v>
      </c>
      <c r="N296" s="107" t="str">
        <f t="shared" si="62"/>
        <v/>
      </c>
      <c r="O296" s="108" t="str">
        <f t="shared" si="63"/>
        <v/>
      </c>
      <c r="P296" s="108" t="str">
        <f t="shared" si="64"/>
        <v/>
      </c>
      <c r="Q296" s="109" t="str">
        <f t="shared" si="65"/>
        <v/>
      </c>
      <c r="R296" s="109" t="str">
        <f t="shared" si="66"/>
        <v/>
      </c>
      <c r="S296" s="109" t="str">
        <f t="shared" si="67"/>
        <v/>
      </c>
      <c r="T296" s="109" t="str">
        <f t="shared" si="68"/>
        <v/>
      </c>
      <c r="U296" s="108" t="str">
        <f>IF(N296="","",IF(MASTER.SCHEDULE!$N296="Draw",1,IF(MASTER.SCHEDULE!$N296=H296,3,0)))</f>
        <v/>
      </c>
      <c r="V296" s="108" t="str">
        <f>IF(N296="","",IF(MASTER.SCHEDULE!$N296="Draw",1,IF(MASTER.SCHEDULE!$N296=L296,3,0)))</f>
        <v/>
      </c>
      <c r="W296" s="109" t="str">
        <f>IF(N296="","",MASTER.SCHEDULE!$Q296+MASTER.SCHEDULE!$R296)</f>
        <v/>
      </c>
      <c r="X296" s="110">
        <f t="shared" si="69"/>
        <v>46466</v>
      </c>
      <c r="Y296" s="87"/>
      <c r="Z296" s="87"/>
      <c r="AA296" s="275" t="str">
        <f t="shared" si="70"/>
        <v>Mar 15, 2027</v>
      </c>
      <c r="AB296" s="87"/>
      <c r="AC296" s="87"/>
      <c r="AD296" s="126"/>
      <c r="AE296" s="126"/>
      <c r="AF296" s="87"/>
      <c r="AG296" s="87"/>
      <c r="AH296" s="126"/>
      <c r="AI296" s="126"/>
      <c r="AJ296" s="138"/>
      <c r="AK296" s="91"/>
      <c r="AL296" s="91"/>
      <c r="AM296" s="91"/>
      <c r="AN296" s="151"/>
      <c r="AO296" s="151"/>
      <c r="AP296" s="151"/>
      <c r="AQ296" s="151"/>
      <c r="AR296" s="151"/>
      <c r="AS296" s="151"/>
      <c r="AT296" s="151"/>
      <c r="AU296" s="152"/>
      <c r="AV296" s="152"/>
      <c r="AW296" s="152"/>
      <c r="AX296" s="151"/>
      <c r="AY296" s="151"/>
      <c r="AZ296" s="152"/>
      <c r="BA296" s="152"/>
      <c r="BB296" s="152"/>
      <c r="BC296" s="152"/>
      <c r="BD296" s="91"/>
      <c r="BE296" s="91"/>
      <c r="BF296" s="91"/>
      <c r="BG296" s="91"/>
      <c r="BH296" s="91"/>
      <c r="BI296" s="91"/>
      <c r="BJ296" s="91"/>
      <c r="BK296" s="91"/>
      <c r="BL296" s="91"/>
      <c r="BM296" s="91"/>
      <c r="BN296" s="87"/>
      <c r="BO296" s="87"/>
      <c r="BP296" s="91"/>
      <c r="BQ296" s="91"/>
      <c r="BR296" s="91"/>
      <c r="BS296" s="91"/>
      <c r="BT296" s="87"/>
      <c r="BU296" s="87"/>
      <c r="BV296" s="87"/>
      <c r="BW296" s="87"/>
      <c r="BX296" s="87"/>
      <c r="BY296" s="87"/>
      <c r="BZ296" s="87"/>
      <c r="CA296" s="87"/>
      <c r="CB296" s="87"/>
      <c r="CC296" s="87"/>
      <c r="CD296" s="87"/>
      <c r="CE296" s="87"/>
    </row>
    <row r="297" spans="1:83" ht="30" customHeight="1">
      <c r="A297" s="87"/>
      <c r="B297" s="270" t="str">
        <f>IF(OR(SCHEDULES!O296=0,SCHEDULES!O296=""),"",SCHEDULES!O296)</f>
        <v>EPL</v>
      </c>
      <c r="C297" s="271">
        <f>IF(B297="","",SCHEDULES!P296)</f>
        <v>46466</v>
      </c>
      <c r="D297" s="270" t="str">
        <f>IF(B297="","",SCHEDULES!Q296)</f>
        <v>Hill Dickinson Stadium</v>
      </c>
      <c r="E297" s="272">
        <f>IF(B297="","",SCHEDULES!R296)</f>
        <v>0.625</v>
      </c>
      <c r="F297" s="262">
        <f t="shared" si="60"/>
        <v>46466.625</v>
      </c>
      <c r="G297" s="270" t="e" vm="29">
        <f>IFERROR(INDEX(LOGOS!B:B,MATCH(H297,LOGOS!A:A,0),1),"")</f>
        <v>#VALUE!</v>
      </c>
      <c r="H297" s="270" t="str">
        <f>IF(B297="","",SCHEDULES!S296)</f>
        <v>Everton</v>
      </c>
      <c r="I297" s="313" t="s">
        <v>117</v>
      </c>
      <c r="J297" s="273" t="str">
        <f t="shared" si="61"/>
        <v>:</v>
      </c>
      <c r="K297" s="313" t="s">
        <v>117</v>
      </c>
      <c r="L297" s="270" t="str">
        <f>IF(B297="","",SCHEDULES!T296)</f>
        <v>Tottenham</v>
      </c>
      <c r="M297" s="270" t="e" vm="38">
        <f>IFERROR(INDEX(LOGOS!B:B,MATCH(L297,LOGOS!A:A,0),1),"")</f>
        <v>#VALUE!</v>
      </c>
      <c r="N297" s="107" t="str">
        <f t="shared" si="62"/>
        <v/>
      </c>
      <c r="O297" s="108" t="str">
        <f t="shared" si="63"/>
        <v/>
      </c>
      <c r="P297" s="108" t="str">
        <f t="shared" si="64"/>
        <v/>
      </c>
      <c r="Q297" s="109" t="str">
        <f t="shared" si="65"/>
        <v/>
      </c>
      <c r="R297" s="109" t="str">
        <f t="shared" si="66"/>
        <v/>
      </c>
      <c r="S297" s="109" t="str">
        <f t="shared" si="67"/>
        <v/>
      </c>
      <c r="T297" s="109" t="str">
        <f t="shared" si="68"/>
        <v/>
      </c>
      <c r="U297" s="108" t="str">
        <f>IF(N297="","",IF(MASTER.SCHEDULE!$N297="Draw",1,IF(MASTER.SCHEDULE!$N297=H297,3,0)))</f>
        <v/>
      </c>
      <c r="V297" s="108" t="str">
        <f>IF(N297="","",IF(MASTER.SCHEDULE!$N297="Draw",1,IF(MASTER.SCHEDULE!$N297=L297,3,0)))</f>
        <v/>
      </c>
      <c r="W297" s="109" t="str">
        <f>IF(N297="","",MASTER.SCHEDULE!$Q297+MASTER.SCHEDULE!$R297)</f>
        <v/>
      </c>
      <c r="X297" s="110">
        <f t="shared" si="69"/>
        <v>46466</v>
      </c>
      <c r="Y297" s="87"/>
      <c r="Z297" s="87"/>
      <c r="AA297" s="275" t="str">
        <f t="shared" si="70"/>
        <v>Mar 15, 2027</v>
      </c>
      <c r="AB297" s="87"/>
      <c r="AC297" s="87"/>
      <c r="AD297" s="126"/>
      <c r="AE297" s="126"/>
      <c r="AF297" s="87"/>
      <c r="AG297" s="87"/>
      <c r="AH297" s="126"/>
      <c r="AI297" s="126"/>
      <c r="AJ297" s="138"/>
      <c r="AK297" s="91"/>
      <c r="AL297" s="91"/>
      <c r="AM297" s="91"/>
      <c r="AN297" s="151"/>
      <c r="AO297" s="151"/>
      <c r="AP297" s="151"/>
      <c r="AQ297" s="151"/>
      <c r="AR297" s="151"/>
      <c r="AS297" s="151"/>
      <c r="AT297" s="151"/>
      <c r="AU297" s="152"/>
      <c r="AV297" s="152"/>
      <c r="AW297" s="152"/>
      <c r="AX297" s="151"/>
      <c r="AY297" s="151"/>
      <c r="AZ297" s="152"/>
      <c r="BA297" s="152"/>
      <c r="BB297" s="152"/>
      <c r="BC297" s="152"/>
      <c r="BD297" s="91"/>
      <c r="BE297" s="91"/>
      <c r="BF297" s="91"/>
      <c r="BG297" s="91"/>
      <c r="BH297" s="91"/>
      <c r="BI297" s="91"/>
      <c r="BJ297" s="91"/>
      <c r="BK297" s="91"/>
      <c r="BL297" s="91"/>
      <c r="BM297" s="91"/>
      <c r="BN297" s="87"/>
      <c r="BO297" s="87"/>
      <c r="BP297" s="91"/>
      <c r="BQ297" s="91"/>
      <c r="BR297" s="91"/>
      <c r="BS297" s="91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7"/>
    </row>
    <row r="298" spans="1:83" ht="30" customHeight="1">
      <c r="A298" s="87"/>
      <c r="B298" s="270" t="str">
        <f>IF(OR(SCHEDULES!O297=0,SCHEDULES!O297=""),"",SCHEDULES!O297)</f>
        <v>EPL</v>
      </c>
      <c r="C298" s="271">
        <f>IF(B298="","",SCHEDULES!P297)</f>
        <v>46466</v>
      </c>
      <c r="D298" s="270" t="str">
        <f>IF(B298="","",SCHEDULES!Q297)</f>
        <v>Craven Cottage</v>
      </c>
      <c r="E298" s="272">
        <f>IF(B298="","",SCHEDULES!R297)</f>
        <v>0.625</v>
      </c>
      <c r="F298" s="262">
        <f t="shared" si="60"/>
        <v>46466.625</v>
      </c>
      <c r="G298" s="270" t="e" vm="44">
        <f>IFERROR(INDEX(LOGOS!B:B,MATCH(H298,LOGOS!A:A,0),1),"")</f>
        <v>#VALUE!</v>
      </c>
      <c r="H298" s="270" t="str">
        <f>IF(B298="","",SCHEDULES!S297)</f>
        <v>Fulham</v>
      </c>
      <c r="I298" s="313" t="s">
        <v>117</v>
      </c>
      <c r="J298" s="273" t="str">
        <f t="shared" si="61"/>
        <v>:</v>
      </c>
      <c r="K298" s="313" t="s">
        <v>117</v>
      </c>
      <c r="L298" s="270" t="str">
        <f>IF(B298="","",SCHEDULES!T297)</f>
        <v>Liverpool</v>
      </c>
      <c r="M298" s="270" t="e" vm="43">
        <f>IFERROR(INDEX(LOGOS!B:B,MATCH(L298,LOGOS!A:A,0),1),"")</f>
        <v>#VALUE!</v>
      </c>
      <c r="N298" s="107" t="str">
        <f t="shared" si="62"/>
        <v/>
      </c>
      <c r="O298" s="108" t="str">
        <f t="shared" si="63"/>
        <v/>
      </c>
      <c r="P298" s="108" t="str">
        <f t="shared" si="64"/>
        <v/>
      </c>
      <c r="Q298" s="109" t="str">
        <f t="shared" si="65"/>
        <v/>
      </c>
      <c r="R298" s="109" t="str">
        <f t="shared" si="66"/>
        <v/>
      </c>
      <c r="S298" s="109" t="str">
        <f t="shared" si="67"/>
        <v/>
      </c>
      <c r="T298" s="109" t="str">
        <f t="shared" si="68"/>
        <v/>
      </c>
      <c r="U298" s="108" t="str">
        <f>IF(N298="","",IF(MASTER.SCHEDULE!$N298="Draw",1,IF(MASTER.SCHEDULE!$N298=H298,3,0)))</f>
        <v/>
      </c>
      <c r="V298" s="108" t="str">
        <f>IF(N298="","",IF(MASTER.SCHEDULE!$N298="Draw",1,IF(MASTER.SCHEDULE!$N298=L298,3,0)))</f>
        <v/>
      </c>
      <c r="W298" s="109" t="str">
        <f>IF(N298="","",MASTER.SCHEDULE!$Q298+MASTER.SCHEDULE!$R298)</f>
        <v/>
      </c>
      <c r="X298" s="110">
        <f t="shared" si="69"/>
        <v>46466</v>
      </c>
      <c r="Y298" s="87"/>
      <c r="Z298" s="87"/>
      <c r="AA298" s="275" t="str">
        <f t="shared" si="70"/>
        <v>Mar 15, 2027</v>
      </c>
      <c r="AB298" s="87"/>
      <c r="AC298" s="87"/>
      <c r="AD298" s="126"/>
      <c r="AE298" s="126"/>
      <c r="AF298" s="87"/>
      <c r="AG298" s="87"/>
      <c r="AH298" s="126"/>
      <c r="AI298" s="126"/>
      <c r="AJ298" s="138"/>
      <c r="AK298" s="91"/>
      <c r="AL298" s="91"/>
      <c r="AM298" s="91"/>
      <c r="AN298" s="151"/>
      <c r="AO298" s="151"/>
      <c r="AP298" s="151"/>
      <c r="AQ298" s="151"/>
      <c r="AR298" s="151"/>
      <c r="AS298" s="151"/>
      <c r="AT298" s="151"/>
      <c r="AU298" s="152"/>
      <c r="AV298" s="152"/>
      <c r="AW298" s="152"/>
      <c r="AX298" s="151"/>
      <c r="AY298" s="151"/>
      <c r="AZ298" s="152"/>
      <c r="BA298" s="152"/>
      <c r="BB298" s="152"/>
      <c r="BC298" s="152"/>
      <c r="BD298" s="91"/>
      <c r="BE298" s="91"/>
      <c r="BF298" s="91"/>
      <c r="BG298" s="91"/>
      <c r="BH298" s="91"/>
      <c r="BI298" s="91"/>
      <c r="BJ298" s="91"/>
      <c r="BK298" s="91"/>
      <c r="BL298" s="91"/>
      <c r="BM298" s="91"/>
      <c r="BN298" s="87"/>
      <c r="BO298" s="87"/>
      <c r="BP298" s="91"/>
      <c r="BQ298" s="91"/>
      <c r="BR298" s="91"/>
      <c r="BS298" s="91"/>
      <c r="BT298" s="87"/>
      <c r="BU298" s="87"/>
      <c r="BV298" s="87"/>
      <c r="BW298" s="87"/>
      <c r="BX298" s="87"/>
      <c r="BY298" s="87"/>
      <c r="BZ298" s="87"/>
      <c r="CA298" s="87"/>
      <c r="CB298" s="87"/>
      <c r="CC298" s="87"/>
      <c r="CD298" s="87"/>
      <c r="CE298" s="87"/>
    </row>
    <row r="299" spans="1:83" ht="30" customHeight="1">
      <c r="A299" s="87"/>
      <c r="B299" s="270" t="str">
        <f>IF(OR(SCHEDULES!O298=0,SCHEDULES!O298=""),"",SCHEDULES!O298)</f>
        <v>EPL</v>
      </c>
      <c r="C299" s="271">
        <f>IF(B299="","",SCHEDULES!P298)</f>
        <v>46466</v>
      </c>
      <c r="D299" s="270" t="str">
        <f>IF(B299="","",SCHEDULES!Q298)</f>
        <v>MKM Stadium</v>
      </c>
      <c r="E299" s="272">
        <f>IF(B299="","",SCHEDULES!R298)</f>
        <v>0.625</v>
      </c>
      <c r="F299" s="262">
        <f t="shared" si="60"/>
        <v>46466.625</v>
      </c>
      <c r="G299" s="270" t="e" vm="27">
        <f>IFERROR(INDEX(LOGOS!B:B,MATCH(H299,LOGOS!A:A,0),1),"")</f>
        <v>#VALUE!</v>
      </c>
      <c r="H299" s="270" t="str">
        <f>IF(B299="","",SCHEDULES!S298)</f>
        <v>Hull</v>
      </c>
      <c r="I299" s="313" t="s">
        <v>117</v>
      </c>
      <c r="J299" s="273" t="str">
        <f t="shared" si="61"/>
        <v>:</v>
      </c>
      <c r="K299" s="313" t="s">
        <v>117</v>
      </c>
      <c r="L299" s="270" t="str">
        <f>IF(B299="","",SCHEDULES!T298)</f>
        <v>Chelsea</v>
      </c>
      <c r="M299" s="270" t="e" vm="41">
        <f>IFERROR(INDEX(LOGOS!B:B,MATCH(L299,LOGOS!A:A,0),1),"")</f>
        <v>#VALUE!</v>
      </c>
      <c r="N299" s="107" t="str">
        <f t="shared" si="62"/>
        <v/>
      </c>
      <c r="O299" s="108" t="str">
        <f t="shared" si="63"/>
        <v/>
      </c>
      <c r="P299" s="108" t="str">
        <f t="shared" si="64"/>
        <v/>
      </c>
      <c r="Q299" s="109" t="str">
        <f t="shared" si="65"/>
        <v/>
      </c>
      <c r="R299" s="109" t="str">
        <f t="shared" si="66"/>
        <v/>
      </c>
      <c r="S299" s="109" t="str">
        <f t="shared" si="67"/>
        <v/>
      </c>
      <c r="T299" s="109" t="str">
        <f t="shared" si="68"/>
        <v/>
      </c>
      <c r="U299" s="108" t="str">
        <f>IF(N299="","",IF(MASTER.SCHEDULE!$N299="Draw",1,IF(MASTER.SCHEDULE!$N299=H299,3,0)))</f>
        <v/>
      </c>
      <c r="V299" s="108" t="str">
        <f>IF(N299="","",IF(MASTER.SCHEDULE!$N299="Draw",1,IF(MASTER.SCHEDULE!$N299=L299,3,0)))</f>
        <v/>
      </c>
      <c r="W299" s="109" t="str">
        <f>IF(N299="","",MASTER.SCHEDULE!$Q299+MASTER.SCHEDULE!$R299)</f>
        <v/>
      </c>
      <c r="X299" s="110">
        <f t="shared" si="69"/>
        <v>46466</v>
      </c>
      <c r="Y299" s="87"/>
      <c r="Z299" s="87"/>
      <c r="AA299" s="275" t="str">
        <f t="shared" si="70"/>
        <v>Mar 15, 2027</v>
      </c>
      <c r="AB299" s="87"/>
      <c r="AC299" s="87"/>
      <c r="AD299" s="126"/>
      <c r="AE299" s="126"/>
      <c r="AF299" s="87"/>
      <c r="AG299" s="87"/>
      <c r="AH299" s="126"/>
      <c r="AI299" s="126"/>
      <c r="AJ299" s="138"/>
      <c r="AK299" s="91"/>
      <c r="AL299" s="91"/>
      <c r="AM299" s="91"/>
      <c r="AN299" s="151"/>
      <c r="AO299" s="151"/>
      <c r="AP299" s="151"/>
      <c r="AQ299" s="151"/>
      <c r="AR299" s="151"/>
      <c r="AS299" s="151"/>
      <c r="AT299" s="151"/>
      <c r="AU299" s="152"/>
      <c r="AV299" s="152"/>
      <c r="AW299" s="152"/>
      <c r="AX299" s="151"/>
      <c r="AY299" s="151"/>
      <c r="AZ299" s="152"/>
      <c r="BA299" s="152"/>
      <c r="BB299" s="152"/>
      <c r="BC299" s="152"/>
      <c r="BD299" s="91"/>
      <c r="BE299" s="91"/>
      <c r="BF299" s="91"/>
      <c r="BG299" s="91"/>
      <c r="BH299" s="91"/>
      <c r="BI299" s="91"/>
      <c r="BJ299" s="91"/>
      <c r="BK299" s="91"/>
      <c r="BL299" s="91"/>
      <c r="BM299" s="91"/>
      <c r="BN299" s="87"/>
      <c r="BO299" s="87"/>
      <c r="BP299" s="91"/>
      <c r="BQ299" s="91"/>
      <c r="BR299" s="91"/>
      <c r="BS299" s="91"/>
      <c r="BT299" s="87"/>
      <c r="BU299" s="87"/>
      <c r="BV299" s="87"/>
      <c r="BW299" s="87"/>
      <c r="BX299" s="87"/>
      <c r="BY299" s="87"/>
      <c r="BZ299" s="87"/>
      <c r="CA299" s="87"/>
      <c r="CB299" s="87"/>
      <c r="CC299" s="87"/>
      <c r="CD299" s="87"/>
      <c r="CE299" s="87"/>
    </row>
    <row r="300" spans="1:83" ht="30" customHeight="1">
      <c r="A300" s="87"/>
      <c r="B300" s="270" t="str">
        <f>IF(OR(SCHEDULES!O299=0,SCHEDULES!O299=""),"",SCHEDULES!O299)</f>
        <v>EPL</v>
      </c>
      <c r="C300" s="271">
        <f>IF(B300="","",SCHEDULES!P299)</f>
        <v>46466</v>
      </c>
      <c r="D300" s="270" t="str">
        <f>IF(B300="","",SCHEDULES!Q299)</f>
        <v>Portman Road</v>
      </c>
      <c r="E300" s="272">
        <f>IF(B300="","",SCHEDULES!R299)</f>
        <v>0.625</v>
      </c>
      <c r="F300" s="262">
        <f t="shared" si="60"/>
        <v>46466.625</v>
      </c>
      <c r="G300" s="270" t="e" vm="31">
        <f>IFERROR(INDEX(LOGOS!B:B,MATCH(H300,LOGOS!A:A,0),1),"")</f>
        <v>#VALUE!</v>
      </c>
      <c r="H300" s="270" t="str">
        <f>IF(B300="","",SCHEDULES!S299)</f>
        <v>Ipswich</v>
      </c>
      <c r="I300" s="313" t="s">
        <v>117</v>
      </c>
      <c r="J300" s="273" t="str">
        <f t="shared" si="61"/>
        <v>:</v>
      </c>
      <c r="K300" s="313" t="s">
        <v>117</v>
      </c>
      <c r="L300" s="270" t="str">
        <f>IF(B300="","",SCHEDULES!T299)</f>
        <v>Crystal Palace</v>
      </c>
      <c r="M300" s="270" t="e" vm="30">
        <f>IFERROR(INDEX(LOGOS!B:B,MATCH(L300,LOGOS!A:A,0),1),"")</f>
        <v>#VALUE!</v>
      </c>
      <c r="N300" s="107" t="str">
        <f t="shared" si="62"/>
        <v/>
      </c>
      <c r="O300" s="108" t="str">
        <f t="shared" si="63"/>
        <v/>
      </c>
      <c r="P300" s="108" t="str">
        <f t="shared" si="64"/>
        <v/>
      </c>
      <c r="Q300" s="109" t="str">
        <f t="shared" si="65"/>
        <v/>
      </c>
      <c r="R300" s="109" t="str">
        <f t="shared" si="66"/>
        <v/>
      </c>
      <c r="S300" s="109" t="str">
        <f t="shared" si="67"/>
        <v/>
      </c>
      <c r="T300" s="109" t="str">
        <f t="shared" si="68"/>
        <v/>
      </c>
      <c r="U300" s="108" t="str">
        <f>IF(N300="","",IF(MASTER.SCHEDULE!$N300="Draw",1,IF(MASTER.SCHEDULE!$N300=H300,3,0)))</f>
        <v/>
      </c>
      <c r="V300" s="108" t="str">
        <f>IF(N300="","",IF(MASTER.SCHEDULE!$N300="Draw",1,IF(MASTER.SCHEDULE!$N300=L300,3,0)))</f>
        <v/>
      </c>
      <c r="W300" s="109" t="str">
        <f>IF(N300="","",MASTER.SCHEDULE!$Q300+MASTER.SCHEDULE!$R300)</f>
        <v/>
      </c>
      <c r="X300" s="110">
        <f t="shared" si="69"/>
        <v>46466</v>
      </c>
      <c r="Y300" s="87"/>
      <c r="Z300" s="87"/>
      <c r="AA300" s="275" t="str">
        <f t="shared" si="70"/>
        <v>Mar 15, 2027</v>
      </c>
      <c r="AB300" s="87"/>
      <c r="AC300" s="87"/>
      <c r="AD300" s="126"/>
      <c r="AE300" s="126"/>
      <c r="AF300" s="87"/>
      <c r="AG300" s="87"/>
      <c r="AH300" s="126"/>
      <c r="AI300" s="126"/>
      <c r="AJ300" s="138"/>
      <c r="AK300" s="91"/>
      <c r="AL300" s="91"/>
      <c r="AM300" s="91"/>
      <c r="AN300" s="151"/>
      <c r="AO300" s="151"/>
      <c r="AP300" s="151"/>
      <c r="AQ300" s="151"/>
      <c r="AR300" s="151"/>
      <c r="AS300" s="151"/>
      <c r="AT300" s="151"/>
      <c r="AU300" s="152"/>
      <c r="AV300" s="152"/>
      <c r="AW300" s="152"/>
      <c r="AX300" s="151"/>
      <c r="AY300" s="151"/>
      <c r="AZ300" s="152"/>
      <c r="BA300" s="152"/>
      <c r="BB300" s="152"/>
      <c r="BC300" s="152"/>
      <c r="BD300" s="91"/>
      <c r="BE300" s="91"/>
      <c r="BF300" s="91"/>
      <c r="BG300" s="91"/>
      <c r="BH300" s="91"/>
      <c r="BI300" s="91"/>
      <c r="BJ300" s="91"/>
      <c r="BK300" s="91"/>
      <c r="BL300" s="91"/>
      <c r="BM300" s="91"/>
      <c r="BN300" s="87"/>
      <c r="BO300" s="87"/>
      <c r="BP300" s="91"/>
      <c r="BQ300" s="91"/>
      <c r="BR300" s="91"/>
      <c r="BS300" s="91"/>
      <c r="BT300" s="87"/>
      <c r="BU300" s="87"/>
      <c r="BV300" s="87"/>
      <c r="BW300" s="87"/>
      <c r="BX300" s="87"/>
      <c r="BY300" s="87"/>
      <c r="BZ300" s="87"/>
      <c r="CA300" s="87"/>
      <c r="CB300" s="87"/>
      <c r="CC300" s="87"/>
      <c r="CD300" s="87"/>
      <c r="CE300" s="87"/>
    </row>
    <row r="301" spans="1:83" ht="30" customHeight="1">
      <c r="A301" s="87"/>
      <c r="B301" s="270" t="str">
        <f>IF(OR(SCHEDULES!O300=0,SCHEDULES!O300=""),"",SCHEDULES!O300)</f>
        <v>EPL</v>
      </c>
      <c r="C301" s="271">
        <f>IF(B301="","",SCHEDULES!P300)</f>
        <v>46466</v>
      </c>
      <c r="D301" s="270" t="str">
        <f>IF(B301="","",SCHEDULES!Q300)</f>
        <v>Etihad Stadium</v>
      </c>
      <c r="E301" s="272">
        <f>IF(B301="","",SCHEDULES!R300)</f>
        <v>0.625</v>
      </c>
      <c r="F301" s="262">
        <f t="shared" si="60"/>
        <v>46466.625</v>
      </c>
      <c r="G301" s="270" t="e" vm="40">
        <f>IFERROR(INDEX(LOGOS!B:B,MATCH(H301,LOGOS!A:A,0),1),"")</f>
        <v>#VALUE!</v>
      </c>
      <c r="H301" s="270" t="str">
        <f>IF(B301="","",SCHEDULES!S300)</f>
        <v>Manchester City</v>
      </c>
      <c r="I301" s="313" t="s">
        <v>117</v>
      </c>
      <c r="J301" s="273" t="str">
        <f t="shared" si="61"/>
        <v>:</v>
      </c>
      <c r="K301" s="313" t="s">
        <v>117</v>
      </c>
      <c r="L301" s="270" t="str">
        <f>IF(B301="","",SCHEDULES!T300)</f>
        <v>Manchester United</v>
      </c>
      <c r="M301" s="270" t="e" vm="28">
        <f>IFERROR(INDEX(LOGOS!B:B,MATCH(L301,LOGOS!A:A,0),1),"")</f>
        <v>#VALUE!</v>
      </c>
      <c r="N301" s="107" t="str">
        <f t="shared" si="62"/>
        <v/>
      </c>
      <c r="O301" s="108" t="str">
        <f t="shared" si="63"/>
        <v/>
      </c>
      <c r="P301" s="108" t="str">
        <f t="shared" si="64"/>
        <v/>
      </c>
      <c r="Q301" s="109" t="str">
        <f t="shared" si="65"/>
        <v/>
      </c>
      <c r="R301" s="109" t="str">
        <f t="shared" si="66"/>
        <v/>
      </c>
      <c r="S301" s="109" t="str">
        <f t="shared" si="67"/>
        <v/>
      </c>
      <c r="T301" s="109" t="str">
        <f t="shared" si="68"/>
        <v/>
      </c>
      <c r="U301" s="108" t="str">
        <f>IF(N301="","",IF(MASTER.SCHEDULE!$N301="Draw",1,IF(MASTER.SCHEDULE!$N301=H301,3,0)))</f>
        <v/>
      </c>
      <c r="V301" s="108" t="str">
        <f>IF(N301="","",IF(MASTER.SCHEDULE!$N301="Draw",1,IF(MASTER.SCHEDULE!$N301=L301,3,0)))</f>
        <v/>
      </c>
      <c r="W301" s="109" t="str">
        <f>IF(N301="","",MASTER.SCHEDULE!$Q301+MASTER.SCHEDULE!$R301)</f>
        <v/>
      </c>
      <c r="X301" s="110">
        <f t="shared" si="69"/>
        <v>46466</v>
      </c>
      <c r="Y301" s="87"/>
      <c r="Z301" s="87"/>
      <c r="AA301" s="275" t="str">
        <f t="shared" si="70"/>
        <v>Mar 15, 2027</v>
      </c>
      <c r="AB301" s="87"/>
      <c r="AC301" s="87"/>
      <c r="AD301" s="126"/>
      <c r="AE301" s="126"/>
      <c r="AF301" s="87"/>
      <c r="AG301" s="87"/>
      <c r="AH301" s="126"/>
      <c r="AI301" s="126"/>
      <c r="AJ301" s="138"/>
      <c r="AK301" s="91"/>
      <c r="AL301" s="91"/>
      <c r="AM301" s="91"/>
      <c r="AN301" s="151"/>
      <c r="AO301" s="151"/>
      <c r="AP301" s="151"/>
      <c r="AQ301" s="151"/>
      <c r="AR301" s="151"/>
      <c r="AS301" s="151"/>
      <c r="AT301" s="151"/>
      <c r="AU301" s="152"/>
      <c r="AV301" s="152"/>
      <c r="AW301" s="152"/>
      <c r="AX301" s="151"/>
      <c r="AY301" s="151"/>
      <c r="AZ301" s="152"/>
      <c r="BA301" s="152"/>
      <c r="BB301" s="152"/>
      <c r="BC301" s="152"/>
      <c r="BD301" s="91"/>
      <c r="BE301" s="91"/>
      <c r="BF301" s="91"/>
      <c r="BG301" s="91"/>
      <c r="BH301" s="91"/>
      <c r="BI301" s="91"/>
      <c r="BJ301" s="91"/>
      <c r="BK301" s="91"/>
      <c r="BL301" s="91"/>
      <c r="BM301" s="91"/>
      <c r="BN301" s="87"/>
      <c r="BO301" s="87"/>
      <c r="BP301" s="91"/>
      <c r="BQ301" s="91"/>
      <c r="BR301" s="91"/>
      <c r="BS301" s="91"/>
      <c r="BT301" s="87"/>
      <c r="BU301" s="87"/>
      <c r="BV301" s="87"/>
      <c r="BW301" s="87"/>
      <c r="BX301" s="87"/>
      <c r="BY301" s="87"/>
      <c r="BZ301" s="87"/>
      <c r="CA301" s="87"/>
      <c r="CB301" s="87"/>
      <c r="CC301" s="87"/>
      <c r="CD301" s="87"/>
      <c r="CE301" s="87"/>
    </row>
    <row r="302" spans="1:83" ht="30" customHeight="1">
      <c r="A302" s="87"/>
      <c r="B302" s="270" t="str">
        <f>IF(OR(SCHEDULES!O301=0,SCHEDULES!O301=""),"",SCHEDULES!O301)</f>
        <v>EPL</v>
      </c>
      <c r="C302" s="271">
        <f>IF(B302="","",SCHEDULES!P301)</f>
        <v>46466</v>
      </c>
      <c r="D302" s="270" t="str">
        <f>IF(B302="","",SCHEDULES!Q301)</f>
        <v>St. James' Park</v>
      </c>
      <c r="E302" s="272">
        <f>IF(B302="","",SCHEDULES!R301)</f>
        <v>0.625</v>
      </c>
      <c r="F302" s="262">
        <f t="shared" si="60"/>
        <v>46466.625</v>
      </c>
      <c r="G302" s="270" t="e" vm="42">
        <f>IFERROR(INDEX(LOGOS!B:B,MATCH(H302,LOGOS!A:A,0),1),"")</f>
        <v>#VALUE!</v>
      </c>
      <c r="H302" s="270" t="str">
        <f>IF(B302="","",SCHEDULES!S301)</f>
        <v>Newcastle United</v>
      </c>
      <c r="I302" s="313" t="s">
        <v>117</v>
      </c>
      <c r="J302" s="273" t="str">
        <f t="shared" si="61"/>
        <v>:</v>
      </c>
      <c r="K302" s="313" t="s">
        <v>117</v>
      </c>
      <c r="L302" s="270" t="str">
        <f>IF(B302="","",SCHEDULES!T301)</f>
        <v>Leeds</v>
      </c>
      <c r="M302" s="270" t="e" vm="35">
        <f>IFERROR(INDEX(LOGOS!B:B,MATCH(L302,LOGOS!A:A,0),1),"")</f>
        <v>#VALUE!</v>
      </c>
      <c r="N302" s="107" t="str">
        <f t="shared" si="62"/>
        <v/>
      </c>
      <c r="O302" s="108" t="str">
        <f t="shared" si="63"/>
        <v/>
      </c>
      <c r="P302" s="108" t="str">
        <f t="shared" si="64"/>
        <v/>
      </c>
      <c r="Q302" s="109" t="str">
        <f t="shared" si="65"/>
        <v/>
      </c>
      <c r="R302" s="109" t="str">
        <f t="shared" si="66"/>
        <v/>
      </c>
      <c r="S302" s="109" t="str">
        <f t="shared" si="67"/>
        <v/>
      </c>
      <c r="T302" s="109" t="str">
        <f t="shared" si="68"/>
        <v/>
      </c>
      <c r="U302" s="108" t="str">
        <f>IF(N302="","",IF(MASTER.SCHEDULE!$N302="Draw",1,IF(MASTER.SCHEDULE!$N302=H302,3,0)))</f>
        <v/>
      </c>
      <c r="V302" s="108" t="str">
        <f>IF(N302="","",IF(MASTER.SCHEDULE!$N302="Draw",1,IF(MASTER.SCHEDULE!$N302=L302,3,0)))</f>
        <v/>
      </c>
      <c r="W302" s="109" t="str">
        <f>IF(N302="","",MASTER.SCHEDULE!$Q302+MASTER.SCHEDULE!$R302)</f>
        <v/>
      </c>
      <c r="X302" s="110">
        <f t="shared" si="69"/>
        <v>46466</v>
      </c>
      <c r="Y302" s="87"/>
      <c r="Z302" s="87"/>
      <c r="AA302" s="275" t="str">
        <f t="shared" si="70"/>
        <v>Mar 15, 2027</v>
      </c>
      <c r="AB302" s="87"/>
      <c r="AC302" s="87"/>
      <c r="AD302" s="126"/>
      <c r="AE302" s="126"/>
      <c r="AF302" s="87"/>
      <c r="AG302" s="87"/>
      <c r="AH302" s="126"/>
      <c r="AI302" s="126"/>
      <c r="AJ302" s="138"/>
      <c r="AK302" s="91"/>
      <c r="AL302" s="91"/>
      <c r="AM302" s="91"/>
      <c r="AN302" s="151"/>
      <c r="AO302" s="151"/>
      <c r="AP302" s="151"/>
      <c r="AQ302" s="151"/>
      <c r="AR302" s="151"/>
      <c r="AS302" s="151"/>
      <c r="AT302" s="151"/>
      <c r="AU302" s="152"/>
      <c r="AV302" s="152"/>
      <c r="AW302" s="152"/>
      <c r="AX302" s="151"/>
      <c r="AY302" s="151"/>
      <c r="AZ302" s="152"/>
      <c r="BA302" s="152"/>
      <c r="BB302" s="152"/>
      <c r="BC302" s="152"/>
      <c r="BD302" s="91"/>
      <c r="BE302" s="91"/>
      <c r="BF302" s="91"/>
      <c r="BG302" s="91"/>
      <c r="BH302" s="91"/>
      <c r="BI302" s="91"/>
      <c r="BJ302" s="91"/>
      <c r="BK302" s="91"/>
      <c r="BL302" s="91"/>
      <c r="BM302" s="91"/>
      <c r="BN302" s="87"/>
      <c r="BO302" s="87"/>
      <c r="BP302" s="91"/>
      <c r="BQ302" s="91"/>
      <c r="BR302" s="91"/>
      <c r="BS302" s="91"/>
      <c r="BT302" s="87"/>
      <c r="BU302" s="87"/>
      <c r="BV302" s="87"/>
      <c r="BW302" s="87"/>
      <c r="BX302" s="87"/>
      <c r="BY302" s="87"/>
      <c r="BZ302" s="87"/>
      <c r="CA302" s="87"/>
      <c r="CB302" s="87"/>
      <c r="CC302" s="87"/>
      <c r="CD302" s="87"/>
      <c r="CE302" s="87"/>
    </row>
    <row r="303" spans="1:83" ht="30" customHeight="1">
      <c r="A303" s="87"/>
      <c r="B303" s="270" t="str">
        <f>IF(OR(SCHEDULES!O302=0,SCHEDULES!O302=""),"",SCHEDULES!O302)</f>
        <v>EPL</v>
      </c>
      <c r="C303" s="271">
        <f>IF(B303="","",SCHEDULES!P302)</f>
        <v>46466</v>
      </c>
      <c r="D303" s="270" t="str">
        <f>IF(B303="","",SCHEDULES!Q302)</f>
        <v>The City Ground</v>
      </c>
      <c r="E303" s="272">
        <f>IF(B303="","",SCHEDULES!R302)</f>
        <v>0.625</v>
      </c>
      <c r="F303" s="262">
        <f t="shared" si="60"/>
        <v>46466.625</v>
      </c>
      <c r="G303" s="270" t="e" vm="34">
        <f>IFERROR(INDEX(LOGOS!B:B,MATCH(H303,LOGOS!A:A,0),1),"")</f>
        <v>#VALUE!</v>
      </c>
      <c r="H303" s="270" t="str">
        <f>IF(B303="","",SCHEDULES!S302)</f>
        <v>Nottingham Forest</v>
      </c>
      <c r="I303" s="313" t="s">
        <v>117</v>
      </c>
      <c r="J303" s="273" t="str">
        <f t="shared" si="61"/>
        <v>:</v>
      </c>
      <c r="K303" s="313" t="s">
        <v>117</v>
      </c>
      <c r="L303" s="270" t="str">
        <f>IF(B303="","",SCHEDULES!T302)</f>
        <v>Aston Villa</v>
      </c>
      <c r="M303" s="270" t="e" vm="33">
        <f>IFERROR(INDEX(LOGOS!B:B,MATCH(L303,LOGOS!A:A,0),1),"")</f>
        <v>#VALUE!</v>
      </c>
      <c r="N303" s="107" t="str">
        <f t="shared" si="62"/>
        <v/>
      </c>
      <c r="O303" s="108" t="str">
        <f t="shared" si="63"/>
        <v/>
      </c>
      <c r="P303" s="108" t="str">
        <f t="shared" si="64"/>
        <v/>
      </c>
      <c r="Q303" s="109" t="str">
        <f t="shared" si="65"/>
        <v/>
      </c>
      <c r="R303" s="109" t="str">
        <f t="shared" si="66"/>
        <v/>
      </c>
      <c r="S303" s="109" t="str">
        <f t="shared" si="67"/>
        <v/>
      </c>
      <c r="T303" s="109" t="str">
        <f t="shared" si="68"/>
        <v/>
      </c>
      <c r="U303" s="108" t="str">
        <f>IF(N303="","",IF(MASTER.SCHEDULE!$N303="Draw",1,IF(MASTER.SCHEDULE!$N303=H303,3,0)))</f>
        <v/>
      </c>
      <c r="V303" s="108" t="str">
        <f>IF(N303="","",IF(MASTER.SCHEDULE!$N303="Draw",1,IF(MASTER.SCHEDULE!$N303=L303,3,0)))</f>
        <v/>
      </c>
      <c r="W303" s="109" t="str">
        <f>IF(N303="","",MASTER.SCHEDULE!$Q303+MASTER.SCHEDULE!$R303)</f>
        <v/>
      </c>
      <c r="X303" s="110">
        <f t="shared" si="69"/>
        <v>46466</v>
      </c>
      <c r="Y303" s="87"/>
      <c r="Z303" s="87"/>
      <c r="AA303" s="275" t="str">
        <f t="shared" si="70"/>
        <v>Mar 15, 2027</v>
      </c>
      <c r="AB303" s="87"/>
      <c r="AC303" s="87"/>
      <c r="AD303" s="126"/>
      <c r="AE303" s="126"/>
      <c r="AF303" s="87"/>
      <c r="AG303" s="87"/>
      <c r="AH303" s="126"/>
      <c r="AI303" s="126"/>
      <c r="AJ303" s="138"/>
      <c r="AK303" s="91"/>
      <c r="AL303" s="91"/>
      <c r="AM303" s="91"/>
      <c r="AN303" s="151"/>
      <c r="AO303" s="151"/>
      <c r="AP303" s="151"/>
      <c r="AQ303" s="151"/>
      <c r="AR303" s="151"/>
      <c r="AS303" s="151"/>
      <c r="AT303" s="151"/>
      <c r="AU303" s="152"/>
      <c r="AV303" s="152"/>
      <c r="AW303" s="152"/>
      <c r="AX303" s="151"/>
      <c r="AY303" s="151"/>
      <c r="AZ303" s="152"/>
      <c r="BA303" s="152"/>
      <c r="BB303" s="152"/>
      <c r="BC303" s="152"/>
      <c r="BD303" s="91"/>
      <c r="BE303" s="91"/>
      <c r="BF303" s="91"/>
      <c r="BG303" s="91"/>
      <c r="BH303" s="91"/>
      <c r="BI303" s="91"/>
      <c r="BJ303" s="91"/>
      <c r="BK303" s="91"/>
      <c r="BL303" s="91"/>
      <c r="BM303" s="91"/>
      <c r="BN303" s="87"/>
      <c r="BO303" s="87"/>
      <c r="BP303" s="91"/>
      <c r="BQ303" s="91"/>
      <c r="BR303" s="91"/>
      <c r="BS303" s="91"/>
      <c r="BT303" s="87"/>
      <c r="BU303" s="87"/>
      <c r="BV303" s="87"/>
      <c r="BW303" s="87"/>
      <c r="BX303" s="87"/>
      <c r="BY303" s="87"/>
      <c r="BZ303" s="87"/>
      <c r="CA303" s="87"/>
      <c r="CB303" s="87"/>
      <c r="CC303" s="87"/>
      <c r="CD303" s="87"/>
      <c r="CE303" s="87"/>
    </row>
    <row r="304" spans="1:83" ht="30" customHeight="1">
      <c r="A304" s="87"/>
      <c r="B304" s="270" t="str">
        <f>IF(OR(SCHEDULES!O303=0,SCHEDULES!O303=""),"",SCHEDULES!O303)</f>
        <v>EPL</v>
      </c>
      <c r="C304" s="271">
        <f>IF(B304="","",SCHEDULES!P303)</f>
        <v>46487</v>
      </c>
      <c r="D304" s="270" t="str">
        <f>IF(B304="","",SCHEDULES!Q303)</f>
        <v>Vitality Stadium</v>
      </c>
      <c r="E304" s="272">
        <f>IF(B304="","",SCHEDULES!R303)</f>
        <v>0.625</v>
      </c>
      <c r="F304" s="262">
        <f t="shared" si="60"/>
        <v>46487.625</v>
      </c>
      <c r="G304" s="270" t="e" vm="36">
        <f>IFERROR(INDEX(LOGOS!B:B,MATCH(H304,LOGOS!A:A,0),1),"")</f>
        <v>#VALUE!</v>
      </c>
      <c r="H304" s="270" t="str">
        <f>IF(B304="","",SCHEDULES!S303)</f>
        <v>Bournemouth</v>
      </c>
      <c r="I304" s="313" t="s">
        <v>117</v>
      </c>
      <c r="J304" s="273" t="str">
        <f t="shared" si="61"/>
        <v>:</v>
      </c>
      <c r="K304" s="313" t="s">
        <v>117</v>
      </c>
      <c r="L304" s="270" t="str">
        <f>IF(B304="","",SCHEDULES!T303)</f>
        <v>Manchester City</v>
      </c>
      <c r="M304" s="270" t="e" vm="40">
        <f>IFERROR(INDEX(LOGOS!B:B,MATCH(L304,LOGOS!A:A,0),1),"")</f>
        <v>#VALUE!</v>
      </c>
      <c r="N304" s="107" t="str">
        <f t="shared" si="62"/>
        <v/>
      </c>
      <c r="O304" s="108" t="str">
        <f t="shared" si="63"/>
        <v/>
      </c>
      <c r="P304" s="108" t="str">
        <f t="shared" si="64"/>
        <v/>
      </c>
      <c r="Q304" s="109" t="str">
        <f t="shared" si="65"/>
        <v/>
      </c>
      <c r="R304" s="109" t="str">
        <f t="shared" si="66"/>
        <v/>
      </c>
      <c r="S304" s="109" t="str">
        <f t="shared" si="67"/>
        <v/>
      </c>
      <c r="T304" s="109" t="str">
        <f t="shared" si="68"/>
        <v/>
      </c>
      <c r="U304" s="108" t="str">
        <f>IF(N304="","",IF(MASTER.SCHEDULE!$N304="Draw",1,IF(MASTER.SCHEDULE!$N304=H304,3,0)))</f>
        <v/>
      </c>
      <c r="V304" s="108" t="str">
        <f>IF(N304="","",IF(MASTER.SCHEDULE!$N304="Draw",1,IF(MASTER.SCHEDULE!$N304=L304,3,0)))</f>
        <v/>
      </c>
      <c r="W304" s="109" t="str">
        <f>IF(N304="","",MASTER.SCHEDULE!$Q304+MASTER.SCHEDULE!$R304)</f>
        <v/>
      </c>
      <c r="X304" s="110">
        <f t="shared" si="69"/>
        <v>46487</v>
      </c>
      <c r="Y304" s="87"/>
      <c r="Z304" s="87"/>
      <c r="AA304" s="275" t="str">
        <f t="shared" si="70"/>
        <v>Apr 5, 2027</v>
      </c>
      <c r="AB304" s="87"/>
      <c r="AC304" s="87"/>
      <c r="AD304" s="126"/>
      <c r="AE304" s="126"/>
      <c r="AF304" s="87"/>
      <c r="AG304" s="87"/>
      <c r="AH304" s="126"/>
      <c r="AI304" s="126"/>
      <c r="AJ304" s="138"/>
      <c r="AK304" s="91"/>
      <c r="AL304" s="91"/>
      <c r="AM304" s="91"/>
      <c r="AN304" s="151"/>
      <c r="AO304" s="151"/>
      <c r="AP304" s="151"/>
      <c r="AQ304" s="151"/>
      <c r="AR304" s="151"/>
      <c r="AS304" s="151"/>
      <c r="AT304" s="151"/>
      <c r="AU304" s="152"/>
      <c r="AV304" s="152"/>
      <c r="AW304" s="152"/>
      <c r="AX304" s="151"/>
      <c r="AY304" s="151"/>
      <c r="AZ304" s="152"/>
      <c r="BA304" s="152"/>
      <c r="BB304" s="152"/>
      <c r="BC304" s="152"/>
      <c r="BD304" s="91"/>
      <c r="BE304" s="91"/>
      <c r="BF304" s="91"/>
      <c r="BG304" s="91"/>
      <c r="BH304" s="91"/>
      <c r="BI304" s="91"/>
      <c r="BJ304" s="91"/>
      <c r="BK304" s="91"/>
      <c r="BL304" s="91"/>
      <c r="BM304" s="91"/>
      <c r="BN304" s="87"/>
      <c r="BO304" s="87"/>
      <c r="BP304" s="91"/>
      <c r="BQ304" s="91"/>
      <c r="BR304" s="91"/>
      <c r="BS304" s="91"/>
      <c r="BT304" s="87"/>
      <c r="BU304" s="87"/>
      <c r="BV304" s="87"/>
      <c r="BW304" s="87"/>
      <c r="BX304" s="87"/>
      <c r="BY304" s="87"/>
      <c r="BZ304" s="87"/>
      <c r="CA304" s="87"/>
      <c r="CB304" s="87"/>
      <c r="CC304" s="87"/>
      <c r="CD304" s="87"/>
      <c r="CE304" s="87"/>
    </row>
    <row r="305" spans="1:83" ht="30" customHeight="1">
      <c r="A305" s="87"/>
      <c r="B305" s="270" t="str">
        <f>IF(OR(SCHEDULES!O304=0,SCHEDULES!O304=""),"",SCHEDULES!O304)</f>
        <v>EPL</v>
      </c>
      <c r="C305" s="271">
        <f>IF(B305="","",SCHEDULES!P304)</f>
        <v>46487</v>
      </c>
      <c r="D305" s="270" t="str">
        <f>IF(B305="","",SCHEDULES!Q304)</f>
        <v>Villa Park</v>
      </c>
      <c r="E305" s="272">
        <f>IF(B305="","",SCHEDULES!R304)</f>
        <v>0.625</v>
      </c>
      <c r="F305" s="262">
        <f t="shared" si="60"/>
        <v>46487.625</v>
      </c>
      <c r="G305" s="270" t="e" vm="33">
        <f>IFERROR(INDEX(LOGOS!B:B,MATCH(H305,LOGOS!A:A,0),1),"")</f>
        <v>#VALUE!</v>
      </c>
      <c r="H305" s="270" t="str">
        <f>IF(B305="","",SCHEDULES!S304)</f>
        <v>Aston Villa</v>
      </c>
      <c r="I305" s="313" t="s">
        <v>117</v>
      </c>
      <c r="J305" s="273" t="str">
        <f t="shared" si="61"/>
        <v>:</v>
      </c>
      <c r="K305" s="313" t="s">
        <v>117</v>
      </c>
      <c r="L305" s="270" t="str">
        <f>IF(B305="","",SCHEDULES!T304)</f>
        <v>Brighton</v>
      </c>
      <c r="M305" s="270" t="e" vm="39">
        <f>IFERROR(INDEX(LOGOS!B:B,MATCH(L305,LOGOS!A:A,0),1),"")</f>
        <v>#VALUE!</v>
      </c>
      <c r="N305" s="107" t="str">
        <f t="shared" si="62"/>
        <v/>
      </c>
      <c r="O305" s="108" t="str">
        <f t="shared" si="63"/>
        <v/>
      </c>
      <c r="P305" s="108" t="str">
        <f t="shared" si="64"/>
        <v/>
      </c>
      <c r="Q305" s="109" t="str">
        <f t="shared" si="65"/>
        <v/>
      </c>
      <c r="R305" s="109" t="str">
        <f t="shared" si="66"/>
        <v/>
      </c>
      <c r="S305" s="109" t="str">
        <f t="shared" si="67"/>
        <v/>
      </c>
      <c r="T305" s="109" t="str">
        <f t="shared" si="68"/>
        <v/>
      </c>
      <c r="U305" s="108" t="str">
        <f>IF(N305="","",IF(MASTER.SCHEDULE!$N305="Draw",1,IF(MASTER.SCHEDULE!$N305=H305,3,0)))</f>
        <v/>
      </c>
      <c r="V305" s="108" t="str">
        <f>IF(N305="","",IF(MASTER.SCHEDULE!$N305="Draw",1,IF(MASTER.SCHEDULE!$N305=L305,3,0)))</f>
        <v/>
      </c>
      <c r="W305" s="109" t="str">
        <f>IF(N305="","",MASTER.SCHEDULE!$Q305+MASTER.SCHEDULE!$R305)</f>
        <v/>
      </c>
      <c r="X305" s="110">
        <f t="shared" si="69"/>
        <v>46487</v>
      </c>
      <c r="Y305" s="87"/>
      <c r="Z305" s="87"/>
      <c r="AA305" s="275" t="str">
        <f t="shared" si="70"/>
        <v>Apr 5, 2027</v>
      </c>
      <c r="AB305" s="87"/>
      <c r="AC305" s="87"/>
      <c r="AD305" s="126"/>
      <c r="AE305" s="126"/>
      <c r="AF305" s="87"/>
      <c r="AG305" s="87"/>
      <c r="AH305" s="126"/>
      <c r="AI305" s="126"/>
      <c r="AJ305" s="138"/>
      <c r="AK305" s="91"/>
      <c r="AL305" s="91"/>
      <c r="AM305" s="91"/>
      <c r="AN305" s="151"/>
      <c r="AO305" s="151"/>
      <c r="AP305" s="151"/>
      <c r="AQ305" s="151"/>
      <c r="AR305" s="151"/>
      <c r="AS305" s="151"/>
      <c r="AT305" s="151"/>
      <c r="AU305" s="152"/>
      <c r="AV305" s="152"/>
      <c r="AW305" s="152"/>
      <c r="AX305" s="151"/>
      <c r="AY305" s="151"/>
      <c r="AZ305" s="152"/>
      <c r="BA305" s="152"/>
      <c r="BB305" s="152"/>
      <c r="BC305" s="152"/>
      <c r="BD305" s="91"/>
      <c r="BE305" s="91"/>
      <c r="BF305" s="91"/>
      <c r="BG305" s="91"/>
      <c r="BH305" s="91"/>
      <c r="BI305" s="91"/>
      <c r="BJ305" s="91"/>
      <c r="BK305" s="91"/>
      <c r="BL305" s="91"/>
      <c r="BM305" s="91"/>
      <c r="BN305" s="87"/>
      <c r="BO305" s="87"/>
      <c r="BP305" s="91"/>
      <c r="BQ305" s="91"/>
      <c r="BR305" s="91"/>
      <c r="BS305" s="91"/>
      <c r="BT305" s="87"/>
      <c r="BU305" s="87"/>
      <c r="BV305" s="87"/>
      <c r="BW305" s="87"/>
      <c r="BX305" s="87"/>
      <c r="BY305" s="87"/>
      <c r="BZ305" s="87"/>
      <c r="CA305" s="87"/>
      <c r="CB305" s="87"/>
      <c r="CC305" s="87"/>
      <c r="CD305" s="87"/>
      <c r="CE305" s="87"/>
    </row>
    <row r="306" spans="1:83" ht="30" customHeight="1">
      <c r="A306" s="87"/>
      <c r="B306" s="270" t="str">
        <f>IF(OR(SCHEDULES!O305=0,SCHEDULES!O305=""),"",SCHEDULES!O305)</f>
        <v>EPL</v>
      </c>
      <c r="C306" s="271">
        <f>IF(B306="","",SCHEDULES!P305)</f>
        <v>46487</v>
      </c>
      <c r="D306" s="270" t="str">
        <f>IF(B306="","",SCHEDULES!Q305)</f>
        <v>Stamford Bridge</v>
      </c>
      <c r="E306" s="272">
        <f>IF(B306="","",SCHEDULES!R305)</f>
        <v>0.625</v>
      </c>
      <c r="F306" s="262">
        <f t="shared" si="60"/>
        <v>46487.625</v>
      </c>
      <c r="G306" s="270" t="e" vm="41">
        <f>IFERROR(INDEX(LOGOS!B:B,MATCH(H306,LOGOS!A:A,0),1),"")</f>
        <v>#VALUE!</v>
      </c>
      <c r="H306" s="270" t="str">
        <f>IF(B306="","",SCHEDULES!S305)</f>
        <v>Chelsea</v>
      </c>
      <c r="I306" s="313" t="s">
        <v>117</v>
      </c>
      <c r="J306" s="273" t="str">
        <f t="shared" si="61"/>
        <v>:</v>
      </c>
      <c r="K306" s="313" t="s">
        <v>117</v>
      </c>
      <c r="L306" s="270" t="str">
        <f>IF(B306="","",SCHEDULES!T305)</f>
        <v>Fulham</v>
      </c>
      <c r="M306" s="270" t="e" vm="44">
        <f>IFERROR(INDEX(LOGOS!B:B,MATCH(L306,LOGOS!A:A,0),1),"")</f>
        <v>#VALUE!</v>
      </c>
      <c r="N306" s="107" t="str">
        <f t="shared" si="62"/>
        <v/>
      </c>
      <c r="O306" s="108" t="str">
        <f t="shared" si="63"/>
        <v/>
      </c>
      <c r="P306" s="108" t="str">
        <f t="shared" si="64"/>
        <v/>
      </c>
      <c r="Q306" s="109" t="str">
        <f t="shared" si="65"/>
        <v/>
      </c>
      <c r="R306" s="109" t="str">
        <f t="shared" si="66"/>
        <v/>
      </c>
      <c r="S306" s="109" t="str">
        <f t="shared" si="67"/>
        <v/>
      </c>
      <c r="T306" s="109" t="str">
        <f t="shared" si="68"/>
        <v/>
      </c>
      <c r="U306" s="108" t="str">
        <f>IF(N306="","",IF(MASTER.SCHEDULE!$N306="Draw",1,IF(MASTER.SCHEDULE!$N306=H306,3,0)))</f>
        <v/>
      </c>
      <c r="V306" s="108" t="str">
        <f>IF(N306="","",IF(MASTER.SCHEDULE!$N306="Draw",1,IF(MASTER.SCHEDULE!$N306=L306,3,0)))</f>
        <v/>
      </c>
      <c r="W306" s="109" t="str">
        <f>IF(N306="","",MASTER.SCHEDULE!$Q306+MASTER.SCHEDULE!$R306)</f>
        <v/>
      </c>
      <c r="X306" s="110">
        <f t="shared" si="69"/>
        <v>46487</v>
      </c>
      <c r="Y306" s="87"/>
      <c r="Z306" s="87"/>
      <c r="AA306" s="275" t="str">
        <f t="shared" si="70"/>
        <v>Apr 5, 2027</v>
      </c>
      <c r="AB306" s="87"/>
      <c r="AC306" s="87"/>
      <c r="AD306" s="126"/>
      <c r="AE306" s="126"/>
      <c r="AF306" s="87"/>
      <c r="AG306" s="87"/>
      <c r="AH306" s="126"/>
      <c r="AI306" s="126"/>
      <c r="AJ306" s="138"/>
      <c r="AK306" s="91"/>
      <c r="AL306" s="91"/>
      <c r="AM306" s="91"/>
      <c r="AN306" s="151"/>
      <c r="AO306" s="151"/>
      <c r="AP306" s="151"/>
      <c r="AQ306" s="151"/>
      <c r="AR306" s="151"/>
      <c r="AS306" s="151"/>
      <c r="AT306" s="151"/>
      <c r="AU306" s="152"/>
      <c r="AV306" s="152"/>
      <c r="AW306" s="152"/>
      <c r="AX306" s="151"/>
      <c r="AY306" s="151"/>
      <c r="AZ306" s="152"/>
      <c r="BA306" s="152"/>
      <c r="BB306" s="152"/>
      <c r="BC306" s="152"/>
      <c r="BD306" s="91"/>
      <c r="BE306" s="91"/>
      <c r="BF306" s="91"/>
      <c r="BG306" s="91"/>
      <c r="BH306" s="91"/>
      <c r="BI306" s="91"/>
      <c r="BJ306" s="91"/>
      <c r="BK306" s="91"/>
      <c r="BL306" s="91"/>
      <c r="BM306" s="91"/>
      <c r="BN306" s="87"/>
      <c r="BO306" s="87"/>
      <c r="BP306" s="91"/>
      <c r="BQ306" s="91"/>
      <c r="BR306" s="91"/>
      <c r="BS306" s="91"/>
      <c r="BT306" s="87"/>
      <c r="BU306" s="87"/>
      <c r="BV306" s="87"/>
      <c r="BW306" s="87"/>
      <c r="BX306" s="87"/>
      <c r="BY306" s="87"/>
      <c r="BZ306" s="87"/>
      <c r="CA306" s="87"/>
      <c r="CB306" s="87"/>
      <c r="CC306" s="87"/>
      <c r="CD306" s="87"/>
      <c r="CE306" s="87"/>
    </row>
    <row r="307" spans="1:83" ht="30" customHeight="1">
      <c r="A307" s="87"/>
      <c r="B307" s="270" t="str">
        <f>IF(OR(SCHEDULES!O306=0,SCHEDULES!O306=""),"",SCHEDULES!O306)</f>
        <v>EPL</v>
      </c>
      <c r="C307" s="271">
        <f>IF(B307="","",SCHEDULES!P306)</f>
        <v>46487</v>
      </c>
      <c r="D307" s="270" t="str">
        <f>IF(B307="","",SCHEDULES!Q306)</f>
        <v>Coventry Building Society Arena</v>
      </c>
      <c r="E307" s="272">
        <f>IF(B307="","",SCHEDULES!R306)</f>
        <v>0.625</v>
      </c>
      <c r="F307" s="262">
        <f t="shared" si="60"/>
        <v>46487.625</v>
      </c>
      <c r="G307" s="270" t="e" vm="26">
        <f>IFERROR(INDEX(LOGOS!B:B,MATCH(H307,LOGOS!A:A,0),1),"")</f>
        <v>#VALUE!</v>
      </c>
      <c r="H307" s="270" t="str">
        <f>IF(B307="","",SCHEDULES!S306)</f>
        <v>Coventry</v>
      </c>
      <c r="I307" s="313" t="s">
        <v>117</v>
      </c>
      <c r="J307" s="273" t="str">
        <f t="shared" si="61"/>
        <v>:</v>
      </c>
      <c r="K307" s="313" t="s">
        <v>117</v>
      </c>
      <c r="L307" s="270" t="str">
        <f>IF(B307="","",SCHEDULES!T306)</f>
        <v>Arsenal</v>
      </c>
      <c r="M307" s="270" t="e" vm="25">
        <f>IFERROR(INDEX(LOGOS!B:B,MATCH(L307,LOGOS!A:A,0),1),"")</f>
        <v>#VALUE!</v>
      </c>
      <c r="N307" s="107" t="str">
        <f t="shared" si="62"/>
        <v/>
      </c>
      <c r="O307" s="108" t="str">
        <f t="shared" si="63"/>
        <v/>
      </c>
      <c r="P307" s="108" t="str">
        <f t="shared" si="64"/>
        <v/>
      </c>
      <c r="Q307" s="109" t="str">
        <f t="shared" si="65"/>
        <v/>
      </c>
      <c r="R307" s="109" t="str">
        <f t="shared" si="66"/>
        <v/>
      </c>
      <c r="S307" s="109" t="str">
        <f t="shared" si="67"/>
        <v/>
      </c>
      <c r="T307" s="109" t="str">
        <f t="shared" si="68"/>
        <v/>
      </c>
      <c r="U307" s="108" t="str">
        <f>IF(N307="","",IF(MASTER.SCHEDULE!$N307="Draw",1,IF(MASTER.SCHEDULE!$N307=H307,3,0)))</f>
        <v/>
      </c>
      <c r="V307" s="108" t="str">
        <f>IF(N307="","",IF(MASTER.SCHEDULE!$N307="Draw",1,IF(MASTER.SCHEDULE!$N307=L307,3,0)))</f>
        <v/>
      </c>
      <c r="W307" s="109" t="str">
        <f>IF(N307="","",MASTER.SCHEDULE!$Q307+MASTER.SCHEDULE!$R307)</f>
        <v/>
      </c>
      <c r="X307" s="110">
        <f t="shared" si="69"/>
        <v>46487</v>
      </c>
      <c r="Y307" s="87"/>
      <c r="Z307" s="87"/>
      <c r="AA307" s="275" t="str">
        <f t="shared" si="70"/>
        <v>Apr 5, 2027</v>
      </c>
      <c r="AB307" s="87"/>
      <c r="AC307" s="87"/>
      <c r="AD307" s="126"/>
      <c r="AE307" s="126"/>
      <c r="AF307" s="87"/>
      <c r="AG307" s="87"/>
      <c r="AH307" s="126"/>
      <c r="AI307" s="126"/>
      <c r="AJ307" s="138"/>
      <c r="AK307" s="91"/>
      <c r="AL307" s="91"/>
      <c r="AM307" s="91"/>
      <c r="AN307" s="151"/>
      <c r="AO307" s="151"/>
      <c r="AP307" s="151"/>
      <c r="AQ307" s="151"/>
      <c r="AR307" s="151"/>
      <c r="AS307" s="151"/>
      <c r="AT307" s="151"/>
      <c r="AU307" s="152"/>
      <c r="AV307" s="152"/>
      <c r="AW307" s="152"/>
      <c r="AX307" s="151"/>
      <c r="AY307" s="151"/>
      <c r="AZ307" s="152"/>
      <c r="BA307" s="152"/>
      <c r="BB307" s="152"/>
      <c r="BC307" s="152"/>
      <c r="BD307" s="91"/>
      <c r="BE307" s="91"/>
      <c r="BF307" s="91"/>
      <c r="BG307" s="91"/>
      <c r="BH307" s="91"/>
      <c r="BI307" s="91"/>
      <c r="BJ307" s="91"/>
      <c r="BK307" s="91"/>
      <c r="BL307" s="91"/>
      <c r="BM307" s="91"/>
      <c r="BN307" s="87"/>
      <c r="BO307" s="87"/>
      <c r="BP307" s="91"/>
      <c r="BQ307" s="91"/>
      <c r="BR307" s="91"/>
      <c r="BS307" s="91"/>
      <c r="BT307" s="87"/>
      <c r="BU307" s="87"/>
      <c r="BV307" s="87"/>
      <c r="BW307" s="87"/>
      <c r="BX307" s="87"/>
      <c r="BY307" s="87"/>
      <c r="BZ307" s="87"/>
      <c r="CA307" s="87"/>
      <c r="CB307" s="87"/>
      <c r="CC307" s="87"/>
      <c r="CD307" s="87"/>
      <c r="CE307" s="87"/>
    </row>
    <row r="308" spans="1:83" ht="30" customHeight="1">
      <c r="A308" s="87"/>
      <c r="B308" s="270" t="str">
        <f>IF(OR(SCHEDULES!O307=0,SCHEDULES!O307=""),"",SCHEDULES!O307)</f>
        <v>EPL</v>
      </c>
      <c r="C308" s="271">
        <f>IF(B308="","",SCHEDULES!P307)</f>
        <v>46487</v>
      </c>
      <c r="D308" s="270" t="str">
        <f>IF(B308="","",SCHEDULES!Q307)</f>
        <v>Selhurst Park</v>
      </c>
      <c r="E308" s="272">
        <f>IF(B308="","",SCHEDULES!R307)</f>
        <v>0.625</v>
      </c>
      <c r="F308" s="262">
        <f t="shared" si="60"/>
        <v>46487.625</v>
      </c>
      <c r="G308" s="270" t="e" vm="30">
        <f>IFERROR(INDEX(LOGOS!B:B,MATCH(H308,LOGOS!A:A,0),1),"")</f>
        <v>#VALUE!</v>
      </c>
      <c r="H308" s="270" t="str">
        <f>IF(B308="","",SCHEDULES!S307)</f>
        <v>Crystal Palace</v>
      </c>
      <c r="I308" s="313" t="s">
        <v>117</v>
      </c>
      <c r="J308" s="273" t="str">
        <f t="shared" si="61"/>
        <v>:</v>
      </c>
      <c r="K308" s="313" t="s">
        <v>117</v>
      </c>
      <c r="L308" s="270" t="str">
        <f>IF(B308="","",SCHEDULES!T307)</f>
        <v>Everton</v>
      </c>
      <c r="M308" s="270" t="e" vm="29">
        <f>IFERROR(INDEX(LOGOS!B:B,MATCH(L308,LOGOS!A:A,0),1),"")</f>
        <v>#VALUE!</v>
      </c>
      <c r="N308" s="107" t="str">
        <f t="shared" si="62"/>
        <v/>
      </c>
      <c r="O308" s="108" t="str">
        <f t="shared" si="63"/>
        <v/>
      </c>
      <c r="P308" s="108" t="str">
        <f t="shared" si="64"/>
        <v/>
      </c>
      <c r="Q308" s="109" t="str">
        <f t="shared" si="65"/>
        <v/>
      </c>
      <c r="R308" s="109" t="str">
        <f t="shared" si="66"/>
        <v/>
      </c>
      <c r="S308" s="109" t="str">
        <f t="shared" si="67"/>
        <v/>
      </c>
      <c r="T308" s="109" t="str">
        <f t="shared" si="68"/>
        <v/>
      </c>
      <c r="U308" s="108" t="str">
        <f>IF(N308="","",IF(MASTER.SCHEDULE!$N308="Draw",1,IF(MASTER.SCHEDULE!$N308=H308,3,0)))</f>
        <v/>
      </c>
      <c r="V308" s="108" t="str">
        <f>IF(N308="","",IF(MASTER.SCHEDULE!$N308="Draw",1,IF(MASTER.SCHEDULE!$N308=L308,3,0)))</f>
        <v/>
      </c>
      <c r="W308" s="109" t="str">
        <f>IF(N308="","",MASTER.SCHEDULE!$Q308+MASTER.SCHEDULE!$R308)</f>
        <v/>
      </c>
      <c r="X308" s="110">
        <f t="shared" si="69"/>
        <v>46487</v>
      </c>
      <c r="Y308" s="87"/>
      <c r="Z308" s="87"/>
      <c r="AA308" s="275" t="str">
        <f t="shared" si="70"/>
        <v>Apr 5, 2027</v>
      </c>
      <c r="AB308" s="87"/>
      <c r="AC308" s="87"/>
      <c r="AD308" s="126"/>
      <c r="AE308" s="126"/>
      <c r="AF308" s="87"/>
      <c r="AG308" s="87"/>
      <c r="AH308" s="126"/>
      <c r="AI308" s="126"/>
      <c r="AJ308" s="138"/>
      <c r="AK308" s="91"/>
      <c r="AL308" s="91"/>
      <c r="AM308" s="91"/>
      <c r="AN308" s="151"/>
      <c r="AO308" s="151"/>
      <c r="AP308" s="151"/>
      <c r="AQ308" s="151"/>
      <c r="AR308" s="151"/>
      <c r="AS308" s="151"/>
      <c r="AT308" s="151"/>
      <c r="AU308" s="152"/>
      <c r="AV308" s="152"/>
      <c r="AW308" s="152"/>
      <c r="AX308" s="151"/>
      <c r="AY308" s="151"/>
      <c r="AZ308" s="152"/>
      <c r="BA308" s="152"/>
      <c r="BB308" s="152"/>
      <c r="BC308" s="152"/>
      <c r="BD308" s="91"/>
      <c r="BE308" s="91"/>
      <c r="BF308" s="91"/>
      <c r="BG308" s="91"/>
      <c r="BH308" s="91"/>
      <c r="BI308" s="91"/>
      <c r="BJ308" s="91"/>
      <c r="BK308" s="91"/>
      <c r="BL308" s="91"/>
      <c r="BM308" s="91"/>
      <c r="BN308" s="87"/>
      <c r="BO308" s="87"/>
      <c r="BP308" s="91"/>
      <c r="BQ308" s="91"/>
      <c r="BR308" s="91"/>
      <c r="BS308" s="91"/>
      <c r="BT308" s="87"/>
      <c r="BU308" s="87"/>
      <c r="BV308" s="87"/>
      <c r="BW308" s="87"/>
      <c r="BX308" s="87"/>
      <c r="BY308" s="87"/>
      <c r="BZ308" s="87"/>
      <c r="CA308" s="87"/>
      <c r="CB308" s="87"/>
      <c r="CC308" s="87"/>
      <c r="CD308" s="87"/>
      <c r="CE308" s="87"/>
    </row>
    <row r="309" spans="1:83" ht="30" customHeight="1">
      <c r="A309" s="87"/>
      <c r="B309" s="270" t="str">
        <f>IF(OR(SCHEDULES!O308=0,SCHEDULES!O308=""),"",SCHEDULES!O308)</f>
        <v>EPL</v>
      </c>
      <c r="C309" s="271">
        <f>IF(B309="","",SCHEDULES!P308)</f>
        <v>46487</v>
      </c>
      <c r="D309" s="270" t="str">
        <f>IF(B309="","",SCHEDULES!Q308)</f>
        <v>Elland Road</v>
      </c>
      <c r="E309" s="272">
        <f>IF(B309="","",SCHEDULES!R308)</f>
        <v>0.625</v>
      </c>
      <c r="F309" s="262">
        <f t="shared" si="60"/>
        <v>46487.625</v>
      </c>
      <c r="G309" s="270" t="e" vm="35">
        <f>IFERROR(INDEX(LOGOS!B:B,MATCH(H309,LOGOS!A:A,0),1),"")</f>
        <v>#VALUE!</v>
      </c>
      <c r="H309" s="270" t="str">
        <f>IF(B309="","",SCHEDULES!S308)</f>
        <v>Leeds</v>
      </c>
      <c r="I309" s="313" t="s">
        <v>117</v>
      </c>
      <c r="J309" s="273" t="str">
        <f t="shared" si="61"/>
        <v>:</v>
      </c>
      <c r="K309" s="313" t="s">
        <v>117</v>
      </c>
      <c r="L309" s="270" t="str">
        <f>IF(B309="","",SCHEDULES!T308)</f>
        <v>Nottingham Forest</v>
      </c>
      <c r="M309" s="270" t="e" vm="34">
        <f>IFERROR(INDEX(LOGOS!B:B,MATCH(L309,LOGOS!A:A,0),1),"")</f>
        <v>#VALUE!</v>
      </c>
      <c r="N309" s="107" t="str">
        <f t="shared" si="62"/>
        <v/>
      </c>
      <c r="O309" s="108" t="str">
        <f t="shared" si="63"/>
        <v/>
      </c>
      <c r="P309" s="108" t="str">
        <f t="shared" si="64"/>
        <v/>
      </c>
      <c r="Q309" s="109" t="str">
        <f t="shared" si="65"/>
        <v/>
      </c>
      <c r="R309" s="109" t="str">
        <f t="shared" si="66"/>
        <v/>
      </c>
      <c r="S309" s="109" t="str">
        <f t="shared" si="67"/>
        <v/>
      </c>
      <c r="T309" s="109" t="str">
        <f t="shared" si="68"/>
        <v/>
      </c>
      <c r="U309" s="108" t="str">
        <f>IF(N309="","",IF(MASTER.SCHEDULE!$N309="Draw",1,IF(MASTER.SCHEDULE!$N309=H309,3,0)))</f>
        <v/>
      </c>
      <c r="V309" s="108" t="str">
        <f>IF(N309="","",IF(MASTER.SCHEDULE!$N309="Draw",1,IF(MASTER.SCHEDULE!$N309=L309,3,0)))</f>
        <v/>
      </c>
      <c r="W309" s="109" t="str">
        <f>IF(N309="","",MASTER.SCHEDULE!$Q309+MASTER.SCHEDULE!$R309)</f>
        <v/>
      </c>
      <c r="X309" s="110">
        <f t="shared" si="69"/>
        <v>46487</v>
      </c>
      <c r="Y309" s="87"/>
      <c r="Z309" s="87"/>
      <c r="AA309" s="275" t="str">
        <f t="shared" si="70"/>
        <v>Apr 5, 2027</v>
      </c>
      <c r="AB309" s="87"/>
      <c r="AC309" s="87"/>
      <c r="AD309" s="126"/>
      <c r="AE309" s="126"/>
      <c r="AF309" s="87"/>
      <c r="AG309" s="87"/>
      <c r="AH309" s="126"/>
      <c r="AI309" s="126"/>
      <c r="AJ309" s="138"/>
      <c r="AK309" s="91"/>
      <c r="AL309" s="91"/>
      <c r="AM309" s="91"/>
      <c r="AN309" s="151"/>
      <c r="AO309" s="151"/>
      <c r="AP309" s="151"/>
      <c r="AQ309" s="151"/>
      <c r="AR309" s="151"/>
      <c r="AS309" s="151"/>
      <c r="AT309" s="151"/>
      <c r="AU309" s="152"/>
      <c r="AV309" s="152"/>
      <c r="AW309" s="152"/>
      <c r="AX309" s="151"/>
      <c r="AY309" s="151"/>
      <c r="AZ309" s="152"/>
      <c r="BA309" s="152"/>
      <c r="BB309" s="152"/>
      <c r="BC309" s="152"/>
      <c r="BD309" s="91"/>
      <c r="BE309" s="91"/>
      <c r="BF309" s="91"/>
      <c r="BG309" s="91"/>
      <c r="BH309" s="91"/>
      <c r="BI309" s="91"/>
      <c r="BJ309" s="91"/>
      <c r="BK309" s="91"/>
      <c r="BL309" s="91"/>
      <c r="BM309" s="91"/>
      <c r="BN309" s="87"/>
      <c r="BO309" s="87"/>
      <c r="BP309" s="91"/>
      <c r="BQ309" s="91"/>
      <c r="BR309" s="91"/>
      <c r="BS309" s="91"/>
      <c r="BT309" s="87"/>
      <c r="BU309" s="87"/>
      <c r="BV309" s="87"/>
      <c r="BW309" s="87"/>
      <c r="BX309" s="87"/>
      <c r="BY309" s="87"/>
      <c r="BZ309" s="87"/>
      <c r="CA309" s="87"/>
      <c r="CB309" s="87"/>
      <c r="CC309" s="87"/>
      <c r="CD309" s="87"/>
      <c r="CE309" s="87"/>
    </row>
    <row r="310" spans="1:83" ht="30" customHeight="1">
      <c r="A310" s="87"/>
      <c r="B310" s="270" t="str">
        <f>IF(OR(SCHEDULES!O309=0,SCHEDULES!O309=""),"",SCHEDULES!O309)</f>
        <v>EPL</v>
      </c>
      <c r="C310" s="271">
        <f>IF(B310="","",SCHEDULES!P309)</f>
        <v>46487</v>
      </c>
      <c r="D310" s="270" t="str">
        <f>IF(B310="","",SCHEDULES!Q309)</f>
        <v>Anfield</v>
      </c>
      <c r="E310" s="272">
        <f>IF(B310="","",SCHEDULES!R309)</f>
        <v>0.625</v>
      </c>
      <c r="F310" s="262">
        <f t="shared" si="60"/>
        <v>46487.625</v>
      </c>
      <c r="G310" s="270" t="e" vm="43">
        <f>IFERROR(INDEX(LOGOS!B:B,MATCH(H310,LOGOS!A:A,0),1),"")</f>
        <v>#VALUE!</v>
      </c>
      <c r="H310" s="270" t="str">
        <f>IF(B310="","",SCHEDULES!S309)</f>
        <v>Liverpool</v>
      </c>
      <c r="I310" s="313" t="s">
        <v>117</v>
      </c>
      <c r="J310" s="273" t="str">
        <f t="shared" si="61"/>
        <v>:</v>
      </c>
      <c r="K310" s="313" t="s">
        <v>117</v>
      </c>
      <c r="L310" s="270" t="str">
        <f>IF(B310="","",SCHEDULES!T309)</f>
        <v>Newcastle United</v>
      </c>
      <c r="M310" s="270" t="e" vm="42">
        <f>IFERROR(INDEX(LOGOS!B:B,MATCH(L310,LOGOS!A:A,0),1),"")</f>
        <v>#VALUE!</v>
      </c>
      <c r="N310" s="107" t="str">
        <f t="shared" si="62"/>
        <v/>
      </c>
      <c r="O310" s="108" t="str">
        <f t="shared" si="63"/>
        <v/>
      </c>
      <c r="P310" s="108" t="str">
        <f t="shared" si="64"/>
        <v/>
      </c>
      <c r="Q310" s="109" t="str">
        <f t="shared" si="65"/>
        <v/>
      </c>
      <c r="R310" s="109" t="str">
        <f t="shared" si="66"/>
        <v/>
      </c>
      <c r="S310" s="109" t="str">
        <f t="shared" si="67"/>
        <v/>
      </c>
      <c r="T310" s="109" t="str">
        <f t="shared" si="68"/>
        <v/>
      </c>
      <c r="U310" s="108" t="str">
        <f>IF(N310="","",IF(MASTER.SCHEDULE!$N310="Draw",1,IF(MASTER.SCHEDULE!$N310=H310,3,0)))</f>
        <v/>
      </c>
      <c r="V310" s="108" t="str">
        <f>IF(N310="","",IF(MASTER.SCHEDULE!$N310="Draw",1,IF(MASTER.SCHEDULE!$N310=L310,3,0)))</f>
        <v/>
      </c>
      <c r="W310" s="109" t="str">
        <f>IF(N310="","",MASTER.SCHEDULE!$Q310+MASTER.SCHEDULE!$R310)</f>
        <v/>
      </c>
      <c r="X310" s="110">
        <f t="shared" si="69"/>
        <v>46487</v>
      </c>
      <c r="Y310" s="87"/>
      <c r="Z310" s="87"/>
      <c r="AA310" s="275" t="str">
        <f t="shared" si="70"/>
        <v>Apr 5, 2027</v>
      </c>
      <c r="AB310" s="87"/>
      <c r="AC310" s="87"/>
      <c r="AD310" s="126"/>
      <c r="AE310" s="126"/>
      <c r="AF310" s="87"/>
      <c r="AG310" s="87"/>
      <c r="AH310" s="126"/>
      <c r="AI310" s="126"/>
      <c r="AJ310" s="138"/>
      <c r="AK310" s="91"/>
      <c r="AL310" s="91"/>
      <c r="AM310" s="91"/>
      <c r="AN310" s="151"/>
      <c r="AO310" s="151"/>
      <c r="AP310" s="151"/>
      <c r="AQ310" s="151"/>
      <c r="AR310" s="151"/>
      <c r="AS310" s="151"/>
      <c r="AT310" s="151"/>
      <c r="AU310" s="152"/>
      <c r="AV310" s="152"/>
      <c r="AW310" s="152"/>
      <c r="AX310" s="151"/>
      <c r="AY310" s="151"/>
      <c r="AZ310" s="152"/>
      <c r="BA310" s="152"/>
      <c r="BB310" s="152"/>
      <c r="BC310" s="152"/>
      <c r="BD310" s="91"/>
      <c r="BE310" s="91"/>
      <c r="BF310" s="91"/>
      <c r="BG310" s="91"/>
      <c r="BH310" s="91"/>
      <c r="BI310" s="91"/>
      <c r="BJ310" s="91"/>
      <c r="BK310" s="91"/>
      <c r="BL310" s="91"/>
      <c r="BM310" s="91"/>
      <c r="BN310" s="87"/>
      <c r="BO310" s="87"/>
      <c r="BP310" s="91"/>
      <c r="BQ310" s="91"/>
      <c r="BR310" s="91"/>
      <c r="BS310" s="91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</row>
    <row r="311" spans="1:83" ht="30" customHeight="1">
      <c r="A311" s="87"/>
      <c r="B311" s="270" t="str">
        <f>IF(OR(SCHEDULES!O310=0,SCHEDULES!O310=""),"",SCHEDULES!O310)</f>
        <v>EPL</v>
      </c>
      <c r="C311" s="271">
        <f>IF(B311="","",SCHEDULES!P310)</f>
        <v>46487</v>
      </c>
      <c r="D311" s="270" t="str">
        <f>IF(B311="","",SCHEDULES!Q310)</f>
        <v>Old Trafford</v>
      </c>
      <c r="E311" s="272">
        <f>IF(B311="","",SCHEDULES!R310)</f>
        <v>0.625</v>
      </c>
      <c r="F311" s="262">
        <f t="shared" si="60"/>
        <v>46487.625</v>
      </c>
      <c r="G311" s="270" t="e" vm="28">
        <f>IFERROR(INDEX(LOGOS!B:B,MATCH(H311,LOGOS!A:A,0),1),"")</f>
        <v>#VALUE!</v>
      </c>
      <c r="H311" s="270" t="str">
        <f>IF(B311="","",SCHEDULES!S310)</f>
        <v>Manchester United</v>
      </c>
      <c r="I311" s="313" t="s">
        <v>117</v>
      </c>
      <c r="J311" s="273" t="str">
        <f t="shared" si="61"/>
        <v>:</v>
      </c>
      <c r="K311" s="313" t="s">
        <v>117</v>
      </c>
      <c r="L311" s="270" t="str">
        <f>IF(B311="","",SCHEDULES!T310)</f>
        <v>Hull</v>
      </c>
      <c r="M311" s="270" t="e" vm="27">
        <f>IFERROR(INDEX(LOGOS!B:B,MATCH(L311,LOGOS!A:A,0),1),"")</f>
        <v>#VALUE!</v>
      </c>
      <c r="N311" s="107" t="str">
        <f t="shared" si="62"/>
        <v/>
      </c>
      <c r="O311" s="108" t="str">
        <f t="shared" si="63"/>
        <v/>
      </c>
      <c r="P311" s="108" t="str">
        <f t="shared" si="64"/>
        <v/>
      </c>
      <c r="Q311" s="109" t="str">
        <f t="shared" si="65"/>
        <v/>
      </c>
      <c r="R311" s="109" t="str">
        <f t="shared" si="66"/>
        <v/>
      </c>
      <c r="S311" s="109" t="str">
        <f t="shared" si="67"/>
        <v/>
      </c>
      <c r="T311" s="109" t="str">
        <f t="shared" si="68"/>
        <v/>
      </c>
      <c r="U311" s="108" t="str">
        <f>IF(N311="","",IF(MASTER.SCHEDULE!$N311="Draw",1,IF(MASTER.SCHEDULE!$N311=H311,3,0)))</f>
        <v/>
      </c>
      <c r="V311" s="108" t="str">
        <f>IF(N311="","",IF(MASTER.SCHEDULE!$N311="Draw",1,IF(MASTER.SCHEDULE!$N311=L311,3,0)))</f>
        <v/>
      </c>
      <c r="W311" s="109" t="str">
        <f>IF(N311="","",MASTER.SCHEDULE!$Q311+MASTER.SCHEDULE!$R311)</f>
        <v/>
      </c>
      <c r="X311" s="110">
        <f t="shared" si="69"/>
        <v>46487</v>
      </c>
      <c r="Y311" s="87"/>
      <c r="Z311" s="87"/>
      <c r="AA311" s="275" t="str">
        <f t="shared" si="70"/>
        <v>Apr 5, 2027</v>
      </c>
      <c r="AB311" s="87"/>
      <c r="AC311" s="87"/>
      <c r="AD311" s="126"/>
      <c r="AE311" s="126"/>
      <c r="AF311" s="87"/>
      <c r="AG311" s="87"/>
      <c r="AH311" s="126"/>
      <c r="AI311" s="126"/>
      <c r="AJ311" s="138"/>
      <c r="AK311" s="91"/>
      <c r="AL311" s="91"/>
      <c r="AM311" s="91"/>
      <c r="AN311" s="151"/>
      <c r="AO311" s="151"/>
      <c r="AP311" s="151"/>
      <c r="AQ311" s="151"/>
      <c r="AR311" s="151"/>
      <c r="AS311" s="151"/>
      <c r="AT311" s="151"/>
      <c r="AU311" s="152"/>
      <c r="AV311" s="152"/>
      <c r="AW311" s="152"/>
      <c r="AX311" s="151"/>
      <c r="AY311" s="151"/>
      <c r="AZ311" s="152"/>
      <c r="BA311" s="152"/>
      <c r="BB311" s="152"/>
      <c r="BC311" s="152"/>
      <c r="BD311" s="91"/>
      <c r="BE311" s="91"/>
      <c r="BF311" s="91"/>
      <c r="BG311" s="91"/>
      <c r="BH311" s="91"/>
      <c r="BI311" s="91"/>
      <c r="BJ311" s="91"/>
      <c r="BK311" s="91"/>
      <c r="BL311" s="91"/>
      <c r="BM311" s="91"/>
      <c r="BN311" s="87"/>
      <c r="BO311" s="87"/>
      <c r="BP311" s="91"/>
      <c r="BQ311" s="91"/>
      <c r="BR311" s="91"/>
      <c r="BS311" s="91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</row>
    <row r="312" spans="1:83" ht="30" customHeight="1">
      <c r="A312" s="87"/>
      <c r="B312" s="270" t="str">
        <f>IF(OR(SCHEDULES!O311=0,SCHEDULES!O311=""),"",SCHEDULES!O311)</f>
        <v>EPL</v>
      </c>
      <c r="C312" s="271">
        <f>IF(B312="","",SCHEDULES!P311)</f>
        <v>46487</v>
      </c>
      <c r="D312" s="270" t="str">
        <f>IF(B312="","",SCHEDULES!Q311)</f>
        <v>Stadium of Light</v>
      </c>
      <c r="E312" s="272">
        <f>IF(B312="","",SCHEDULES!R311)</f>
        <v>0.625</v>
      </c>
      <c r="F312" s="262">
        <f t="shared" si="60"/>
        <v>46487.625</v>
      </c>
      <c r="G312" s="270" t="e" vm="32">
        <f>IFERROR(INDEX(LOGOS!B:B,MATCH(H312,LOGOS!A:A,0),1),"")</f>
        <v>#VALUE!</v>
      </c>
      <c r="H312" s="270" t="str">
        <f>IF(B312="","",SCHEDULES!S311)</f>
        <v>Sunderland</v>
      </c>
      <c r="I312" s="313" t="s">
        <v>117</v>
      </c>
      <c r="J312" s="273" t="str">
        <f t="shared" si="61"/>
        <v>:</v>
      </c>
      <c r="K312" s="313" t="s">
        <v>117</v>
      </c>
      <c r="L312" s="270" t="str">
        <f>IF(B312="","",SCHEDULES!T311)</f>
        <v>Ipswich</v>
      </c>
      <c r="M312" s="270" t="e" vm="31">
        <f>IFERROR(INDEX(LOGOS!B:B,MATCH(L312,LOGOS!A:A,0),1),"")</f>
        <v>#VALUE!</v>
      </c>
      <c r="N312" s="107" t="str">
        <f t="shared" si="62"/>
        <v/>
      </c>
      <c r="O312" s="108" t="str">
        <f t="shared" si="63"/>
        <v/>
      </c>
      <c r="P312" s="108" t="str">
        <f t="shared" si="64"/>
        <v/>
      </c>
      <c r="Q312" s="109" t="str">
        <f t="shared" si="65"/>
        <v/>
      </c>
      <c r="R312" s="109" t="str">
        <f t="shared" si="66"/>
        <v/>
      </c>
      <c r="S312" s="109" t="str">
        <f t="shared" si="67"/>
        <v/>
      </c>
      <c r="T312" s="109" t="str">
        <f t="shared" si="68"/>
        <v/>
      </c>
      <c r="U312" s="108" t="str">
        <f>IF(N312="","",IF(MASTER.SCHEDULE!$N312="Draw",1,IF(MASTER.SCHEDULE!$N312=H312,3,0)))</f>
        <v/>
      </c>
      <c r="V312" s="108" t="str">
        <f>IF(N312="","",IF(MASTER.SCHEDULE!$N312="Draw",1,IF(MASTER.SCHEDULE!$N312=L312,3,0)))</f>
        <v/>
      </c>
      <c r="W312" s="109" t="str">
        <f>IF(N312="","",MASTER.SCHEDULE!$Q312+MASTER.SCHEDULE!$R312)</f>
        <v/>
      </c>
      <c r="X312" s="110">
        <f t="shared" si="69"/>
        <v>46487</v>
      </c>
      <c r="Y312" s="87"/>
      <c r="Z312" s="87"/>
      <c r="AA312" s="275" t="str">
        <f t="shared" si="70"/>
        <v>Apr 5, 2027</v>
      </c>
      <c r="AB312" s="87"/>
      <c r="AC312" s="87"/>
      <c r="AD312" s="126"/>
      <c r="AE312" s="126"/>
      <c r="AF312" s="87"/>
      <c r="AG312" s="87"/>
      <c r="AH312" s="126"/>
      <c r="AI312" s="126"/>
      <c r="AJ312" s="138"/>
      <c r="AK312" s="91"/>
      <c r="AL312" s="91"/>
      <c r="AM312" s="91"/>
      <c r="AN312" s="151"/>
      <c r="AO312" s="151"/>
      <c r="AP312" s="151"/>
      <c r="AQ312" s="151"/>
      <c r="AR312" s="151"/>
      <c r="AS312" s="151"/>
      <c r="AT312" s="151"/>
      <c r="AU312" s="152"/>
      <c r="AV312" s="152"/>
      <c r="AW312" s="152"/>
      <c r="AX312" s="151"/>
      <c r="AY312" s="151"/>
      <c r="AZ312" s="152"/>
      <c r="BA312" s="152"/>
      <c r="BB312" s="152"/>
      <c r="BC312" s="152"/>
      <c r="BD312" s="91"/>
      <c r="BE312" s="91"/>
      <c r="BF312" s="91"/>
      <c r="BG312" s="91"/>
      <c r="BH312" s="91"/>
      <c r="BI312" s="91"/>
      <c r="BJ312" s="91"/>
      <c r="BK312" s="91"/>
      <c r="BL312" s="91"/>
      <c r="BM312" s="91"/>
      <c r="BN312" s="87"/>
      <c r="BO312" s="87"/>
      <c r="BP312" s="91"/>
      <c r="BQ312" s="91"/>
      <c r="BR312" s="91"/>
      <c r="BS312" s="91"/>
      <c r="BT312" s="87"/>
      <c r="BU312" s="87"/>
      <c r="BV312" s="87"/>
      <c r="BW312" s="87"/>
      <c r="BX312" s="87"/>
      <c r="BY312" s="87"/>
      <c r="BZ312" s="87"/>
      <c r="CA312" s="87"/>
      <c r="CB312" s="87"/>
      <c r="CC312" s="87"/>
      <c r="CD312" s="87"/>
      <c r="CE312" s="87"/>
    </row>
    <row r="313" spans="1:83" ht="30" customHeight="1">
      <c r="A313" s="87"/>
      <c r="B313" s="270" t="str">
        <f>IF(OR(SCHEDULES!O312=0,SCHEDULES!O312=""),"",SCHEDULES!O312)</f>
        <v>EPL</v>
      </c>
      <c r="C313" s="271">
        <f>IF(B313="","",SCHEDULES!P312)</f>
        <v>46487</v>
      </c>
      <c r="D313" s="270" t="str">
        <f>IF(B313="","",SCHEDULES!Q312)</f>
        <v>Tottenham Hotspur Stadium</v>
      </c>
      <c r="E313" s="272">
        <f>IF(B313="","",SCHEDULES!R312)</f>
        <v>0.625</v>
      </c>
      <c r="F313" s="262">
        <f t="shared" si="60"/>
        <v>46487.625</v>
      </c>
      <c r="G313" s="270" t="e" vm="38">
        <f>IFERROR(INDEX(LOGOS!B:B,MATCH(H313,LOGOS!A:A,0),1),"")</f>
        <v>#VALUE!</v>
      </c>
      <c r="H313" s="270" t="str">
        <f>IF(B313="","",SCHEDULES!S312)</f>
        <v>Tottenham</v>
      </c>
      <c r="I313" s="313" t="s">
        <v>117</v>
      </c>
      <c r="J313" s="273" t="str">
        <f t="shared" si="61"/>
        <v>:</v>
      </c>
      <c r="K313" s="313" t="s">
        <v>117</v>
      </c>
      <c r="L313" s="270" t="str">
        <f>IF(B313="","",SCHEDULES!T312)</f>
        <v>Brentford</v>
      </c>
      <c r="M313" s="270" t="e" vm="37">
        <f>IFERROR(INDEX(LOGOS!B:B,MATCH(L313,LOGOS!A:A,0),1),"")</f>
        <v>#VALUE!</v>
      </c>
      <c r="N313" s="107" t="str">
        <f t="shared" si="62"/>
        <v/>
      </c>
      <c r="O313" s="108" t="str">
        <f t="shared" si="63"/>
        <v/>
      </c>
      <c r="P313" s="108" t="str">
        <f t="shared" si="64"/>
        <v/>
      </c>
      <c r="Q313" s="109" t="str">
        <f t="shared" si="65"/>
        <v/>
      </c>
      <c r="R313" s="109" t="str">
        <f t="shared" si="66"/>
        <v/>
      </c>
      <c r="S313" s="109" t="str">
        <f t="shared" si="67"/>
        <v/>
      </c>
      <c r="T313" s="109" t="str">
        <f t="shared" si="68"/>
        <v/>
      </c>
      <c r="U313" s="108" t="str">
        <f>IF(N313="","",IF(MASTER.SCHEDULE!$N313="Draw",1,IF(MASTER.SCHEDULE!$N313=H313,3,0)))</f>
        <v/>
      </c>
      <c r="V313" s="108" t="str">
        <f>IF(N313="","",IF(MASTER.SCHEDULE!$N313="Draw",1,IF(MASTER.SCHEDULE!$N313=L313,3,0)))</f>
        <v/>
      </c>
      <c r="W313" s="109" t="str">
        <f>IF(N313="","",MASTER.SCHEDULE!$Q313+MASTER.SCHEDULE!$R313)</f>
        <v/>
      </c>
      <c r="X313" s="110">
        <f t="shared" si="69"/>
        <v>46487</v>
      </c>
      <c r="Y313" s="87"/>
      <c r="Z313" s="87"/>
      <c r="AA313" s="275" t="str">
        <f t="shared" si="70"/>
        <v>Apr 5, 2027</v>
      </c>
      <c r="AB313" s="87"/>
      <c r="AC313" s="87"/>
      <c r="AD313" s="126"/>
      <c r="AE313" s="126"/>
      <c r="AF313" s="87"/>
      <c r="AG313" s="87"/>
      <c r="AH313" s="126"/>
      <c r="AI313" s="126"/>
      <c r="AJ313" s="138"/>
      <c r="AK313" s="91"/>
      <c r="AL313" s="91"/>
      <c r="AM313" s="91"/>
      <c r="AN313" s="151"/>
      <c r="AO313" s="151"/>
      <c r="AP313" s="151"/>
      <c r="AQ313" s="151"/>
      <c r="AR313" s="151"/>
      <c r="AS313" s="151"/>
      <c r="AT313" s="151"/>
      <c r="AU313" s="152"/>
      <c r="AV313" s="152"/>
      <c r="AW313" s="152"/>
      <c r="AX313" s="151"/>
      <c r="AY313" s="151"/>
      <c r="AZ313" s="152"/>
      <c r="BA313" s="152"/>
      <c r="BB313" s="152"/>
      <c r="BC313" s="152"/>
      <c r="BD313" s="91"/>
      <c r="BE313" s="91"/>
      <c r="BF313" s="91"/>
      <c r="BG313" s="91"/>
      <c r="BH313" s="91"/>
      <c r="BI313" s="91"/>
      <c r="BJ313" s="91"/>
      <c r="BK313" s="91"/>
      <c r="BL313" s="91"/>
      <c r="BM313" s="91"/>
      <c r="BN313" s="87"/>
      <c r="BO313" s="87"/>
      <c r="BP313" s="91"/>
      <c r="BQ313" s="91"/>
      <c r="BR313" s="91"/>
      <c r="BS313" s="91"/>
      <c r="BT313" s="87"/>
      <c r="BU313" s="87"/>
      <c r="BV313" s="87"/>
      <c r="BW313" s="87"/>
      <c r="BX313" s="87"/>
      <c r="BY313" s="87"/>
      <c r="BZ313" s="87"/>
      <c r="CA313" s="87"/>
      <c r="CB313" s="87"/>
      <c r="CC313" s="87"/>
      <c r="CD313" s="87"/>
      <c r="CE313" s="87"/>
    </row>
    <row r="314" spans="1:83" ht="30" customHeight="1">
      <c r="A314" s="87"/>
      <c r="B314" s="270" t="str">
        <f>IF(OR(SCHEDULES!O313=0,SCHEDULES!O313=""),"",SCHEDULES!O313)</f>
        <v>EPL</v>
      </c>
      <c r="C314" s="271">
        <f>IF(B314="","",SCHEDULES!P313)</f>
        <v>46494</v>
      </c>
      <c r="D314" s="270" t="str">
        <f>IF(B314="","",SCHEDULES!Q313)</f>
        <v>Emirates Stadium</v>
      </c>
      <c r="E314" s="272">
        <f>IF(B314="","",SCHEDULES!R313)</f>
        <v>0.625</v>
      </c>
      <c r="F314" s="262">
        <f t="shared" si="60"/>
        <v>46494.625</v>
      </c>
      <c r="G314" s="270" t="e" vm="25">
        <f>IFERROR(INDEX(LOGOS!B:B,MATCH(H314,LOGOS!A:A,0),1),"")</f>
        <v>#VALUE!</v>
      </c>
      <c r="H314" s="270" t="str">
        <f>IF(B314="","",SCHEDULES!S313)</f>
        <v>Arsenal</v>
      </c>
      <c r="I314" s="313" t="s">
        <v>117</v>
      </c>
      <c r="J314" s="273" t="str">
        <f t="shared" si="61"/>
        <v>:</v>
      </c>
      <c r="K314" s="313" t="s">
        <v>117</v>
      </c>
      <c r="L314" s="270" t="str">
        <f>IF(B314="","",SCHEDULES!T313)</f>
        <v>Aston Villa</v>
      </c>
      <c r="M314" s="270" t="e" vm="33">
        <f>IFERROR(INDEX(LOGOS!B:B,MATCH(L314,LOGOS!A:A,0),1),"")</f>
        <v>#VALUE!</v>
      </c>
      <c r="N314" s="107" t="str">
        <f t="shared" si="62"/>
        <v/>
      </c>
      <c r="O314" s="108" t="str">
        <f t="shared" si="63"/>
        <v/>
      </c>
      <c r="P314" s="108" t="str">
        <f t="shared" si="64"/>
        <v/>
      </c>
      <c r="Q314" s="109" t="str">
        <f t="shared" si="65"/>
        <v/>
      </c>
      <c r="R314" s="109" t="str">
        <f t="shared" si="66"/>
        <v/>
      </c>
      <c r="S314" s="109" t="str">
        <f t="shared" si="67"/>
        <v/>
      </c>
      <c r="T314" s="109" t="str">
        <f t="shared" si="68"/>
        <v/>
      </c>
      <c r="U314" s="108" t="str">
        <f>IF(N314="","",IF(MASTER.SCHEDULE!$N314="Draw",1,IF(MASTER.SCHEDULE!$N314=H314,3,0)))</f>
        <v/>
      </c>
      <c r="V314" s="108" t="str">
        <f>IF(N314="","",IF(MASTER.SCHEDULE!$N314="Draw",1,IF(MASTER.SCHEDULE!$N314=L314,3,0)))</f>
        <v/>
      </c>
      <c r="W314" s="109" t="str">
        <f>IF(N314="","",MASTER.SCHEDULE!$Q314+MASTER.SCHEDULE!$R314)</f>
        <v/>
      </c>
      <c r="X314" s="110">
        <f t="shared" si="69"/>
        <v>46494</v>
      </c>
      <c r="Y314" s="87"/>
      <c r="Z314" s="87"/>
      <c r="AA314" s="275" t="str">
        <f t="shared" si="70"/>
        <v>Apr 12, 2027</v>
      </c>
      <c r="AB314" s="87"/>
      <c r="AC314" s="87"/>
      <c r="AD314" s="126"/>
      <c r="AE314" s="126"/>
      <c r="AF314" s="87"/>
      <c r="AG314" s="87"/>
      <c r="AH314" s="126"/>
      <c r="AI314" s="126"/>
      <c r="AJ314" s="138"/>
      <c r="AK314" s="91"/>
      <c r="AL314" s="91"/>
      <c r="AM314" s="91"/>
      <c r="AN314" s="151"/>
      <c r="AO314" s="151"/>
      <c r="AP314" s="151"/>
      <c r="AQ314" s="151"/>
      <c r="AR314" s="151"/>
      <c r="AS314" s="151"/>
      <c r="AT314" s="151"/>
      <c r="AU314" s="152"/>
      <c r="AV314" s="152"/>
      <c r="AW314" s="152"/>
      <c r="AX314" s="151"/>
      <c r="AY314" s="151"/>
      <c r="AZ314" s="152"/>
      <c r="BA314" s="152"/>
      <c r="BB314" s="152"/>
      <c r="BC314" s="152"/>
      <c r="BD314" s="91"/>
      <c r="BE314" s="91"/>
      <c r="BF314" s="91"/>
      <c r="BG314" s="91"/>
      <c r="BH314" s="91"/>
      <c r="BI314" s="91"/>
      <c r="BJ314" s="91"/>
      <c r="BK314" s="91"/>
      <c r="BL314" s="91"/>
      <c r="BM314" s="91"/>
      <c r="BN314" s="87"/>
      <c r="BO314" s="87"/>
      <c r="BP314" s="91"/>
      <c r="BQ314" s="91"/>
      <c r="BR314" s="91"/>
      <c r="BS314" s="91"/>
      <c r="BT314" s="87"/>
      <c r="BU314" s="87"/>
      <c r="BV314" s="87"/>
      <c r="BW314" s="87"/>
      <c r="BX314" s="87"/>
      <c r="BY314" s="87"/>
      <c r="BZ314" s="87"/>
      <c r="CA314" s="87"/>
      <c r="CB314" s="87"/>
      <c r="CC314" s="87"/>
      <c r="CD314" s="87"/>
      <c r="CE314" s="87"/>
    </row>
    <row r="315" spans="1:83" ht="30" customHeight="1">
      <c r="A315" s="87"/>
      <c r="B315" s="270" t="str">
        <f>IF(OR(SCHEDULES!O314=0,SCHEDULES!O314=""),"",SCHEDULES!O314)</f>
        <v>EPL</v>
      </c>
      <c r="C315" s="271">
        <f>IF(B315="","",SCHEDULES!P314)</f>
        <v>46494</v>
      </c>
      <c r="D315" s="270" t="str">
        <f>IF(B315="","",SCHEDULES!Q314)</f>
        <v>Gtech Community Stadium</v>
      </c>
      <c r="E315" s="272">
        <f>IF(B315="","",SCHEDULES!R314)</f>
        <v>0.625</v>
      </c>
      <c r="F315" s="262">
        <f t="shared" si="60"/>
        <v>46494.625</v>
      </c>
      <c r="G315" s="270" t="e" vm="37">
        <f>IFERROR(INDEX(LOGOS!B:B,MATCH(H315,LOGOS!A:A,0),1),"")</f>
        <v>#VALUE!</v>
      </c>
      <c r="H315" s="270" t="str">
        <f>IF(B315="","",SCHEDULES!S314)</f>
        <v>Brentford</v>
      </c>
      <c r="I315" s="313" t="s">
        <v>117</v>
      </c>
      <c r="J315" s="273" t="str">
        <f t="shared" si="61"/>
        <v>:</v>
      </c>
      <c r="K315" s="313" t="s">
        <v>117</v>
      </c>
      <c r="L315" s="270" t="str">
        <f>IF(B315="","",SCHEDULES!T314)</f>
        <v>Leeds</v>
      </c>
      <c r="M315" s="270" t="e" vm="35">
        <f>IFERROR(INDEX(LOGOS!B:B,MATCH(L315,LOGOS!A:A,0),1),"")</f>
        <v>#VALUE!</v>
      </c>
      <c r="N315" s="107" t="str">
        <f t="shared" si="62"/>
        <v/>
      </c>
      <c r="O315" s="108" t="str">
        <f t="shared" si="63"/>
        <v/>
      </c>
      <c r="P315" s="108" t="str">
        <f t="shared" si="64"/>
        <v/>
      </c>
      <c r="Q315" s="109" t="str">
        <f t="shared" si="65"/>
        <v/>
      </c>
      <c r="R315" s="109" t="str">
        <f t="shared" si="66"/>
        <v/>
      </c>
      <c r="S315" s="109" t="str">
        <f t="shared" si="67"/>
        <v/>
      </c>
      <c r="T315" s="109" t="str">
        <f t="shared" si="68"/>
        <v/>
      </c>
      <c r="U315" s="108" t="str">
        <f>IF(N315="","",IF(MASTER.SCHEDULE!$N315="Draw",1,IF(MASTER.SCHEDULE!$N315=H315,3,0)))</f>
        <v/>
      </c>
      <c r="V315" s="108" t="str">
        <f>IF(N315="","",IF(MASTER.SCHEDULE!$N315="Draw",1,IF(MASTER.SCHEDULE!$N315=L315,3,0)))</f>
        <v/>
      </c>
      <c r="W315" s="109" t="str">
        <f>IF(N315="","",MASTER.SCHEDULE!$Q315+MASTER.SCHEDULE!$R315)</f>
        <v/>
      </c>
      <c r="X315" s="110">
        <f t="shared" si="69"/>
        <v>46494</v>
      </c>
      <c r="Y315" s="87"/>
      <c r="Z315" s="87"/>
      <c r="AA315" s="275" t="str">
        <f t="shared" si="70"/>
        <v>Apr 12, 2027</v>
      </c>
      <c r="AB315" s="87"/>
      <c r="AC315" s="87"/>
      <c r="AD315" s="126"/>
      <c r="AE315" s="126"/>
      <c r="AF315" s="87"/>
      <c r="AG315" s="87"/>
      <c r="AH315" s="126"/>
      <c r="AI315" s="126"/>
      <c r="AJ315" s="138"/>
      <c r="AK315" s="91"/>
      <c r="AL315" s="91"/>
      <c r="AM315" s="91"/>
      <c r="AN315" s="151"/>
      <c r="AO315" s="151"/>
      <c r="AP315" s="151"/>
      <c r="AQ315" s="151"/>
      <c r="AR315" s="151"/>
      <c r="AS315" s="151"/>
      <c r="AT315" s="151"/>
      <c r="AU315" s="152"/>
      <c r="AV315" s="152"/>
      <c r="AW315" s="152"/>
      <c r="AX315" s="151"/>
      <c r="AY315" s="151"/>
      <c r="AZ315" s="152"/>
      <c r="BA315" s="152"/>
      <c r="BB315" s="152"/>
      <c r="BC315" s="152"/>
      <c r="BD315" s="91"/>
      <c r="BE315" s="91"/>
      <c r="BF315" s="91"/>
      <c r="BG315" s="91"/>
      <c r="BH315" s="91"/>
      <c r="BI315" s="91"/>
      <c r="BJ315" s="91"/>
      <c r="BK315" s="91"/>
      <c r="BL315" s="91"/>
      <c r="BM315" s="91"/>
      <c r="BN315" s="87"/>
      <c r="BO315" s="87"/>
      <c r="BP315" s="91"/>
      <c r="BQ315" s="91"/>
      <c r="BR315" s="91"/>
      <c r="BS315" s="91"/>
      <c r="BT315" s="87"/>
      <c r="BU315" s="87"/>
      <c r="BV315" s="87"/>
      <c r="BW315" s="87"/>
      <c r="BX315" s="87"/>
      <c r="BY315" s="87"/>
      <c r="BZ315" s="87"/>
      <c r="CA315" s="87"/>
      <c r="CB315" s="87"/>
      <c r="CC315" s="87"/>
      <c r="CD315" s="87"/>
      <c r="CE315" s="87"/>
    </row>
    <row r="316" spans="1:83" ht="30" customHeight="1">
      <c r="A316" s="87"/>
      <c r="B316" s="270" t="str">
        <f>IF(OR(SCHEDULES!O315=0,SCHEDULES!O315=""),"",SCHEDULES!O315)</f>
        <v>EPL</v>
      </c>
      <c r="C316" s="271">
        <f>IF(B316="","",SCHEDULES!P315)</f>
        <v>46494</v>
      </c>
      <c r="D316" s="270" t="str">
        <f>IF(B316="","",SCHEDULES!Q315)</f>
        <v>American Express Stadium</v>
      </c>
      <c r="E316" s="272">
        <f>IF(B316="","",SCHEDULES!R315)</f>
        <v>0.625</v>
      </c>
      <c r="F316" s="262">
        <f t="shared" si="60"/>
        <v>46494.625</v>
      </c>
      <c r="G316" s="270" t="e" vm="39">
        <f>IFERROR(INDEX(LOGOS!B:B,MATCH(H316,LOGOS!A:A,0),1),"")</f>
        <v>#VALUE!</v>
      </c>
      <c r="H316" s="270" t="str">
        <f>IF(B316="","",SCHEDULES!S315)</f>
        <v>Brighton</v>
      </c>
      <c r="I316" s="313" t="s">
        <v>117</v>
      </c>
      <c r="J316" s="273" t="str">
        <f t="shared" si="61"/>
        <v>:</v>
      </c>
      <c r="K316" s="313" t="s">
        <v>117</v>
      </c>
      <c r="L316" s="270" t="str">
        <f>IF(B316="","",SCHEDULES!T315)</f>
        <v>Chelsea</v>
      </c>
      <c r="M316" s="270" t="e" vm="41">
        <f>IFERROR(INDEX(LOGOS!B:B,MATCH(L316,LOGOS!A:A,0),1),"")</f>
        <v>#VALUE!</v>
      </c>
      <c r="N316" s="107" t="str">
        <f t="shared" si="62"/>
        <v/>
      </c>
      <c r="O316" s="108" t="str">
        <f t="shared" si="63"/>
        <v/>
      </c>
      <c r="P316" s="108" t="str">
        <f t="shared" si="64"/>
        <v/>
      </c>
      <c r="Q316" s="109" t="str">
        <f t="shared" si="65"/>
        <v/>
      </c>
      <c r="R316" s="109" t="str">
        <f t="shared" si="66"/>
        <v/>
      </c>
      <c r="S316" s="109" t="str">
        <f t="shared" si="67"/>
        <v/>
      </c>
      <c r="T316" s="109" t="str">
        <f t="shared" si="68"/>
        <v/>
      </c>
      <c r="U316" s="108" t="str">
        <f>IF(N316="","",IF(MASTER.SCHEDULE!$N316="Draw",1,IF(MASTER.SCHEDULE!$N316=H316,3,0)))</f>
        <v/>
      </c>
      <c r="V316" s="108" t="str">
        <f>IF(N316="","",IF(MASTER.SCHEDULE!$N316="Draw",1,IF(MASTER.SCHEDULE!$N316=L316,3,0)))</f>
        <v/>
      </c>
      <c r="W316" s="109" t="str">
        <f>IF(N316="","",MASTER.SCHEDULE!$Q316+MASTER.SCHEDULE!$R316)</f>
        <v/>
      </c>
      <c r="X316" s="110">
        <f t="shared" si="69"/>
        <v>46494</v>
      </c>
      <c r="Y316" s="87"/>
      <c r="Z316" s="87"/>
      <c r="AA316" s="275" t="str">
        <f t="shared" si="70"/>
        <v>Apr 12, 2027</v>
      </c>
      <c r="AB316" s="87"/>
      <c r="AC316" s="87"/>
      <c r="AD316" s="126"/>
      <c r="AE316" s="126"/>
      <c r="AF316" s="87"/>
      <c r="AG316" s="87"/>
      <c r="AH316" s="126"/>
      <c r="AI316" s="126"/>
      <c r="AJ316" s="138"/>
      <c r="AK316" s="91"/>
      <c r="AL316" s="91"/>
      <c r="AM316" s="91"/>
      <c r="AN316" s="151"/>
      <c r="AO316" s="151"/>
      <c r="AP316" s="151"/>
      <c r="AQ316" s="151"/>
      <c r="AR316" s="151"/>
      <c r="AS316" s="151"/>
      <c r="AT316" s="151"/>
      <c r="AU316" s="152"/>
      <c r="AV316" s="152"/>
      <c r="AW316" s="152"/>
      <c r="AX316" s="151"/>
      <c r="AY316" s="151"/>
      <c r="AZ316" s="152"/>
      <c r="BA316" s="152"/>
      <c r="BB316" s="152"/>
      <c r="BC316" s="152"/>
      <c r="BD316" s="91"/>
      <c r="BE316" s="91"/>
      <c r="BF316" s="91"/>
      <c r="BG316" s="91"/>
      <c r="BH316" s="91"/>
      <c r="BI316" s="91"/>
      <c r="BJ316" s="91"/>
      <c r="BK316" s="91"/>
      <c r="BL316" s="91"/>
      <c r="BM316" s="91"/>
      <c r="BN316" s="87"/>
      <c r="BO316" s="87"/>
      <c r="BP316" s="91"/>
      <c r="BQ316" s="91"/>
      <c r="BR316" s="91"/>
      <c r="BS316" s="91"/>
      <c r="BT316" s="87"/>
      <c r="BU316" s="87"/>
      <c r="BV316" s="87"/>
      <c r="BW316" s="87"/>
      <c r="BX316" s="87"/>
      <c r="BY316" s="87"/>
      <c r="BZ316" s="87"/>
      <c r="CA316" s="87"/>
      <c r="CB316" s="87"/>
      <c r="CC316" s="87"/>
      <c r="CD316" s="87"/>
      <c r="CE316" s="87"/>
    </row>
    <row r="317" spans="1:83" ht="30" customHeight="1">
      <c r="A317" s="87"/>
      <c r="B317" s="270" t="str">
        <f>IF(OR(SCHEDULES!O316=0,SCHEDULES!O316=""),"",SCHEDULES!O316)</f>
        <v>EPL</v>
      </c>
      <c r="C317" s="271">
        <f>IF(B317="","",SCHEDULES!P316)</f>
        <v>46494</v>
      </c>
      <c r="D317" s="270" t="str">
        <f>IF(B317="","",SCHEDULES!Q316)</f>
        <v>Hill Dickinson Stadium</v>
      </c>
      <c r="E317" s="272">
        <f>IF(B317="","",SCHEDULES!R316)</f>
        <v>0.625</v>
      </c>
      <c r="F317" s="262">
        <f t="shared" si="60"/>
        <v>46494.625</v>
      </c>
      <c r="G317" s="270" t="e" vm="29">
        <f>IFERROR(INDEX(LOGOS!B:B,MATCH(H317,LOGOS!A:A,0),1),"")</f>
        <v>#VALUE!</v>
      </c>
      <c r="H317" s="270" t="str">
        <f>IF(B317="","",SCHEDULES!S316)</f>
        <v>Everton</v>
      </c>
      <c r="I317" s="313" t="s">
        <v>117</v>
      </c>
      <c r="J317" s="273" t="str">
        <f t="shared" si="61"/>
        <v>:</v>
      </c>
      <c r="K317" s="313" t="s">
        <v>117</v>
      </c>
      <c r="L317" s="270" t="str">
        <f>IF(B317="","",SCHEDULES!T316)</f>
        <v>Bournemouth</v>
      </c>
      <c r="M317" s="270" t="e" vm="36">
        <f>IFERROR(INDEX(LOGOS!B:B,MATCH(L317,LOGOS!A:A,0),1),"")</f>
        <v>#VALUE!</v>
      </c>
      <c r="N317" s="107" t="str">
        <f t="shared" si="62"/>
        <v/>
      </c>
      <c r="O317" s="108" t="str">
        <f t="shared" si="63"/>
        <v/>
      </c>
      <c r="P317" s="108" t="str">
        <f t="shared" si="64"/>
        <v/>
      </c>
      <c r="Q317" s="109" t="str">
        <f t="shared" si="65"/>
        <v/>
      </c>
      <c r="R317" s="109" t="str">
        <f t="shared" si="66"/>
        <v/>
      </c>
      <c r="S317" s="109" t="str">
        <f t="shared" si="67"/>
        <v/>
      </c>
      <c r="T317" s="109" t="str">
        <f t="shared" si="68"/>
        <v/>
      </c>
      <c r="U317" s="108" t="str">
        <f>IF(N317="","",IF(MASTER.SCHEDULE!$N317="Draw",1,IF(MASTER.SCHEDULE!$N317=H317,3,0)))</f>
        <v/>
      </c>
      <c r="V317" s="108" t="str">
        <f>IF(N317="","",IF(MASTER.SCHEDULE!$N317="Draw",1,IF(MASTER.SCHEDULE!$N317=L317,3,0)))</f>
        <v/>
      </c>
      <c r="W317" s="109" t="str">
        <f>IF(N317="","",MASTER.SCHEDULE!$Q317+MASTER.SCHEDULE!$R317)</f>
        <v/>
      </c>
      <c r="X317" s="110">
        <f t="shared" si="69"/>
        <v>46494</v>
      </c>
      <c r="Y317" s="87"/>
      <c r="Z317" s="87"/>
      <c r="AA317" s="275" t="str">
        <f t="shared" si="70"/>
        <v>Apr 12, 2027</v>
      </c>
      <c r="AB317" s="87"/>
      <c r="AC317" s="87"/>
      <c r="AD317" s="126"/>
      <c r="AE317" s="126"/>
      <c r="AF317" s="87"/>
      <c r="AG317" s="87"/>
      <c r="AH317" s="126"/>
      <c r="AI317" s="126"/>
      <c r="AJ317" s="138"/>
      <c r="AK317" s="91"/>
      <c r="AL317" s="91"/>
      <c r="AM317" s="91"/>
      <c r="AN317" s="151"/>
      <c r="AO317" s="151"/>
      <c r="AP317" s="151"/>
      <c r="AQ317" s="151"/>
      <c r="AR317" s="151"/>
      <c r="AS317" s="151"/>
      <c r="AT317" s="151"/>
      <c r="AU317" s="152"/>
      <c r="AV317" s="152"/>
      <c r="AW317" s="152"/>
      <c r="AX317" s="151"/>
      <c r="AY317" s="151"/>
      <c r="AZ317" s="152"/>
      <c r="BA317" s="152"/>
      <c r="BB317" s="152"/>
      <c r="BC317" s="152"/>
      <c r="BD317" s="91"/>
      <c r="BE317" s="91"/>
      <c r="BF317" s="91"/>
      <c r="BG317" s="91"/>
      <c r="BH317" s="91"/>
      <c r="BI317" s="91"/>
      <c r="BJ317" s="91"/>
      <c r="BK317" s="91"/>
      <c r="BL317" s="91"/>
      <c r="BM317" s="91"/>
      <c r="BN317" s="87"/>
      <c r="BO317" s="87"/>
      <c r="BP317" s="91"/>
      <c r="BQ317" s="91"/>
      <c r="BR317" s="91"/>
      <c r="BS317" s="91"/>
      <c r="BT317" s="87"/>
      <c r="BU317" s="87"/>
      <c r="BV317" s="87"/>
      <c r="BW317" s="87"/>
      <c r="BX317" s="87"/>
      <c r="BY317" s="87"/>
      <c r="BZ317" s="87"/>
      <c r="CA317" s="87"/>
      <c r="CB317" s="87"/>
      <c r="CC317" s="87"/>
      <c r="CD317" s="87"/>
      <c r="CE317" s="87"/>
    </row>
    <row r="318" spans="1:83" ht="30" customHeight="1">
      <c r="A318" s="87"/>
      <c r="B318" s="270" t="str">
        <f>IF(OR(SCHEDULES!O317=0,SCHEDULES!O317=""),"",SCHEDULES!O317)</f>
        <v>EPL</v>
      </c>
      <c r="C318" s="271">
        <f>IF(B318="","",SCHEDULES!P317)</f>
        <v>46494</v>
      </c>
      <c r="D318" s="270" t="str">
        <f>IF(B318="","",SCHEDULES!Q317)</f>
        <v>Craven Cottage</v>
      </c>
      <c r="E318" s="272">
        <f>IF(B318="","",SCHEDULES!R317)</f>
        <v>0.625</v>
      </c>
      <c r="F318" s="262">
        <f t="shared" si="60"/>
        <v>46494.625</v>
      </c>
      <c r="G318" s="270" t="e" vm="44">
        <f>IFERROR(INDEX(LOGOS!B:B,MATCH(H318,LOGOS!A:A,0),1),"")</f>
        <v>#VALUE!</v>
      </c>
      <c r="H318" s="270" t="str">
        <f>IF(B318="","",SCHEDULES!S317)</f>
        <v>Fulham</v>
      </c>
      <c r="I318" s="313" t="s">
        <v>117</v>
      </c>
      <c r="J318" s="273" t="str">
        <f t="shared" si="61"/>
        <v>:</v>
      </c>
      <c r="K318" s="313" t="s">
        <v>117</v>
      </c>
      <c r="L318" s="270" t="str">
        <f>IF(B318="","",SCHEDULES!T317)</f>
        <v>Sunderland</v>
      </c>
      <c r="M318" s="270" t="e" vm="32">
        <f>IFERROR(INDEX(LOGOS!B:B,MATCH(L318,LOGOS!A:A,0),1),"")</f>
        <v>#VALUE!</v>
      </c>
      <c r="N318" s="107" t="str">
        <f t="shared" si="62"/>
        <v/>
      </c>
      <c r="O318" s="108" t="str">
        <f t="shared" si="63"/>
        <v/>
      </c>
      <c r="P318" s="108" t="str">
        <f t="shared" si="64"/>
        <v/>
      </c>
      <c r="Q318" s="109" t="str">
        <f t="shared" si="65"/>
        <v/>
      </c>
      <c r="R318" s="109" t="str">
        <f t="shared" si="66"/>
        <v/>
      </c>
      <c r="S318" s="109" t="str">
        <f t="shared" si="67"/>
        <v/>
      </c>
      <c r="T318" s="109" t="str">
        <f t="shared" si="68"/>
        <v/>
      </c>
      <c r="U318" s="108" t="str">
        <f>IF(N318="","",IF(MASTER.SCHEDULE!$N318="Draw",1,IF(MASTER.SCHEDULE!$N318=H318,3,0)))</f>
        <v/>
      </c>
      <c r="V318" s="108" t="str">
        <f>IF(N318="","",IF(MASTER.SCHEDULE!$N318="Draw",1,IF(MASTER.SCHEDULE!$N318=L318,3,0)))</f>
        <v/>
      </c>
      <c r="W318" s="109" t="str">
        <f>IF(N318="","",MASTER.SCHEDULE!$Q318+MASTER.SCHEDULE!$R318)</f>
        <v/>
      </c>
      <c r="X318" s="110">
        <f t="shared" si="69"/>
        <v>46494</v>
      </c>
      <c r="Y318" s="87"/>
      <c r="Z318" s="87"/>
      <c r="AA318" s="275" t="str">
        <f t="shared" si="70"/>
        <v>Apr 12, 2027</v>
      </c>
      <c r="AB318" s="87"/>
      <c r="AC318" s="87"/>
      <c r="AD318" s="126"/>
      <c r="AE318" s="126"/>
      <c r="AF318" s="87"/>
      <c r="AG318" s="87"/>
      <c r="AH318" s="126"/>
      <c r="AI318" s="126"/>
      <c r="AJ318" s="138"/>
      <c r="AK318" s="91"/>
      <c r="AL318" s="91"/>
      <c r="AM318" s="91"/>
      <c r="AN318" s="151"/>
      <c r="AO318" s="151"/>
      <c r="AP318" s="151"/>
      <c r="AQ318" s="151"/>
      <c r="AR318" s="151"/>
      <c r="AS318" s="151"/>
      <c r="AT318" s="151"/>
      <c r="AU318" s="152"/>
      <c r="AV318" s="152"/>
      <c r="AW318" s="152"/>
      <c r="AX318" s="151"/>
      <c r="AY318" s="151"/>
      <c r="AZ318" s="152"/>
      <c r="BA318" s="152"/>
      <c r="BB318" s="152"/>
      <c r="BC318" s="152"/>
      <c r="BD318" s="91"/>
      <c r="BE318" s="91"/>
      <c r="BF318" s="91"/>
      <c r="BG318" s="91"/>
      <c r="BH318" s="91"/>
      <c r="BI318" s="91"/>
      <c r="BJ318" s="91"/>
      <c r="BK318" s="91"/>
      <c r="BL318" s="91"/>
      <c r="BM318" s="91"/>
      <c r="BN318" s="87"/>
      <c r="BO318" s="87"/>
      <c r="BP318" s="91"/>
      <c r="BQ318" s="91"/>
      <c r="BR318" s="91"/>
      <c r="BS318" s="91"/>
      <c r="BT318" s="87"/>
      <c r="BU318" s="87"/>
      <c r="BV318" s="87"/>
      <c r="BW318" s="87"/>
      <c r="BX318" s="87"/>
      <c r="BY318" s="87"/>
      <c r="BZ318" s="87"/>
      <c r="CA318" s="87"/>
      <c r="CB318" s="87"/>
      <c r="CC318" s="87"/>
      <c r="CD318" s="87"/>
      <c r="CE318" s="87"/>
    </row>
    <row r="319" spans="1:83" ht="30" customHeight="1">
      <c r="A319" s="87"/>
      <c r="B319" s="270" t="str">
        <f>IF(OR(SCHEDULES!O318=0,SCHEDULES!O318=""),"",SCHEDULES!O318)</f>
        <v>EPL</v>
      </c>
      <c r="C319" s="271">
        <f>IF(B319="","",SCHEDULES!P318)</f>
        <v>46494</v>
      </c>
      <c r="D319" s="270" t="str">
        <f>IF(B319="","",SCHEDULES!Q318)</f>
        <v>MKM Stadium</v>
      </c>
      <c r="E319" s="272">
        <f>IF(B319="","",SCHEDULES!R318)</f>
        <v>0.625</v>
      </c>
      <c r="F319" s="262">
        <f t="shared" si="60"/>
        <v>46494.625</v>
      </c>
      <c r="G319" s="270" t="e" vm="27">
        <f>IFERROR(INDEX(LOGOS!B:B,MATCH(H319,LOGOS!A:A,0),1),"")</f>
        <v>#VALUE!</v>
      </c>
      <c r="H319" s="270" t="str">
        <f>IF(B319="","",SCHEDULES!S318)</f>
        <v>Hull</v>
      </c>
      <c r="I319" s="313" t="s">
        <v>117</v>
      </c>
      <c r="J319" s="273" t="str">
        <f t="shared" si="61"/>
        <v>:</v>
      </c>
      <c r="K319" s="313" t="s">
        <v>117</v>
      </c>
      <c r="L319" s="270" t="str">
        <f>IF(B319="","",SCHEDULES!T318)</f>
        <v>Coventry</v>
      </c>
      <c r="M319" s="270" t="e" vm="26">
        <f>IFERROR(INDEX(LOGOS!B:B,MATCH(L319,LOGOS!A:A,0),1),"")</f>
        <v>#VALUE!</v>
      </c>
      <c r="N319" s="107" t="str">
        <f t="shared" si="62"/>
        <v/>
      </c>
      <c r="O319" s="108" t="str">
        <f t="shared" si="63"/>
        <v/>
      </c>
      <c r="P319" s="108" t="str">
        <f t="shared" si="64"/>
        <v/>
      </c>
      <c r="Q319" s="109" t="str">
        <f t="shared" si="65"/>
        <v/>
      </c>
      <c r="R319" s="109" t="str">
        <f t="shared" si="66"/>
        <v/>
      </c>
      <c r="S319" s="109" t="str">
        <f t="shared" si="67"/>
        <v/>
      </c>
      <c r="T319" s="109" t="str">
        <f t="shared" si="68"/>
        <v/>
      </c>
      <c r="U319" s="108" t="str">
        <f>IF(N319="","",IF(MASTER.SCHEDULE!$N319="Draw",1,IF(MASTER.SCHEDULE!$N319=H319,3,0)))</f>
        <v/>
      </c>
      <c r="V319" s="108" t="str">
        <f>IF(N319="","",IF(MASTER.SCHEDULE!$N319="Draw",1,IF(MASTER.SCHEDULE!$N319=L319,3,0)))</f>
        <v/>
      </c>
      <c r="W319" s="109" t="str">
        <f>IF(N319="","",MASTER.SCHEDULE!$Q319+MASTER.SCHEDULE!$R319)</f>
        <v/>
      </c>
      <c r="X319" s="110">
        <f t="shared" si="69"/>
        <v>46494</v>
      </c>
      <c r="Y319" s="87"/>
      <c r="Z319" s="87"/>
      <c r="AA319" s="275" t="str">
        <f t="shared" si="70"/>
        <v>Apr 12, 2027</v>
      </c>
      <c r="AB319" s="87"/>
      <c r="AC319" s="87"/>
      <c r="AD319" s="126"/>
      <c r="AE319" s="126"/>
      <c r="AF319" s="87"/>
      <c r="AG319" s="87"/>
      <c r="AH319" s="126"/>
      <c r="AI319" s="126"/>
      <c r="AJ319" s="138"/>
      <c r="AK319" s="91"/>
      <c r="AL319" s="91"/>
      <c r="AM319" s="91"/>
      <c r="AN319" s="151"/>
      <c r="AO319" s="151"/>
      <c r="AP319" s="151"/>
      <c r="AQ319" s="151"/>
      <c r="AR319" s="151"/>
      <c r="AS319" s="151"/>
      <c r="AT319" s="151"/>
      <c r="AU319" s="152"/>
      <c r="AV319" s="152"/>
      <c r="AW319" s="152"/>
      <c r="AX319" s="151"/>
      <c r="AY319" s="151"/>
      <c r="AZ319" s="152"/>
      <c r="BA319" s="152"/>
      <c r="BB319" s="152"/>
      <c r="BC319" s="152"/>
      <c r="BD319" s="91"/>
      <c r="BE319" s="91"/>
      <c r="BF319" s="91"/>
      <c r="BG319" s="91"/>
      <c r="BH319" s="91"/>
      <c r="BI319" s="91"/>
      <c r="BJ319" s="91"/>
      <c r="BK319" s="91"/>
      <c r="BL319" s="91"/>
      <c r="BM319" s="91"/>
      <c r="BN319" s="87"/>
      <c r="BO319" s="87"/>
      <c r="BP319" s="91"/>
      <c r="BQ319" s="91"/>
      <c r="BR319" s="91"/>
      <c r="BS319" s="91"/>
      <c r="BT319" s="87"/>
      <c r="BU319" s="87"/>
      <c r="BV319" s="87"/>
      <c r="BW319" s="87"/>
      <c r="BX319" s="87"/>
      <c r="BY319" s="87"/>
      <c r="BZ319" s="87"/>
      <c r="CA319" s="87"/>
      <c r="CB319" s="87"/>
      <c r="CC319" s="87"/>
      <c r="CD319" s="87"/>
      <c r="CE319" s="87"/>
    </row>
    <row r="320" spans="1:83" ht="30" customHeight="1">
      <c r="A320" s="87"/>
      <c r="B320" s="270" t="str">
        <f>IF(OR(SCHEDULES!O319=0,SCHEDULES!O319=""),"",SCHEDULES!O319)</f>
        <v>EPL</v>
      </c>
      <c r="C320" s="271">
        <f>IF(B320="","",SCHEDULES!P319)</f>
        <v>46494</v>
      </c>
      <c r="D320" s="270" t="str">
        <f>IF(B320="","",SCHEDULES!Q319)</f>
        <v>Portman Road</v>
      </c>
      <c r="E320" s="272">
        <f>IF(B320="","",SCHEDULES!R319)</f>
        <v>0.625</v>
      </c>
      <c r="F320" s="262">
        <f t="shared" si="60"/>
        <v>46494.625</v>
      </c>
      <c r="G320" s="270" t="e" vm="31">
        <f>IFERROR(INDEX(LOGOS!B:B,MATCH(H320,LOGOS!A:A,0),1),"")</f>
        <v>#VALUE!</v>
      </c>
      <c r="H320" s="270" t="str">
        <f>IF(B320="","",SCHEDULES!S319)</f>
        <v>Ipswich</v>
      </c>
      <c r="I320" s="313" t="s">
        <v>117</v>
      </c>
      <c r="J320" s="273" t="str">
        <f t="shared" si="61"/>
        <v>:</v>
      </c>
      <c r="K320" s="313" t="s">
        <v>117</v>
      </c>
      <c r="L320" s="270" t="str">
        <f>IF(B320="","",SCHEDULES!T319)</f>
        <v>Manchester United</v>
      </c>
      <c r="M320" s="270" t="e" vm="28">
        <f>IFERROR(INDEX(LOGOS!B:B,MATCH(L320,LOGOS!A:A,0),1),"")</f>
        <v>#VALUE!</v>
      </c>
      <c r="N320" s="107" t="str">
        <f t="shared" si="62"/>
        <v/>
      </c>
      <c r="O320" s="108" t="str">
        <f t="shared" si="63"/>
        <v/>
      </c>
      <c r="P320" s="108" t="str">
        <f t="shared" si="64"/>
        <v/>
      </c>
      <c r="Q320" s="109" t="str">
        <f t="shared" si="65"/>
        <v/>
      </c>
      <c r="R320" s="109" t="str">
        <f t="shared" si="66"/>
        <v/>
      </c>
      <c r="S320" s="109" t="str">
        <f t="shared" si="67"/>
        <v/>
      </c>
      <c r="T320" s="109" t="str">
        <f t="shared" si="68"/>
        <v/>
      </c>
      <c r="U320" s="108" t="str">
        <f>IF(N320="","",IF(MASTER.SCHEDULE!$N320="Draw",1,IF(MASTER.SCHEDULE!$N320=H320,3,0)))</f>
        <v/>
      </c>
      <c r="V320" s="108" t="str">
        <f>IF(N320="","",IF(MASTER.SCHEDULE!$N320="Draw",1,IF(MASTER.SCHEDULE!$N320=L320,3,0)))</f>
        <v/>
      </c>
      <c r="W320" s="109" t="str">
        <f>IF(N320="","",MASTER.SCHEDULE!$Q320+MASTER.SCHEDULE!$R320)</f>
        <v/>
      </c>
      <c r="X320" s="110">
        <f t="shared" si="69"/>
        <v>46494</v>
      </c>
      <c r="Y320" s="87"/>
      <c r="Z320" s="87"/>
      <c r="AA320" s="275" t="str">
        <f t="shared" si="70"/>
        <v>Apr 12, 2027</v>
      </c>
      <c r="AB320" s="87"/>
      <c r="AC320" s="87"/>
      <c r="AD320" s="126"/>
      <c r="AE320" s="126"/>
      <c r="AF320" s="87"/>
      <c r="AG320" s="87"/>
      <c r="AH320" s="126"/>
      <c r="AI320" s="126"/>
      <c r="AJ320" s="138"/>
      <c r="AK320" s="91"/>
      <c r="AL320" s="91"/>
      <c r="AM320" s="91"/>
      <c r="AN320" s="151"/>
      <c r="AO320" s="151"/>
      <c r="AP320" s="151"/>
      <c r="AQ320" s="151"/>
      <c r="AR320" s="151"/>
      <c r="AS320" s="151"/>
      <c r="AT320" s="151"/>
      <c r="AU320" s="152"/>
      <c r="AV320" s="152"/>
      <c r="AW320" s="152"/>
      <c r="AX320" s="151"/>
      <c r="AY320" s="151"/>
      <c r="AZ320" s="152"/>
      <c r="BA320" s="152"/>
      <c r="BB320" s="152"/>
      <c r="BC320" s="152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87"/>
      <c r="BO320" s="87"/>
      <c r="BP320" s="91"/>
      <c r="BQ320" s="91"/>
      <c r="BR320" s="91"/>
      <c r="BS320" s="91"/>
      <c r="BT320" s="87"/>
      <c r="BU320" s="87"/>
      <c r="BV320" s="87"/>
      <c r="BW320" s="87"/>
      <c r="BX320" s="87"/>
      <c r="BY320" s="87"/>
      <c r="BZ320" s="87"/>
      <c r="CA320" s="87"/>
      <c r="CB320" s="87"/>
      <c r="CC320" s="87"/>
      <c r="CD320" s="87"/>
      <c r="CE320" s="87"/>
    </row>
    <row r="321" spans="1:83" ht="30" customHeight="1">
      <c r="A321" s="87"/>
      <c r="B321" s="270" t="str">
        <f>IF(OR(SCHEDULES!O320=0,SCHEDULES!O320=""),"",SCHEDULES!O320)</f>
        <v>EPL</v>
      </c>
      <c r="C321" s="271">
        <f>IF(B321="","",SCHEDULES!P320)</f>
        <v>46494</v>
      </c>
      <c r="D321" s="270" t="str">
        <f>IF(B321="","",SCHEDULES!Q320)</f>
        <v>Etihad Stadium</v>
      </c>
      <c r="E321" s="272">
        <f>IF(B321="","",SCHEDULES!R320)</f>
        <v>0.625</v>
      </c>
      <c r="F321" s="262">
        <f t="shared" si="60"/>
        <v>46494.625</v>
      </c>
      <c r="G321" s="270" t="e" vm="40">
        <f>IFERROR(INDEX(LOGOS!B:B,MATCH(H321,LOGOS!A:A,0),1),"")</f>
        <v>#VALUE!</v>
      </c>
      <c r="H321" s="270" t="str">
        <f>IF(B321="","",SCHEDULES!S320)</f>
        <v>Manchester City</v>
      </c>
      <c r="I321" s="313" t="s">
        <v>117</v>
      </c>
      <c r="J321" s="273" t="str">
        <f t="shared" si="61"/>
        <v>:</v>
      </c>
      <c r="K321" s="313" t="s">
        <v>117</v>
      </c>
      <c r="L321" s="270" t="str">
        <f>IF(B321="","",SCHEDULES!T320)</f>
        <v>Crystal Palace</v>
      </c>
      <c r="M321" s="270" t="e" vm="30">
        <f>IFERROR(INDEX(LOGOS!B:B,MATCH(L321,LOGOS!A:A,0),1),"")</f>
        <v>#VALUE!</v>
      </c>
      <c r="N321" s="107" t="str">
        <f t="shared" si="62"/>
        <v/>
      </c>
      <c r="O321" s="108" t="str">
        <f t="shared" si="63"/>
        <v/>
      </c>
      <c r="P321" s="108" t="str">
        <f t="shared" si="64"/>
        <v/>
      </c>
      <c r="Q321" s="109" t="str">
        <f t="shared" si="65"/>
        <v/>
      </c>
      <c r="R321" s="109" t="str">
        <f t="shared" si="66"/>
        <v/>
      </c>
      <c r="S321" s="109" t="str">
        <f t="shared" si="67"/>
        <v/>
      </c>
      <c r="T321" s="109" t="str">
        <f t="shared" si="68"/>
        <v/>
      </c>
      <c r="U321" s="108" t="str">
        <f>IF(N321="","",IF(MASTER.SCHEDULE!$N321="Draw",1,IF(MASTER.SCHEDULE!$N321=H321,3,0)))</f>
        <v/>
      </c>
      <c r="V321" s="108" t="str">
        <f>IF(N321="","",IF(MASTER.SCHEDULE!$N321="Draw",1,IF(MASTER.SCHEDULE!$N321=L321,3,0)))</f>
        <v/>
      </c>
      <c r="W321" s="109" t="str">
        <f>IF(N321="","",MASTER.SCHEDULE!$Q321+MASTER.SCHEDULE!$R321)</f>
        <v/>
      </c>
      <c r="X321" s="110">
        <f t="shared" si="69"/>
        <v>46494</v>
      </c>
      <c r="Y321" s="87"/>
      <c r="Z321" s="87"/>
      <c r="AA321" s="275" t="str">
        <f t="shared" si="70"/>
        <v>Apr 12, 2027</v>
      </c>
      <c r="AB321" s="87"/>
      <c r="AC321" s="87"/>
      <c r="AD321" s="126"/>
      <c r="AE321" s="126"/>
      <c r="AF321" s="87"/>
      <c r="AG321" s="87"/>
      <c r="AH321" s="126"/>
      <c r="AI321" s="126"/>
      <c r="AJ321" s="138"/>
      <c r="AK321" s="91"/>
      <c r="AL321" s="91"/>
      <c r="AM321" s="91"/>
      <c r="AN321" s="151"/>
      <c r="AO321" s="151"/>
      <c r="AP321" s="151"/>
      <c r="AQ321" s="151"/>
      <c r="AR321" s="151"/>
      <c r="AS321" s="151"/>
      <c r="AT321" s="151"/>
      <c r="AU321" s="152"/>
      <c r="AV321" s="152"/>
      <c r="AW321" s="152"/>
      <c r="AX321" s="151"/>
      <c r="AY321" s="151"/>
      <c r="AZ321" s="152"/>
      <c r="BA321" s="152"/>
      <c r="BB321" s="152"/>
      <c r="BC321" s="152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87"/>
      <c r="BO321" s="87"/>
      <c r="BP321" s="91"/>
      <c r="BQ321" s="91"/>
      <c r="BR321" s="91"/>
      <c r="BS321" s="91"/>
      <c r="BT321" s="87"/>
      <c r="BU321" s="87"/>
      <c r="BV321" s="87"/>
      <c r="BW321" s="87"/>
      <c r="BX321" s="87"/>
      <c r="BY321" s="87"/>
      <c r="BZ321" s="87"/>
      <c r="CA321" s="87"/>
      <c r="CB321" s="87"/>
      <c r="CC321" s="87"/>
      <c r="CD321" s="87"/>
      <c r="CE321" s="87"/>
    </row>
    <row r="322" spans="1:83" ht="30" customHeight="1">
      <c r="A322" s="87"/>
      <c r="B322" s="270" t="str">
        <f>IF(OR(SCHEDULES!O321=0,SCHEDULES!O321=""),"",SCHEDULES!O321)</f>
        <v>EPL</v>
      </c>
      <c r="C322" s="271">
        <f>IF(B322="","",SCHEDULES!P321)</f>
        <v>46494</v>
      </c>
      <c r="D322" s="270" t="str">
        <f>IF(B322="","",SCHEDULES!Q321)</f>
        <v>St. James' Park</v>
      </c>
      <c r="E322" s="272">
        <f>IF(B322="","",SCHEDULES!R321)</f>
        <v>0.625</v>
      </c>
      <c r="F322" s="262">
        <f t="shared" si="60"/>
        <v>46494.625</v>
      </c>
      <c r="G322" s="270" t="e" vm="42">
        <f>IFERROR(INDEX(LOGOS!B:B,MATCH(H322,LOGOS!A:A,0),1),"")</f>
        <v>#VALUE!</v>
      </c>
      <c r="H322" s="270" t="str">
        <f>IF(B322="","",SCHEDULES!S321)</f>
        <v>Newcastle United</v>
      </c>
      <c r="I322" s="313" t="s">
        <v>117</v>
      </c>
      <c r="J322" s="273" t="str">
        <f t="shared" si="61"/>
        <v>:</v>
      </c>
      <c r="K322" s="313" t="s">
        <v>117</v>
      </c>
      <c r="L322" s="270" t="str">
        <f>IF(B322="","",SCHEDULES!T321)</f>
        <v>Tottenham</v>
      </c>
      <c r="M322" s="270" t="e" vm="38">
        <f>IFERROR(INDEX(LOGOS!B:B,MATCH(L322,LOGOS!A:A,0),1),"")</f>
        <v>#VALUE!</v>
      </c>
      <c r="N322" s="107" t="str">
        <f t="shared" si="62"/>
        <v/>
      </c>
      <c r="O322" s="108" t="str">
        <f t="shared" si="63"/>
        <v/>
      </c>
      <c r="P322" s="108" t="str">
        <f t="shared" si="64"/>
        <v/>
      </c>
      <c r="Q322" s="109" t="str">
        <f t="shared" si="65"/>
        <v/>
      </c>
      <c r="R322" s="109" t="str">
        <f t="shared" si="66"/>
        <v/>
      </c>
      <c r="S322" s="109" t="str">
        <f t="shared" si="67"/>
        <v/>
      </c>
      <c r="T322" s="109" t="str">
        <f t="shared" si="68"/>
        <v/>
      </c>
      <c r="U322" s="108" t="str">
        <f>IF(N322="","",IF(MASTER.SCHEDULE!$N322="Draw",1,IF(MASTER.SCHEDULE!$N322=H322,3,0)))</f>
        <v/>
      </c>
      <c r="V322" s="108" t="str">
        <f>IF(N322="","",IF(MASTER.SCHEDULE!$N322="Draw",1,IF(MASTER.SCHEDULE!$N322=L322,3,0)))</f>
        <v/>
      </c>
      <c r="W322" s="109" t="str">
        <f>IF(N322="","",MASTER.SCHEDULE!$Q322+MASTER.SCHEDULE!$R322)</f>
        <v/>
      </c>
      <c r="X322" s="110">
        <f t="shared" si="69"/>
        <v>46494</v>
      </c>
      <c r="Y322" s="87"/>
      <c r="Z322" s="87"/>
      <c r="AA322" s="275" t="str">
        <f t="shared" si="70"/>
        <v>Apr 12, 2027</v>
      </c>
      <c r="AB322" s="87"/>
      <c r="AC322" s="87"/>
      <c r="AD322" s="126"/>
      <c r="AE322" s="126"/>
      <c r="AF322" s="87"/>
      <c r="AG322" s="87"/>
      <c r="AH322" s="126"/>
      <c r="AI322" s="126"/>
      <c r="AJ322" s="138"/>
      <c r="AK322" s="91"/>
      <c r="AL322" s="91"/>
      <c r="AM322" s="91"/>
      <c r="AN322" s="151"/>
      <c r="AO322" s="151"/>
      <c r="AP322" s="151"/>
      <c r="AQ322" s="151"/>
      <c r="AR322" s="151"/>
      <c r="AS322" s="151"/>
      <c r="AT322" s="151"/>
      <c r="AU322" s="152"/>
      <c r="AV322" s="152"/>
      <c r="AW322" s="152"/>
      <c r="AX322" s="151"/>
      <c r="AY322" s="151"/>
      <c r="AZ322" s="152"/>
      <c r="BA322" s="152"/>
      <c r="BB322" s="152"/>
      <c r="BC322" s="152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87"/>
      <c r="BO322" s="87"/>
      <c r="BP322" s="91"/>
      <c r="BQ322" s="91"/>
      <c r="BR322" s="91"/>
      <c r="BS322" s="91"/>
      <c r="BT322" s="87"/>
      <c r="BU322" s="87"/>
      <c r="BV322" s="87"/>
      <c r="BW322" s="87"/>
      <c r="BX322" s="87"/>
      <c r="BY322" s="87"/>
      <c r="BZ322" s="87"/>
      <c r="CA322" s="87"/>
      <c r="CB322" s="87"/>
      <c r="CC322" s="87"/>
      <c r="CD322" s="87"/>
      <c r="CE322" s="87"/>
    </row>
    <row r="323" spans="1:83" ht="30" customHeight="1">
      <c r="A323" s="87"/>
      <c r="B323" s="270" t="str">
        <f>IF(OR(SCHEDULES!O322=0,SCHEDULES!O322=""),"",SCHEDULES!O322)</f>
        <v>EPL</v>
      </c>
      <c r="C323" s="271">
        <f>IF(B323="","",SCHEDULES!P322)</f>
        <v>46494</v>
      </c>
      <c r="D323" s="270" t="str">
        <f>IF(B323="","",SCHEDULES!Q322)</f>
        <v>The City Ground</v>
      </c>
      <c r="E323" s="272">
        <f>IF(B323="","",SCHEDULES!R322)</f>
        <v>0.625</v>
      </c>
      <c r="F323" s="262">
        <f t="shared" si="60"/>
        <v>46494.625</v>
      </c>
      <c r="G323" s="270" t="e" vm="34">
        <f>IFERROR(INDEX(LOGOS!B:B,MATCH(H323,LOGOS!A:A,0),1),"")</f>
        <v>#VALUE!</v>
      </c>
      <c r="H323" s="270" t="str">
        <f>IF(B323="","",SCHEDULES!S322)</f>
        <v>Nottingham Forest</v>
      </c>
      <c r="I323" s="313" t="s">
        <v>117</v>
      </c>
      <c r="J323" s="273" t="str">
        <f t="shared" si="61"/>
        <v>:</v>
      </c>
      <c r="K323" s="313" t="s">
        <v>117</v>
      </c>
      <c r="L323" s="270" t="str">
        <f>IF(B323="","",SCHEDULES!T322)</f>
        <v>Liverpool</v>
      </c>
      <c r="M323" s="270" t="e" vm="43">
        <f>IFERROR(INDEX(LOGOS!B:B,MATCH(L323,LOGOS!A:A,0),1),"")</f>
        <v>#VALUE!</v>
      </c>
      <c r="N323" s="107" t="str">
        <f t="shared" si="62"/>
        <v/>
      </c>
      <c r="O323" s="108" t="str">
        <f t="shared" si="63"/>
        <v/>
      </c>
      <c r="P323" s="108" t="str">
        <f t="shared" si="64"/>
        <v/>
      </c>
      <c r="Q323" s="109" t="str">
        <f t="shared" si="65"/>
        <v/>
      </c>
      <c r="R323" s="109" t="str">
        <f t="shared" si="66"/>
        <v/>
      </c>
      <c r="S323" s="109" t="str">
        <f t="shared" si="67"/>
        <v/>
      </c>
      <c r="T323" s="109" t="str">
        <f t="shared" si="68"/>
        <v/>
      </c>
      <c r="U323" s="108" t="str">
        <f>IF(N323="","",IF(MASTER.SCHEDULE!$N323="Draw",1,IF(MASTER.SCHEDULE!$N323=H323,3,0)))</f>
        <v/>
      </c>
      <c r="V323" s="108" t="str">
        <f>IF(N323="","",IF(MASTER.SCHEDULE!$N323="Draw",1,IF(MASTER.SCHEDULE!$N323=L323,3,0)))</f>
        <v/>
      </c>
      <c r="W323" s="109" t="str">
        <f>IF(N323="","",MASTER.SCHEDULE!$Q323+MASTER.SCHEDULE!$R323)</f>
        <v/>
      </c>
      <c r="X323" s="110">
        <f t="shared" si="69"/>
        <v>46494</v>
      </c>
      <c r="Y323" s="87"/>
      <c r="Z323" s="87"/>
      <c r="AA323" s="275" t="str">
        <f t="shared" si="70"/>
        <v>Apr 12, 2027</v>
      </c>
      <c r="AB323" s="87"/>
      <c r="AC323" s="87"/>
      <c r="AD323" s="126"/>
      <c r="AE323" s="126"/>
      <c r="AF323" s="87"/>
      <c r="AG323" s="87"/>
      <c r="AH323" s="126"/>
      <c r="AI323" s="126"/>
      <c r="AJ323" s="138"/>
      <c r="AK323" s="91"/>
      <c r="AL323" s="91"/>
      <c r="AM323" s="91"/>
      <c r="AN323" s="151"/>
      <c r="AO323" s="151"/>
      <c r="AP323" s="151"/>
      <c r="AQ323" s="151"/>
      <c r="AR323" s="151"/>
      <c r="AS323" s="151"/>
      <c r="AT323" s="151"/>
      <c r="AU323" s="152"/>
      <c r="AV323" s="152"/>
      <c r="AW323" s="152"/>
      <c r="AX323" s="151"/>
      <c r="AY323" s="151"/>
      <c r="AZ323" s="152"/>
      <c r="BA323" s="152"/>
      <c r="BB323" s="152"/>
      <c r="BC323" s="152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87"/>
      <c r="BO323" s="87"/>
      <c r="BP323" s="91"/>
      <c r="BQ323" s="91"/>
      <c r="BR323" s="91"/>
      <c r="BS323" s="91"/>
      <c r="BT323" s="87"/>
      <c r="BU323" s="87"/>
      <c r="BV323" s="87"/>
      <c r="BW323" s="87"/>
      <c r="BX323" s="87"/>
      <c r="BY323" s="87"/>
      <c r="BZ323" s="87"/>
      <c r="CA323" s="87"/>
      <c r="CB323" s="87"/>
      <c r="CC323" s="87"/>
      <c r="CD323" s="87"/>
      <c r="CE323" s="87"/>
    </row>
    <row r="324" spans="1:83" ht="30" customHeight="1">
      <c r="A324" s="87"/>
      <c r="B324" s="270" t="str">
        <f>IF(OR(SCHEDULES!O323=0,SCHEDULES!O323=""),"",SCHEDULES!O323)</f>
        <v>EPL</v>
      </c>
      <c r="C324" s="271">
        <f>IF(B324="","",SCHEDULES!P323)</f>
        <v>46501</v>
      </c>
      <c r="D324" s="270" t="str">
        <f>IF(B324="","",SCHEDULES!Q323)</f>
        <v>Vitality Stadium</v>
      </c>
      <c r="E324" s="272">
        <f>IF(B324="","",SCHEDULES!R323)</f>
        <v>0.625</v>
      </c>
      <c r="F324" s="262">
        <f t="shared" ref="F324:F383" si="71">IF(E324="","",(C324+E324)+IF($A$7&gt;=0,TIMEVALUE($A$7&amp;":00"),-TIMEVALUE(ABS($A$7)&amp;":00")))</f>
        <v>46501.625</v>
      </c>
      <c r="G324" s="270" t="e" vm="36">
        <f>IFERROR(INDEX(LOGOS!B:B,MATCH(H324,LOGOS!A:A,0),1),"")</f>
        <v>#VALUE!</v>
      </c>
      <c r="H324" s="270" t="str">
        <f>IF(B324="","",SCHEDULES!S323)</f>
        <v>Bournemouth</v>
      </c>
      <c r="I324" s="313" t="s">
        <v>117</v>
      </c>
      <c r="J324" s="273" t="str">
        <f t="shared" ref="J324:J383" si="72">IF(H324="","",":")</f>
        <v>:</v>
      </c>
      <c r="K324" s="313" t="s">
        <v>117</v>
      </c>
      <c r="L324" s="270" t="str">
        <f>IF(B324="","",SCHEDULES!T323)</f>
        <v>Arsenal</v>
      </c>
      <c r="M324" s="270" t="e" vm="25">
        <f>IFERROR(INDEX(LOGOS!B:B,MATCH(L324,LOGOS!A:A,0),1),"")</f>
        <v>#VALUE!</v>
      </c>
      <c r="N324" s="107" t="str">
        <f t="shared" si="62"/>
        <v/>
      </c>
      <c r="O324" s="108" t="str">
        <f t="shared" si="63"/>
        <v/>
      </c>
      <c r="P324" s="108" t="str">
        <f t="shared" si="64"/>
        <v/>
      </c>
      <c r="Q324" s="109" t="str">
        <f t="shared" si="65"/>
        <v/>
      </c>
      <c r="R324" s="109" t="str">
        <f t="shared" si="66"/>
        <v/>
      </c>
      <c r="S324" s="109" t="str">
        <f t="shared" si="67"/>
        <v/>
      </c>
      <c r="T324" s="109" t="str">
        <f t="shared" si="68"/>
        <v/>
      </c>
      <c r="U324" s="108" t="str">
        <f>IF(N324="","",IF(MASTER.SCHEDULE!$N324="Draw",1,IF(MASTER.SCHEDULE!$N324=H324,3,0)))</f>
        <v/>
      </c>
      <c r="V324" s="108" t="str">
        <f>IF(N324="","",IF(MASTER.SCHEDULE!$N324="Draw",1,IF(MASTER.SCHEDULE!$N324=L324,3,0)))</f>
        <v/>
      </c>
      <c r="W324" s="109" t="str">
        <f>IF(N324="","",MASTER.SCHEDULE!$Q324+MASTER.SCHEDULE!$R324)</f>
        <v/>
      </c>
      <c r="X324" s="110">
        <f t="shared" si="69"/>
        <v>46501</v>
      </c>
      <c r="Y324" s="87"/>
      <c r="Z324" s="87"/>
      <c r="AA324" s="275" t="str">
        <f t="shared" si="70"/>
        <v>Apr 19, 2027</v>
      </c>
      <c r="AB324" s="87"/>
      <c r="AC324" s="87"/>
      <c r="AD324" s="126"/>
      <c r="AE324" s="126"/>
      <c r="AF324" s="87"/>
      <c r="AG324" s="87"/>
      <c r="AH324" s="126"/>
      <c r="AI324" s="126"/>
      <c r="AJ324" s="138"/>
      <c r="AK324" s="91"/>
      <c r="AL324" s="91"/>
      <c r="AM324" s="91"/>
      <c r="AN324" s="151"/>
      <c r="AO324" s="151"/>
      <c r="AP324" s="151"/>
      <c r="AQ324" s="151"/>
      <c r="AR324" s="151"/>
      <c r="AS324" s="151"/>
      <c r="AT324" s="151"/>
      <c r="AU324" s="152"/>
      <c r="AV324" s="152"/>
      <c r="AW324" s="152"/>
      <c r="AX324" s="151"/>
      <c r="AY324" s="151"/>
      <c r="AZ324" s="152"/>
      <c r="BA324" s="152"/>
      <c r="BB324" s="152"/>
      <c r="BC324" s="152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87"/>
      <c r="BO324" s="87"/>
      <c r="BP324" s="91"/>
      <c r="BQ324" s="91"/>
      <c r="BR324" s="91"/>
      <c r="BS324" s="91"/>
      <c r="BT324" s="87"/>
      <c r="BU324" s="87"/>
      <c r="BV324" s="87"/>
      <c r="BW324" s="87"/>
      <c r="BX324" s="87"/>
      <c r="BY324" s="87"/>
      <c r="BZ324" s="87"/>
      <c r="CA324" s="87"/>
      <c r="CB324" s="87"/>
      <c r="CC324" s="87"/>
      <c r="CD324" s="87"/>
      <c r="CE324" s="87"/>
    </row>
    <row r="325" spans="1:83" ht="30" customHeight="1">
      <c r="A325" s="87"/>
      <c r="B325" s="270" t="str">
        <f>IF(OR(SCHEDULES!O324=0,SCHEDULES!O324=""),"",SCHEDULES!O324)</f>
        <v>EPL</v>
      </c>
      <c r="C325" s="271">
        <f>IF(B325="","",SCHEDULES!P324)</f>
        <v>46501</v>
      </c>
      <c r="D325" s="270" t="str">
        <f>IF(B325="","",SCHEDULES!Q324)</f>
        <v>Villa Park</v>
      </c>
      <c r="E325" s="272">
        <f>IF(B325="","",SCHEDULES!R324)</f>
        <v>0.625</v>
      </c>
      <c r="F325" s="262">
        <f t="shared" si="71"/>
        <v>46501.625</v>
      </c>
      <c r="G325" s="270" t="e" vm="33">
        <f>IFERROR(INDEX(LOGOS!B:B,MATCH(H325,LOGOS!A:A,0),1),"")</f>
        <v>#VALUE!</v>
      </c>
      <c r="H325" s="270" t="str">
        <f>IF(B325="","",SCHEDULES!S324)</f>
        <v>Aston Villa</v>
      </c>
      <c r="I325" s="313" t="s">
        <v>117</v>
      </c>
      <c r="J325" s="273" t="str">
        <f t="shared" si="72"/>
        <v>:</v>
      </c>
      <c r="K325" s="313" t="s">
        <v>117</v>
      </c>
      <c r="L325" s="270" t="str">
        <f>IF(B325="","",SCHEDULES!T324)</f>
        <v>Coventry</v>
      </c>
      <c r="M325" s="270" t="e" vm="26">
        <f>IFERROR(INDEX(LOGOS!B:B,MATCH(L325,LOGOS!A:A,0),1),"")</f>
        <v>#VALUE!</v>
      </c>
      <c r="N325" s="107" t="str">
        <f t="shared" ref="N325:N388" si="73">IF(OR(I325="",K325="",B325&lt;&gt;"EPL"),"", IF(I325=K325,"DRAW",IF(I325&gt;K325,H325,L325)))</f>
        <v/>
      </c>
      <c r="O325" s="108" t="str">
        <f t="shared" ref="O325:O388" si="74">IF(OR(N325="",N325="DRAW"),"",N325)</f>
        <v/>
      </c>
      <c r="P325" s="108" t="str">
        <f t="shared" ref="P325:P388" si="75">IF(OR(N325="",N325="DRAW"),"",IF(N325=H325,L325,H325))</f>
        <v/>
      </c>
      <c r="Q325" s="109" t="str">
        <f t="shared" ref="Q325:Q388" si="76">IF(N325="","",I325)</f>
        <v/>
      </c>
      <c r="R325" s="109" t="str">
        <f t="shared" ref="R325:R388" si="77">IF(N325="","",K325)</f>
        <v/>
      </c>
      <c r="S325" s="109" t="str">
        <f t="shared" ref="S325:S388" si="78">IF(N325="","",I325-K325)</f>
        <v/>
      </c>
      <c r="T325" s="109" t="str">
        <f t="shared" ref="T325:T388" si="79">IF(N325="","",K325-I325)</f>
        <v/>
      </c>
      <c r="U325" s="108" t="str">
        <f>IF(N325="","",IF(MASTER.SCHEDULE!$N325="Draw",1,IF(MASTER.SCHEDULE!$N325=H325,3,0)))</f>
        <v/>
      </c>
      <c r="V325" s="108" t="str">
        <f>IF(N325="","",IF(MASTER.SCHEDULE!$N325="Draw",1,IF(MASTER.SCHEDULE!$N325=L325,3,0)))</f>
        <v/>
      </c>
      <c r="W325" s="109" t="str">
        <f>IF(N325="","",MASTER.SCHEDULE!$Q325+MASTER.SCHEDULE!$R325)</f>
        <v/>
      </c>
      <c r="X325" s="110">
        <f t="shared" ref="X325:X388" si="80">DATE(YEAR(F325),MONTH(F325),DAY(F325))</f>
        <v>46501</v>
      </c>
      <c r="Y325" s="87"/>
      <c r="Z325" s="87"/>
      <c r="AA325" s="275" t="str">
        <f t="shared" ref="AA325:AA388" si="81">IF(H325="","",TEXT(C325-WEEKDAY(C325,2)+1,"MMM D, YYY"))</f>
        <v>Apr 19, 2027</v>
      </c>
      <c r="AB325" s="87"/>
      <c r="AC325" s="87"/>
      <c r="AD325" s="126"/>
      <c r="AE325" s="126"/>
      <c r="AF325" s="87"/>
      <c r="AG325" s="87"/>
      <c r="AH325" s="126"/>
      <c r="AI325" s="126"/>
      <c r="AJ325" s="138"/>
      <c r="AK325" s="91"/>
      <c r="AL325" s="91"/>
      <c r="AM325" s="91"/>
      <c r="AN325" s="151"/>
      <c r="AO325" s="151"/>
      <c r="AP325" s="151"/>
      <c r="AQ325" s="151"/>
      <c r="AR325" s="151"/>
      <c r="AS325" s="151"/>
      <c r="AT325" s="151"/>
      <c r="AU325" s="152"/>
      <c r="AV325" s="152"/>
      <c r="AW325" s="152"/>
      <c r="AX325" s="151"/>
      <c r="AY325" s="151"/>
      <c r="AZ325" s="152"/>
      <c r="BA325" s="152"/>
      <c r="BB325" s="152"/>
      <c r="BC325" s="152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87"/>
      <c r="BO325" s="87"/>
      <c r="BP325" s="91"/>
      <c r="BQ325" s="91"/>
      <c r="BR325" s="91"/>
      <c r="BS325" s="91"/>
      <c r="BT325" s="87"/>
      <c r="BU325" s="87"/>
      <c r="BV325" s="87"/>
      <c r="BW325" s="87"/>
      <c r="BX325" s="87"/>
      <c r="BY325" s="87"/>
      <c r="BZ325" s="87"/>
      <c r="CA325" s="87"/>
      <c r="CB325" s="87"/>
      <c r="CC325" s="87"/>
      <c r="CD325" s="87"/>
      <c r="CE325" s="87"/>
    </row>
    <row r="326" spans="1:83" ht="30" customHeight="1">
      <c r="A326" s="87"/>
      <c r="B326" s="270" t="str">
        <f>IF(OR(SCHEDULES!O325=0,SCHEDULES!O325=""),"",SCHEDULES!O325)</f>
        <v>EPL</v>
      </c>
      <c r="C326" s="271">
        <f>IF(B326="","",SCHEDULES!P325)</f>
        <v>46501</v>
      </c>
      <c r="D326" s="270" t="str">
        <f>IF(B326="","",SCHEDULES!Q325)</f>
        <v>Gtech Community Stadium</v>
      </c>
      <c r="E326" s="272">
        <f>IF(B326="","",SCHEDULES!R325)</f>
        <v>0.625</v>
      </c>
      <c r="F326" s="262">
        <f t="shared" si="71"/>
        <v>46501.625</v>
      </c>
      <c r="G326" s="270" t="e" vm="37">
        <f>IFERROR(INDEX(LOGOS!B:B,MATCH(H326,LOGOS!A:A,0),1),"")</f>
        <v>#VALUE!</v>
      </c>
      <c r="H326" s="270" t="str">
        <f>IF(B326="","",SCHEDULES!S325)</f>
        <v>Brentford</v>
      </c>
      <c r="I326" s="313" t="s">
        <v>117</v>
      </c>
      <c r="J326" s="273" t="str">
        <f t="shared" si="72"/>
        <v>:</v>
      </c>
      <c r="K326" s="313" t="s">
        <v>117</v>
      </c>
      <c r="L326" s="270" t="str">
        <f>IF(B326="","",SCHEDULES!T325)</f>
        <v>Fulham</v>
      </c>
      <c r="M326" s="270" t="e" vm="44">
        <f>IFERROR(INDEX(LOGOS!B:B,MATCH(L326,LOGOS!A:A,0),1),"")</f>
        <v>#VALUE!</v>
      </c>
      <c r="N326" s="107" t="str">
        <f t="shared" si="73"/>
        <v/>
      </c>
      <c r="O326" s="108" t="str">
        <f t="shared" si="74"/>
        <v/>
      </c>
      <c r="P326" s="108" t="str">
        <f t="shared" si="75"/>
        <v/>
      </c>
      <c r="Q326" s="109" t="str">
        <f t="shared" si="76"/>
        <v/>
      </c>
      <c r="R326" s="109" t="str">
        <f t="shared" si="77"/>
        <v/>
      </c>
      <c r="S326" s="109" t="str">
        <f t="shared" si="78"/>
        <v/>
      </c>
      <c r="T326" s="109" t="str">
        <f t="shared" si="79"/>
        <v/>
      </c>
      <c r="U326" s="108" t="str">
        <f>IF(N326="","",IF(MASTER.SCHEDULE!$N326="Draw",1,IF(MASTER.SCHEDULE!$N326=H326,3,0)))</f>
        <v/>
      </c>
      <c r="V326" s="108" t="str">
        <f>IF(N326="","",IF(MASTER.SCHEDULE!$N326="Draw",1,IF(MASTER.SCHEDULE!$N326=L326,3,0)))</f>
        <v/>
      </c>
      <c r="W326" s="109" t="str">
        <f>IF(N326="","",MASTER.SCHEDULE!$Q326+MASTER.SCHEDULE!$R326)</f>
        <v/>
      </c>
      <c r="X326" s="110">
        <f t="shared" si="80"/>
        <v>46501</v>
      </c>
      <c r="Y326" s="87"/>
      <c r="Z326" s="87"/>
      <c r="AA326" s="275" t="str">
        <f t="shared" si="81"/>
        <v>Apr 19, 2027</v>
      </c>
      <c r="AB326" s="87"/>
      <c r="AC326" s="87"/>
      <c r="AD326" s="126"/>
      <c r="AE326" s="126"/>
      <c r="AF326" s="87"/>
      <c r="AG326" s="87"/>
      <c r="AH326" s="126"/>
      <c r="AI326" s="126"/>
      <c r="AJ326" s="138"/>
      <c r="AK326" s="91"/>
      <c r="AL326" s="91"/>
      <c r="AM326" s="91"/>
      <c r="AN326" s="151"/>
      <c r="AO326" s="151"/>
      <c r="AP326" s="151"/>
      <c r="AQ326" s="151"/>
      <c r="AR326" s="151"/>
      <c r="AS326" s="151"/>
      <c r="AT326" s="151"/>
      <c r="AU326" s="152"/>
      <c r="AV326" s="152"/>
      <c r="AW326" s="152"/>
      <c r="AX326" s="151"/>
      <c r="AY326" s="151"/>
      <c r="AZ326" s="152"/>
      <c r="BA326" s="152"/>
      <c r="BB326" s="152"/>
      <c r="BC326" s="152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87"/>
      <c r="BO326" s="87"/>
      <c r="BP326" s="91"/>
      <c r="BQ326" s="91"/>
      <c r="BR326" s="91"/>
      <c r="BS326" s="91"/>
      <c r="BT326" s="87"/>
      <c r="BU326" s="87"/>
      <c r="BV326" s="87"/>
      <c r="BW326" s="87"/>
      <c r="BX326" s="87"/>
      <c r="BY326" s="87"/>
      <c r="BZ326" s="87"/>
      <c r="CA326" s="87"/>
      <c r="CB326" s="87"/>
      <c r="CC326" s="87"/>
      <c r="CD326" s="87"/>
      <c r="CE326" s="87"/>
    </row>
    <row r="327" spans="1:83" ht="30" customHeight="1">
      <c r="A327" s="87"/>
      <c r="B327" s="270" t="str">
        <f>IF(OR(SCHEDULES!O326=0,SCHEDULES!O326=""),"",SCHEDULES!O326)</f>
        <v>EPL</v>
      </c>
      <c r="C327" s="271">
        <f>IF(B327="","",SCHEDULES!P326)</f>
        <v>46501</v>
      </c>
      <c r="D327" s="270" t="str">
        <f>IF(B327="","",SCHEDULES!Q326)</f>
        <v>Stamford Bridge</v>
      </c>
      <c r="E327" s="272">
        <f>IF(B327="","",SCHEDULES!R326)</f>
        <v>0.625</v>
      </c>
      <c r="F327" s="262">
        <f t="shared" si="71"/>
        <v>46501.625</v>
      </c>
      <c r="G327" s="270" t="e" vm="41">
        <f>IFERROR(INDEX(LOGOS!B:B,MATCH(H327,LOGOS!A:A,0),1),"")</f>
        <v>#VALUE!</v>
      </c>
      <c r="H327" s="270" t="str">
        <f>IF(B327="","",SCHEDULES!S326)</f>
        <v>Chelsea</v>
      </c>
      <c r="I327" s="313" t="s">
        <v>117</v>
      </c>
      <c r="J327" s="273" t="str">
        <f t="shared" si="72"/>
        <v>:</v>
      </c>
      <c r="K327" s="313" t="s">
        <v>117</v>
      </c>
      <c r="L327" s="270" t="str">
        <f>IF(B327="","",SCHEDULES!T326)</f>
        <v>Manchester City</v>
      </c>
      <c r="M327" s="270" t="e" vm="40">
        <f>IFERROR(INDEX(LOGOS!B:B,MATCH(L327,LOGOS!A:A,0),1),"")</f>
        <v>#VALUE!</v>
      </c>
      <c r="N327" s="107" t="str">
        <f t="shared" si="73"/>
        <v/>
      </c>
      <c r="O327" s="108" t="str">
        <f t="shared" si="74"/>
        <v/>
      </c>
      <c r="P327" s="108" t="str">
        <f t="shared" si="75"/>
        <v/>
      </c>
      <c r="Q327" s="109" t="str">
        <f t="shared" si="76"/>
        <v/>
      </c>
      <c r="R327" s="109" t="str">
        <f t="shared" si="77"/>
        <v/>
      </c>
      <c r="S327" s="109" t="str">
        <f t="shared" si="78"/>
        <v/>
      </c>
      <c r="T327" s="109" t="str">
        <f t="shared" si="79"/>
        <v/>
      </c>
      <c r="U327" s="108" t="str">
        <f>IF(N327="","",IF(MASTER.SCHEDULE!$N327="Draw",1,IF(MASTER.SCHEDULE!$N327=H327,3,0)))</f>
        <v/>
      </c>
      <c r="V327" s="108" t="str">
        <f>IF(N327="","",IF(MASTER.SCHEDULE!$N327="Draw",1,IF(MASTER.SCHEDULE!$N327=L327,3,0)))</f>
        <v/>
      </c>
      <c r="W327" s="109" t="str">
        <f>IF(N327="","",MASTER.SCHEDULE!$Q327+MASTER.SCHEDULE!$R327)</f>
        <v/>
      </c>
      <c r="X327" s="110">
        <f t="shared" si="80"/>
        <v>46501</v>
      </c>
      <c r="Y327" s="87"/>
      <c r="Z327" s="87"/>
      <c r="AA327" s="275" t="str">
        <f t="shared" si="81"/>
        <v>Apr 19, 2027</v>
      </c>
      <c r="AB327" s="87"/>
      <c r="AC327" s="87"/>
      <c r="AD327" s="126"/>
      <c r="AE327" s="126"/>
      <c r="AF327" s="87"/>
      <c r="AG327" s="87"/>
      <c r="AH327" s="126"/>
      <c r="AI327" s="126"/>
      <c r="AJ327" s="138"/>
      <c r="AK327" s="91"/>
      <c r="AL327" s="91"/>
      <c r="AM327" s="91"/>
      <c r="AN327" s="151"/>
      <c r="AO327" s="151"/>
      <c r="AP327" s="151"/>
      <c r="AQ327" s="151"/>
      <c r="AR327" s="151"/>
      <c r="AS327" s="151"/>
      <c r="AT327" s="151"/>
      <c r="AU327" s="152"/>
      <c r="AV327" s="152"/>
      <c r="AW327" s="152"/>
      <c r="AX327" s="151"/>
      <c r="AY327" s="151"/>
      <c r="AZ327" s="152"/>
      <c r="BA327" s="152"/>
      <c r="BB327" s="152"/>
      <c r="BC327" s="152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87"/>
      <c r="BO327" s="87"/>
      <c r="BP327" s="91"/>
      <c r="BQ327" s="91"/>
      <c r="BR327" s="91"/>
      <c r="BS327" s="91"/>
      <c r="BT327" s="87"/>
      <c r="BU327" s="87"/>
      <c r="BV327" s="87"/>
      <c r="BW327" s="87"/>
      <c r="BX327" s="87"/>
      <c r="BY327" s="87"/>
      <c r="BZ327" s="87"/>
      <c r="CA327" s="87"/>
      <c r="CB327" s="87"/>
      <c r="CC327" s="87"/>
      <c r="CD327" s="87"/>
      <c r="CE327" s="87"/>
    </row>
    <row r="328" spans="1:83" ht="30" customHeight="1">
      <c r="A328" s="87"/>
      <c r="B328" s="270" t="str">
        <f>IF(OR(SCHEDULES!O327=0,SCHEDULES!O327=""),"",SCHEDULES!O327)</f>
        <v>EPL</v>
      </c>
      <c r="C328" s="271">
        <f>IF(B328="","",SCHEDULES!P327)</f>
        <v>46501</v>
      </c>
      <c r="D328" s="270" t="str">
        <f>IF(B328="","",SCHEDULES!Q327)</f>
        <v>Hill Dickinson Stadium</v>
      </c>
      <c r="E328" s="272">
        <f>IF(B328="","",SCHEDULES!R327)</f>
        <v>0.625</v>
      </c>
      <c r="F328" s="262">
        <f t="shared" si="71"/>
        <v>46501.625</v>
      </c>
      <c r="G328" s="270" t="e" vm="29">
        <f>IFERROR(INDEX(LOGOS!B:B,MATCH(H328,LOGOS!A:A,0),1),"")</f>
        <v>#VALUE!</v>
      </c>
      <c r="H328" s="270" t="str">
        <f>IF(B328="","",SCHEDULES!S327)</f>
        <v>Everton</v>
      </c>
      <c r="I328" s="313" t="s">
        <v>117</v>
      </c>
      <c r="J328" s="273" t="str">
        <f t="shared" si="72"/>
        <v>:</v>
      </c>
      <c r="K328" s="313" t="s">
        <v>117</v>
      </c>
      <c r="L328" s="270" t="str">
        <f>IF(B328="","",SCHEDULES!T327)</f>
        <v>Brighton</v>
      </c>
      <c r="M328" s="270" t="e" vm="39">
        <f>IFERROR(INDEX(LOGOS!B:B,MATCH(L328,LOGOS!A:A,0),1),"")</f>
        <v>#VALUE!</v>
      </c>
      <c r="N328" s="107" t="str">
        <f t="shared" si="73"/>
        <v/>
      </c>
      <c r="O328" s="108" t="str">
        <f t="shared" si="74"/>
        <v/>
      </c>
      <c r="P328" s="108" t="str">
        <f t="shared" si="75"/>
        <v/>
      </c>
      <c r="Q328" s="109" t="str">
        <f t="shared" si="76"/>
        <v/>
      </c>
      <c r="R328" s="109" t="str">
        <f t="shared" si="77"/>
        <v/>
      </c>
      <c r="S328" s="109" t="str">
        <f t="shared" si="78"/>
        <v/>
      </c>
      <c r="T328" s="109" t="str">
        <f t="shared" si="79"/>
        <v/>
      </c>
      <c r="U328" s="108" t="str">
        <f>IF(N328="","",IF(MASTER.SCHEDULE!$N328="Draw",1,IF(MASTER.SCHEDULE!$N328=H328,3,0)))</f>
        <v/>
      </c>
      <c r="V328" s="108" t="str">
        <f>IF(N328="","",IF(MASTER.SCHEDULE!$N328="Draw",1,IF(MASTER.SCHEDULE!$N328=L328,3,0)))</f>
        <v/>
      </c>
      <c r="W328" s="109" t="str">
        <f>IF(N328="","",MASTER.SCHEDULE!$Q328+MASTER.SCHEDULE!$R328)</f>
        <v/>
      </c>
      <c r="X328" s="110">
        <f t="shared" si="80"/>
        <v>46501</v>
      </c>
      <c r="Y328" s="87"/>
      <c r="Z328" s="87"/>
      <c r="AA328" s="275" t="str">
        <f t="shared" si="81"/>
        <v>Apr 19, 2027</v>
      </c>
      <c r="AB328" s="87"/>
      <c r="AC328" s="87"/>
      <c r="AD328" s="126"/>
      <c r="AE328" s="126"/>
      <c r="AF328" s="87"/>
      <c r="AG328" s="87"/>
      <c r="AH328" s="126"/>
      <c r="AI328" s="126"/>
      <c r="AJ328" s="138"/>
      <c r="AK328" s="91"/>
      <c r="AL328" s="91"/>
      <c r="AM328" s="91"/>
      <c r="AN328" s="151"/>
      <c r="AO328" s="151"/>
      <c r="AP328" s="151"/>
      <c r="AQ328" s="151"/>
      <c r="AR328" s="151"/>
      <c r="AS328" s="151"/>
      <c r="AT328" s="151"/>
      <c r="AU328" s="152"/>
      <c r="AV328" s="152"/>
      <c r="AW328" s="152"/>
      <c r="AX328" s="151"/>
      <c r="AY328" s="151"/>
      <c r="AZ328" s="152"/>
      <c r="BA328" s="152"/>
      <c r="BB328" s="152"/>
      <c r="BC328" s="152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87"/>
      <c r="BO328" s="87"/>
      <c r="BP328" s="91"/>
      <c r="BQ328" s="91"/>
      <c r="BR328" s="91"/>
      <c r="BS328" s="91"/>
      <c r="BT328" s="87"/>
      <c r="BU328" s="87"/>
      <c r="BV328" s="87"/>
      <c r="BW328" s="87"/>
      <c r="BX328" s="87"/>
      <c r="BY328" s="87"/>
      <c r="BZ328" s="87"/>
      <c r="CA328" s="87"/>
      <c r="CB328" s="87"/>
      <c r="CC328" s="87"/>
      <c r="CD328" s="87"/>
      <c r="CE328" s="87"/>
    </row>
    <row r="329" spans="1:83" ht="30" customHeight="1">
      <c r="A329" s="87"/>
      <c r="B329" s="270" t="str">
        <f>IF(OR(SCHEDULES!O328=0,SCHEDULES!O328=""),"",SCHEDULES!O328)</f>
        <v>EPL</v>
      </c>
      <c r="C329" s="271">
        <f>IF(B329="","",SCHEDULES!P328)</f>
        <v>46501</v>
      </c>
      <c r="D329" s="270" t="str">
        <f>IF(B329="","",SCHEDULES!Q328)</f>
        <v>Elland Road</v>
      </c>
      <c r="E329" s="272">
        <f>IF(B329="","",SCHEDULES!R328)</f>
        <v>0.625</v>
      </c>
      <c r="F329" s="262">
        <f t="shared" si="71"/>
        <v>46501.625</v>
      </c>
      <c r="G329" s="270" t="e" vm="35">
        <f>IFERROR(INDEX(LOGOS!B:B,MATCH(H329,LOGOS!A:A,0),1),"")</f>
        <v>#VALUE!</v>
      </c>
      <c r="H329" s="270" t="str">
        <f>IF(B329="","",SCHEDULES!S328)</f>
        <v>Leeds</v>
      </c>
      <c r="I329" s="313" t="s">
        <v>117</v>
      </c>
      <c r="J329" s="273" t="str">
        <f t="shared" si="72"/>
        <v>:</v>
      </c>
      <c r="K329" s="313" t="s">
        <v>117</v>
      </c>
      <c r="L329" s="270" t="str">
        <f>IF(B329="","",SCHEDULES!T328)</f>
        <v>Liverpool</v>
      </c>
      <c r="M329" s="270" t="e" vm="43">
        <f>IFERROR(INDEX(LOGOS!B:B,MATCH(L329,LOGOS!A:A,0),1),"")</f>
        <v>#VALUE!</v>
      </c>
      <c r="N329" s="107" t="str">
        <f t="shared" si="73"/>
        <v/>
      </c>
      <c r="O329" s="108" t="str">
        <f t="shared" si="74"/>
        <v/>
      </c>
      <c r="P329" s="108" t="str">
        <f t="shared" si="75"/>
        <v/>
      </c>
      <c r="Q329" s="109" t="str">
        <f t="shared" si="76"/>
        <v/>
      </c>
      <c r="R329" s="109" t="str">
        <f t="shared" si="77"/>
        <v/>
      </c>
      <c r="S329" s="109" t="str">
        <f t="shared" si="78"/>
        <v/>
      </c>
      <c r="T329" s="109" t="str">
        <f t="shared" si="79"/>
        <v/>
      </c>
      <c r="U329" s="108" t="str">
        <f>IF(N329="","",IF(MASTER.SCHEDULE!$N329="Draw",1,IF(MASTER.SCHEDULE!$N329=H329,3,0)))</f>
        <v/>
      </c>
      <c r="V329" s="108" t="str">
        <f>IF(N329="","",IF(MASTER.SCHEDULE!$N329="Draw",1,IF(MASTER.SCHEDULE!$N329=L329,3,0)))</f>
        <v/>
      </c>
      <c r="W329" s="109" t="str">
        <f>IF(N329="","",MASTER.SCHEDULE!$Q329+MASTER.SCHEDULE!$R329)</f>
        <v/>
      </c>
      <c r="X329" s="110">
        <f t="shared" si="80"/>
        <v>46501</v>
      </c>
      <c r="Y329" s="87"/>
      <c r="Z329" s="87"/>
      <c r="AA329" s="275" t="str">
        <f t="shared" si="81"/>
        <v>Apr 19, 2027</v>
      </c>
      <c r="AB329" s="87"/>
      <c r="AC329" s="87"/>
      <c r="AD329" s="126"/>
      <c r="AE329" s="126"/>
      <c r="AF329" s="87"/>
      <c r="AG329" s="87"/>
      <c r="AH329" s="126"/>
      <c r="AI329" s="126"/>
      <c r="AJ329" s="138"/>
      <c r="AK329" s="91"/>
      <c r="AL329" s="91"/>
      <c r="AM329" s="91"/>
      <c r="AN329" s="151"/>
      <c r="AO329" s="151"/>
      <c r="AP329" s="151"/>
      <c r="AQ329" s="151"/>
      <c r="AR329" s="151"/>
      <c r="AS329" s="151"/>
      <c r="AT329" s="151"/>
      <c r="AU329" s="152"/>
      <c r="AV329" s="152"/>
      <c r="AW329" s="152"/>
      <c r="AX329" s="151"/>
      <c r="AY329" s="151"/>
      <c r="AZ329" s="152"/>
      <c r="BA329" s="152"/>
      <c r="BB329" s="152"/>
      <c r="BC329" s="152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87"/>
      <c r="BO329" s="87"/>
      <c r="BP329" s="91"/>
      <c r="BQ329" s="91"/>
      <c r="BR329" s="91"/>
      <c r="BS329" s="91"/>
      <c r="BT329" s="87"/>
      <c r="BU329" s="87"/>
      <c r="BV329" s="87"/>
      <c r="BW329" s="87"/>
      <c r="BX329" s="87"/>
      <c r="BY329" s="87"/>
      <c r="BZ329" s="87"/>
      <c r="CA329" s="87"/>
      <c r="CB329" s="87"/>
      <c r="CC329" s="87"/>
      <c r="CD329" s="87"/>
      <c r="CE329" s="87"/>
    </row>
    <row r="330" spans="1:83" ht="30" customHeight="1">
      <c r="A330" s="87"/>
      <c r="B330" s="270" t="str">
        <f>IF(OR(SCHEDULES!O329=0,SCHEDULES!O329=""),"",SCHEDULES!O329)</f>
        <v>EPL</v>
      </c>
      <c r="C330" s="271">
        <f>IF(B330="","",SCHEDULES!P329)</f>
        <v>46501</v>
      </c>
      <c r="D330" s="270" t="str">
        <f>IF(B330="","",SCHEDULES!Q329)</f>
        <v>Old Trafford</v>
      </c>
      <c r="E330" s="272">
        <f>IF(B330="","",SCHEDULES!R329)</f>
        <v>0.625</v>
      </c>
      <c r="F330" s="262">
        <f t="shared" si="71"/>
        <v>46501.625</v>
      </c>
      <c r="G330" s="270" t="e" vm="28">
        <f>IFERROR(INDEX(LOGOS!B:B,MATCH(H330,LOGOS!A:A,0),1),"")</f>
        <v>#VALUE!</v>
      </c>
      <c r="H330" s="270" t="str">
        <f>IF(B330="","",SCHEDULES!S329)</f>
        <v>Manchester United</v>
      </c>
      <c r="I330" s="313" t="s">
        <v>117</v>
      </c>
      <c r="J330" s="273" t="str">
        <f t="shared" si="72"/>
        <v>:</v>
      </c>
      <c r="K330" s="313" t="s">
        <v>117</v>
      </c>
      <c r="L330" s="270" t="str">
        <f>IF(B330="","",SCHEDULES!T329)</f>
        <v>Crystal Palace</v>
      </c>
      <c r="M330" s="270" t="e" vm="30">
        <f>IFERROR(INDEX(LOGOS!B:B,MATCH(L330,LOGOS!A:A,0),1),"")</f>
        <v>#VALUE!</v>
      </c>
      <c r="N330" s="107" t="str">
        <f t="shared" si="73"/>
        <v/>
      </c>
      <c r="O330" s="108" t="str">
        <f t="shared" si="74"/>
        <v/>
      </c>
      <c r="P330" s="108" t="str">
        <f t="shared" si="75"/>
        <v/>
      </c>
      <c r="Q330" s="109" t="str">
        <f t="shared" si="76"/>
        <v/>
      </c>
      <c r="R330" s="109" t="str">
        <f t="shared" si="77"/>
        <v/>
      </c>
      <c r="S330" s="109" t="str">
        <f t="shared" si="78"/>
        <v/>
      </c>
      <c r="T330" s="109" t="str">
        <f t="shared" si="79"/>
        <v/>
      </c>
      <c r="U330" s="108" t="str">
        <f>IF(N330="","",IF(MASTER.SCHEDULE!$N330="Draw",1,IF(MASTER.SCHEDULE!$N330=H330,3,0)))</f>
        <v/>
      </c>
      <c r="V330" s="108" t="str">
        <f>IF(N330="","",IF(MASTER.SCHEDULE!$N330="Draw",1,IF(MASTER.SCHEDULE!$N330=L330,3,0)))</f>
        <v/>
      </c>
      <c r="W330" s="109" t="str">
        <f>IF(N330="","",MASTER.SCHEDULE!$Q330+MASTER.SCHEDULE!$R330)</f>
        <v/>
      </c>
      <c r="X330" s="110">
        <f t="shared" si="80"/>
        <v>46501</v>
      </c>
      <c r="Y330" s="87"/>
      <c r="Z330" s="87"/>
      <c r="AA330" s="275" t="str">
        <f t="shared" si="81"/>
        <v>Apr 19, 2027</v>
      </c>
      <c r="AB330" s="87"/>
      <c r="AC330" s="87"/>
      <c r="AD330" s="126"/>
      <c r="AE330" s="126"/>
      <c r="AF330" s="87"/>
      <c r="AG330" s="87"/>
      <c r="AH330" s="126"/>
      <c r="AI330" s="126"/>
      <c r="AJ330" s="138"/>
      <c r="AK330" s="91"/>
      <c r="AL330" s="91"/>
      <c r="AM330" s="91"/>
      <c r="AN330" s="151"/>
      <c r="AO330" s="151"/>
      <c r="AP330" s="151"/>
      <c r="AQ330" s="151"/>
      <c r="AR330" s="151"/>
      <c r="AS330" s="151"/>
      <c r="AT330" s="151"/>
      <c r="AU330" s="152"/>
      <c r="AV330" s="152"/>
      <c r="AW330" s="152"/>
      <c r="AX330" s="151"/>
      <c r="AY330" s="151"/>
      <c r="AZ330" s="152"/>
      <c r="BA330" s="152"/>
      <c r="BB330" s="152"/>
      <c r="BC330" s="152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87"/>
      <c r="BO330" s="87"/>
      <c r="BP330" s="91"/>
      <c r="BQ330" s="91"/>
      <c r="BR330" s="91"/>
      <c r="BS330" s="91"/>
      <c r="BT330" s="87"/>
      <c r="BU330" s="87"/>
      <c r="BV330" s="87"/>
      <c r="BW330" s="87"/>
      <c r="BX330" s="87"/>
      <c r="BY330" s="87"/>
      <c r="BZ330" s="87"/>
      <c r="CA330" s="87"/>
      <c r="CB330" s="87"/>
      <c r="CC330" s="87"/>
      <c r="CD330" s="87"/>
      <c r="CE330" s="87"/>
    </row>
    <row r="331" spans="1:83" ht="30" customHeight="1">
      <c r="A331" s="87"/>
      <c r="B331" s="270" t="str">
        <f>IF(OR(SCHEDULES!O330=0,SCHEDULES!O330=""),"",SCHEDULES!O330)</f>
        <v>EPL</v>
      </c>
      <c r="C331" s="271">
        <f>IF(B331="","",SCHEDULES!P330)</f>
        <v>46501</v>
      </c>
      <c r="D331" s="270" t="str">
        <f>IF(B331="","",SCHEDULES!Q330)</f>
        <v>St. James' Park</v>
      </c>
      <c r="E331" s="272">
        <f>IF(B331="","",SCHEDULES!R330)</f>
        <v>0.625</v>
      </c>
      <c r="F331" s="262">
        <f t="shared" si="71"/>
        <v>46501.625</v>
      </c>
      <c r="G331" s="270" t="e" vm="42">
        <f>IFERROR(INDEX(LOGOS!B:B,MATCH(H331,LOGOS!A:A,0),1),"")</f>
        <v>#VALUE!</v>
      </c>
      <c r="H331" s="270" t="str">
        <f>IF(B331="","",SCHEDULES!S330)</f>
        <v>Newcastle United</v>
      </c>
      <c r="I331" s="313" t="s">
        <v>117</v>
      </c>
      <c r="J331" s="273" t="str">
        <f t="shared" si="72"/>
        <v>:</v>
      </c>
      <c r="K331" s="313" t="s">
        <v>117</v>
      </c>
      <c r="L331" s="270" t="str">
        <f>IF(B331="","",SCHEDULES!T330)</f>
        <v>Ipswich</v>
      </c>
      <c r="M331" s="270" t="e" vm="31">
        <f>IFERROR(INDEX(LOGOS!B:B,MATCH(L331,LOGOS!A:A,0),1),"")</f>
        <v>#VALUE!</v>
      </c>
      <c r="N331" s="107" t="str">
        <f t="shared" si="73"/>
        <v/>
      </c>
      <c r="O331" s="108" t="str">
        <f t="shared" si="74"/>
        <v/>
      </c>
      <c r="P331" s="108" t="str">
        <f t="shared" si="75"/>
        <v/>
      </c>
      <c r="Q331" s="109" t="str">
        <f t="shared" si="76"/>
        <v/>
      </c>
      <c r="R331" s="109" t="str">
        <f t="shared" si="77"/>
        <v/>
      </c>
      <c r="S331" s="109" t="str">
        <f t="shared" si="78"/>
        <v/>
      </c>
      <c r="T331" s="109" t="str">
        <f t="shared" si="79"/>
        <v/>
      </c>
      <c r="U331" s="108" t="str">
        <f>IF(N331="","",IF(MASTER.SCHEDULE!$N331="Draw",1,IF(MASTER.SCHEDULE!$N331=H331,3,0)))</f>
        <v/>
      </c>
      <c r="V331" s="108" t="str">
        <f>IF(N331="","",IF(MASTER.SCHEDULE!$N331="Draw",1,IF(MASTER.SCHEDULE!$N331=L331,3,0)))</f>
        <v/>
      </c>
      <c r="W331" s="109" t="str">
        <f>IF(N331="","",MASTER.SCHEDULE!$Q331+MASTER.SCHEDULE!$R331)</f>
        <v/>
      </c>
      <c r="X331" s="110">
        <f t="shared" si="80"/>
        <v>46501</v>
      </c>
      <c r="Y331" s="87"/>
      <c r="Z331" s="87"/>
      <c r="AA331" s="275" t="str">
        <f t="shared" si="81"/>
        <v>Apr 19, 2027</v>
      </c>
      <c r="AB331" s="87"/>
      <c r="AC331" s="87"/>
      <c r="AD331" s="126"/>
      <c r="AE331" s="126"/>
      <c r="AF331" s="87"/>
      <c r="AG331" s="87"/>
      <c r="AH331" s="126"/>
      <c r="AI331" s="126"/>
      <c r="AJ331" s="138"/>
      <c r="AK331" s="91"/>
      <c r="AL331" s="91"/>
      <c r="AM331" s="91"/>
      <c r="AN331" s="151"/>
      <c r="AO331" s="151"/>
      <c r="AP331" s="151"/>
      <c r="AQ331" s="151"/>
      <c r="AR331" s="151"/>
      <c r="AS331" s="151"/>
      <c r="AT331" s="151"/>
      <c r="AU331" s="152"/>
      <c r="AV331" s="152"/>
      <c r="AW331" s="152"/>
      <c r="AX331" s="151"/>
      <c r="AY331" s="151"/>
      <c r="AZ331" s="152"/>
      <c r="BA331" s="152"/>
      <c r="BB331" s="152"/>
      <c r="BC331" s="152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87"/>
      <c r="BO331" s="87"/>
      <c r="BP331" s="91"/>
      <c r="BQ331" s="91"/>
      <c r="BR331" s="91"/>
      <c r="BS331" s="91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7"/>
    </row>
    <row r="332" spans="1:83" ht="30" customHeight="1">
      <c r="A332" s="87"/>
      <c r="B332" s="270" t="str">
        <f>IF(OR(SCHEDULES!O331=0,SCHEDULES!O331=""),"",SCHEDULES!O331)</f>
        <v>EPL</v>
      </c>
      <c r="C332" s="271">
        <f>IF(B332="","",SCHEDULES!P331)</f>
        <v>46501</v>
      </c>
      <c r="D332" s="270" t="str">
        <f>IF(B332="","",SCHEDULES!Q331)</f>
        <v>The City Ground</v>
      </c>
      <c r="E332" s="272">
        <f>IF(B332="","",SCHEDULES!R331)</f>
        <v>0.625</v>
      </c>
      <c r="F332" s="262">
        <f t="shared" si="71"/>
        <v>46501.625</v>
      </c>
      <c r="G332" s="270" t="e" vm="34">
        <f>IFERROR(INDEX(LOGOS!B:B,MATCH(H332,LOGOS!A:A,0),1),"")</f>
        <v>#VALUE!</v>
      </c>
      <c r="H332" s="270" t="str">
        <f>IF(B332="","",SCHEDULES!S331)</f>
        <v>Nottingham Forest</v>
      </c>
      <c r="I332" s="313" t="s">
        <v>117</v>
      </c>
      <c r="J332" s="273" t="str">
        <f t="shared" si="72"/>
        <v>:</v>
      </c>
      <c r="K332" s="313" t="s">
        <v>117</v>
      </c>
      <c r="L332" s="270" t="str">
        <f>IF(B332="","",SCHEDULES!T331)</f>
        <v>Sunderland</v>
      </c>
      <c r="M332" s="270" t="e" vm="32">
        <f>IFERROR(INDEX(LOGOS!B:B,MATCH(L332,LOGOS!A:A,0),1),"")</f>
        <v>#VALUE!</v>
      </c>
      <c r="N332" s="107" t="str">
        <f t="shared" si="73"/>
        <v/>
      </c>
      <c r="O332" s="108" t="str">
        <f t="shared" si="74"/>
        <v/>
      </c>
      <c r="P332" s="108" t="str">
        <f t="shared" si="75"/>
        <v/>
      </c>
      <c r="Q332" s="109" t="str">
        <f t="shared" si="76"/>
        <v/>
      </c>
      <c r="R332" s="109" t="str">
        <f t="shared" si="77"/>
        <v/>
      </c>
      <c r="S332" s="109" t="str">
        <f t="shared" si="78"/>
        <v/>
      </c>
      <c r="T332" s="109" t="str">
        <f t="shared" si="79"/>
        <v/>
      </c>
      <c r="U332" s="108" t="str">
        <f>IF(N332="","",IF(MASTER.SCHEDULE!$N332="Draw",1,IF(MASTER.SCHEDULE!$N332=H332,3,0)))</f>
        <v/>
      </c>
      <c r="V332" s="108" t="str">
        <f>IF(N332="","",IF(MASTER.SCHEDULE!$N332="Draw",1,IF(MASTER.SCHEDULE!$N332=L332,3,0)))</f>
        <v/>
      </c>
      <c r="W332" s="109" t="str">
        <f>IF(N332="","",MASTER.SCHEDULE!$Q332+MASTER.SCHEDULE!$R332)</f>
        <v/>
      </c>
      <c r="X332" s="110">
        <f t="shared" si="80"/>
        <v>46501</v>
      </c>
      <c r="Y332" s="87"/>
      <c r="Z332" s="87"/>
      <c r="AA332" s="275" t="str">
        <f t="shared" si="81"/>
        <v>Apr 19, 2027</v>
      </c>
      <c r="AB332" s="87"/>
      <c r="AC332" s="87"/>
      <c r="AD332" s="126"/>
      <c r="AE332" s="126"/>
      <c r="AF332" s="87"/>
      <c r="AG332" s="87"/>
      <c r="AH332" s="126"/>
      <c r="AI332" s="126"/>
      <c r="AJ332" s="138"/>
      <c r="AK332" s="91"/>
      <c r="AL332" s="91"/>
      <c r="AM332" s="91"/>
      <c r="AN332" s="151"/>
      <c r="AO332" s="151"/>
      <c r="AP332" s="151"/>
      <c r="AQ332" s="151"/>
      <c r="AR332" s="151"/>
      <c r="AS332" s="151"/>
      <c r="AT332" s="151"/>
      <c r="AU332" s="152"/>
      <c r="AV332" s="152"/>
      <c r="AW332" s="152"/>
      <c r="AX332" s="151"/>
      <c r="AY332" s="151"/>
      <c r="AZ332" s="152"/>
      <c r="BA332" s="152"/>
      <c r="BB332" s="152"/>
      <c r="BC332" s="152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87"/>
      <c r="BO332" s="87"/>
      <c r="BP332" s="91"/>
      <c r="BQ332" s="91"/>
      <c r="BR332" s="91"/>
      <c r="BS332" s="91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7"/>
    </row>
    <row r="333" spans="1:83" ht="30" customHeight="1">
      <c r="A333" s="87"/>
      <c r="B333" s="270" t="str">
        <f>IF(OR(SCHEDULES!O332=0,SCHEDULES!O332=""),"",SCHEDULES!O332)</f>
        <v>EPL</v>
      </c>
      <c r="C333" s="271">
        <f>IF(B333="","",SCHEDULES!P332)</f>
        <v>46501</v>
      </c>
      <c r="D333" s="270" t="str">
        <f>IF(B333="","",SCHEDULES!Q332)</f>
        <v>Tottenham Hotspur Stadium</v>
      </c>
      <c r="E333" s="272">
        <f>IF(B333="","",SCHEDULES!R332)</f>
        <v>0.625</v>
      </c>
      <c r="F333" s="262">
        <f t="shared" si="71"/>
        <v>46501.625</v>
      </c>
      <c r="G333" s="270" t="e" vm="38">
        <f>IFERROR(INDEX(LOGOS!B:B,MATCH(H333,LOGOS!A:A,0),1),"")</f>
        <v>#VALUE!</v>
      </c>
      <c r="H333" s="270" t="str">
        <f>IF(B333="","",SCHEDULES!S332)</f>
        <v>Tottenham</v>
      </c>
      <c r="I333" s="313" t="s">
        <v>117</v>
      </c>
      <c r="J333" s="273" t="str">
        <f t="shared" si="72"/>
        <v>:</v>
      </c>
      <c r="K333" s="313" t="s">
        <v>117</v>
      </c>
      <c r="L333" s="270" t="str">
        <f>IF(B333="","",SCHEDULES!T332)</f>
        <v>Hull</v>
      </c>
      <c r="M333" s="270" t="e" vm="27">
        <f>IFERROR(INDEX(LOGOS!B:B,MATCH(L333,LOGOS!A:A,0),1),"")</f>
        <v>#VALUE!</v>
      </c>
      <c r="N333" s="107" t="str">
        <f t="shared" si="73"/>
        <v/>
      </c>
      <c r="O333" s="108" t="str">
        <f t="shared" si="74"/>
        <v/>
      </c>
      <c r="P333" s="108" t="str">
        <f t="shared" si="75"/>
        <v/>
      </c>
      <c r="Q333" s="109" t="str">
        <f t="shared" si="76"/>
        <v/>
      </c>
      <c r="R333" s="109" t="str">
        <f t="shared" si="77"/>
        <v/>
      </c>
      <c r="S333" s="109" t="str">
        <f t="shared" si="78"/>
        <v/>
      </c>
      <c r="T333" s="109" t="str">
        <f t="shared" si="79"/>
        <v/>
      </c>
      <c r="U333" s="108" t="str">
        <f>IF(N333="","",IF(MASTER.SCHEDULE!$N333="Draw",1,IF(MASTER.SCHEDULE!$N333=H333,3,0)))</f>
        <v/>
      </c>
      <c r="V333" s="108" t="str">
        <f>IF(N333="","",IF(MASTER.SCHEDULE!$N333="Draw",1,IF(MASTER.SCHEDULE!$N333=L333,3,0)))</f>
        <v/>
      </c>
      <c r="W333" s="109" t="str">
        <f>IF(N333="","",MASTER.SCHEDULE!$Q333+MASTER.SCHEDULE!$R333)</f>
        <v/>
      </c>
      <c r="X333" s="110">
        <f t="shared" si="80"/>
        <v>46501</v>
      </c>
      <c r="Y333" s="87"/>
      <c r="Z333" s="87"/>
      <c r="AA333" s="275" t="str">
        <f t="shared" si="81"/>
        <v>Apr 19, 2027</v>
      </c>
      <c r="AB333" s="87"/>
      <c r="AC333" s="87"/>
      <c r="AD333" s="126"/>
      <c r="AE333" s="126"/>
      <c r="AF333" s="87"/>
      <c r="AG333" s="87"/>
      <c r="AH333" s="126"/>
      <c r="AI333" s="126"/>
      <c r="AJ333" s="138"/>
      <c r="AK333" s="91"/>
      <c r="AL333" s="91"/>
      <c r="AM333" s="91"/>
      <c r="AN333" s="151"/>
      <c r="AO333" s="151"/>
      <c r="AP333" s="151"/>
      <c r="AQ333" s="151"/>
      <c r="AR333" s="151"/>
      <c r="AS333" s="151"/>
      <c r="AT333" s="151"/>
      <c r="AU333" s="152"/>
      <c r="AV333" s="152"/>
      <c r="AW333" s="152"/>
      <c r="AX333" s="151"/>
      <c r="AY333" s="151"/>
      <c r="AZ333" s="152"/>
      <c r="BA333" s="152"/>
      <c r="BB333" s="152"/>
      <c r="BC333" s="152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87"/>
      <c r="BO333" s="87"/>
      <c r="BP333" s="91"/>
      <c r="BQ333" s="91"/>
      <c r="BR333" s="91"/>
      <c r="BS333" s="91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7"/>
    </row>
    <row r="334" spans="1:83" ht="30" customHeight="1">
      <c r="A334" s="87"/>
      <c r="B334" s="270" t="str">
        <f>IF(OR(SCHEDULES!O333=0,SCHEDULES!O333=""),"",SCHEDULES!O333)</f>
        <v>EPL</v>
      </c>
      <c r="C334" s="271">
        <f>IF(B334="","",SCHEDULES!P333)</f>
        <v>46508</v>
      </c>
      <c r="D334" s="270" t="str">
        <f>IF(B334="","",SCHEDULES!Q333)</f>
        <v>Emirates Stadium</v>
      </c>
      <c r="E334" s="272">
        <f>IF(B334="","",SCHEDULES!R333)</f>
        <v>0.625</v>
      </c>
      <c r="F334" s="262">
        <f t="shared" si="71"/>
        <v>46508.625</v>
      </c>
      <c r="G334" s="270" t="e" vm="25">
        <f>IFERROR(INDEX(LOGOS!B:B,MATCH(H334,LOGOS!A:A,0),1),"")</f>
        <v>#VALUE!</v>
      </c>
      <c r="H334" s="270" t="str">
        <f>IF(B334="","",SCHEDULES!S333)</f>
        <v>Arsenal</v>
      </c>
      <c r="I334" s="313" t="s">
        <v>117</v>
      </c>
      <c r="J334" s="273" t="str">
        <f t="shared" si="72"/>
        <v>:</v>
      </c>
      <c r="K334" s="313" t="s">
        <v>117</v>
      </c>
      <c r="L334" s="270" t="str">
        <f>IF(B334="","",SCHEDULES!T333)</f>
        <v>Tottenham</v>
      </c>
      <c r="M334" s="270" t="e" vm="38">
        <f>IFERROR(INDEX(LOGOS!B:B,MATCH(L334,LOGOS!A:A,0),1),"")</f>
        <v>#VALUE!</v>
      </c>
      <c r="N334" s="107" t="str">
        <f t="shared" si="73"/>
        <v/>
      </c>
      <c r="O334" s="108" t="str">
        <f t="shared" si="74"/>
        <v/>
      </c>
      <c r="P334" s="108" t="str">
        <f t="shared" si="75"/>
        <v/>
      </c>
      <c r="Q334" s="109" t="str">
        <f t="shared" si="76"/>
        <v/>
      </c>
      <c r="R334" s="109" t="str">
        <f t="shared" si="77"/>
        <v/>
      </c>
      <c r="S334" s="109" t="str">
        <f t="shared" si="78"/>
        <v/>
      </c>
      <c r="T334" s="109" t="str">
        <f t="shared" si="79"/>
        <v/>
      </c>
      <c r="U334" s="108" t="str">
        <f>IF(N334="","",IF(MASTER.SCHEDULE!$N334="Draw",1,IF(MASTER.SCHEDULE!$N334=H334,3,0)))</f>
        <v/>
      </c>
      <c r="V334" s="108" t="str">
        <f>IF(N334="","",IF(MASTER.SCHEDULE!$N334="Draw",1,IF(MASTER.SCHEDULE!$N334=L334,3,0)))</f>
        <v/>
      </c>
      <c r="W334" s="109" t="str">
        <f>IF(N334="","",MASTER.SCHEDULE!$Q334+MASTER.SCHEDULE!$R334)</f>
        <v/>
      </c>
      <c r="X334" s="110">
        <f t="shared" si="80"/>
        <v>46508</v>
      </c>
      <c r="Y334" s="87"/>
      <c r="Z334" s="87"/>
      <c r="AA334" s="275" t="str">
        <f t="shared" si="81"/>
        <v>Apr 26, 2027</v>
      </c>
      <c r="AB334" s="87"/>
      <c r="AC334" s="87"/>
      <c r="AD334" s="126"/>
      <c r="AE334" s="126"/>
      <c r="AF334" s="87"/>
      <c r="AG334" s="87"/>
      <c r="AH334" s="126"/>
      <c r="AI334" s="126"/>
      <c r="AJ334" s="138"/>
      <c r="AK334" s="91"/>
      <c r="AL334" s="91"/>
      <c r="AM334" s="91"/>
      <c r="AN334" s="151"/>
      <c r="AO334" s="151"/>
      <c r="AP334" s="151"/>
      <c r="AQ334" s="151"/>
      <c r="AR334" s="151"/>
      <c r="AS334" s="151"/>
      <c r="AT334" s="151"/>
      <c r="AU334" s="152"/>
      <c r="AV334" s="152"/>
      <c r="AW334" s="152"/>
      <c r="AX334" s="151"/>
      <c r="AY334" s="151"/>
      <c r="AZ334" s="152"/>
      <c r="BA334" s="152"/>
      <c r="BB334" s="152"/>
      <c r="BC334" s="152"/>
      <c r="BD334" s="91"/>
      <c r="BE334" s="91"/>
      <c r="BF334" s="91"/>
      <c r="BG334" s="91"/>
      <c r="BH334" s="91"/>
      <c r="BI334" s="91"/>
      <c r="BJ334" s="91"/>
      <c r="BK334" s="91"/>
      <c r="BL334" s="91"/>
      <c r="BM334" s="91"/>
      <c r="BN334" s="87"/>
      <c r="BO334" s="87"/>
      <c r="BP334" s="91"/>
      <c r="BQ334" s="91"/>
      <c r="BR334" s="91"/>
      <c r="BS334" s="91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7"/>
    </row>
    <row r="335" spans="1:83" ht="30" customHeight="1">
      <c r="A335" s="87"/>
      <c r="B335" s="270" t="str">
        <f>IF(OR(SCHEDULES!O334=0,SCHEDULES!O334=""),"",SCHEDULES!O334)</f>
        <v>EPL</v>
      </c>
      <c r="C335" s="271">
        <f>IF(B335="","",SCHEDULES!P334)</f>
        <v>46508</v>
      </c>
      <c r="D335" s="270" t="str">
        <f>IF(B335="","",SCHEDULES!Q334)</f>
        <v>American Express Stadium</v>
      </c>
      <c r="E335" s="272">
        <f>IF(B335="","",SCHEDULES!R334)</f>
        <v>0.625</v>
      </c>
      <c r="F335" s="262">
        <f t="shared" si="71"/>
        <v>46508.625</v>
      </c>
      <c r="G335" s="270" t="e" vm="39">
        <f>IFERROR(INDEX(LOGOS!B:B,MATCH(H335,LOGOS!A:A,0),1),"")</f>
        <v>#VALUE!</v>
      </c>
      <c r="H335" s="270" t="str">
        <f>IF(B335="","",SCHEDULES!S334)</f>
        <v>Brighton</v>
      </c>
      <c r="I335" s="313" t="s">
        <v>117</v>
      </c>
      <c r="J335" s="273" t="str">
        <f t="shared" si="72"/>
        <v>:</v>
      </c>
      <c r="K335" s="313" t="s">
        <v>117</v>
      </c>
      <c r="L335" s="270" t="str">
        <f>IF(B335="","",SCHEDULES!T334)</f>
        <v>Nottingham Forest</v>
      </c>
      <c r="M335" s="270" t="e" vm="34">
        <f>IFERROR(INDEX(LOGOS!B:B,MATCH(L335,LOGOS!A:A,0),1),"")</f>
        <v>#VALUE!</v>
      </c>
      <c r="N335" s="107" t="str">
        <f t="shared" si="73"/>
        <v/>
      </c>
      <c r="O335" s="108" t="str">
        <f t="shared" si="74"/>
        <v/>
      </c>
      <c r="P335" s="108" t="str">
        <f t="shared" si="75"/>
        <v/>
      </c>
      <c r="Q335" s="109" t="str">
        <f t="shared" si="76"/>
        <v/>
      </c>
      <c r="R335" s="109" t="str">
        <f t="shared" si="77"/>
        <v/>
      </c>
      <c r="S335" s="109" t="str">
        <f t="shared" si="78"/>
        <v/>
      </c>
      <c r="T335" s="109" t="str">
        <f t="shared" si="79"/>
        <v/>
      </c>
      <c r="U335" s="108" t="str">
        <f>IF(N335="","",IF(MASTER.SCHEDULE!$N335="Draw",1,IF(MASTER.SCHEDULE!$N335=H335,3,0)))</f>
        <v/>
      </c>
      <c r="V335" s="108" t="str">
        <f>IF(N335="","",IF(MASTER.SCHEDULE!$N335="Draw",1,IF(MASTER.SCHEDULE!$N335=L335,3,0)))</f>
        <v/>
      </c>
      <c r="W335" s="109" t="str">
        <f>IF(N335="","",MASTER.SCHEDULE!$Q335+MASTER.SCHEDULE!$R335)</f>
        <v/>
      </c>
      <c r="X335" s="110">
        <f t="shared" si="80"/>
        <v>46508</v>
      </c>
      <c r="Y335" s="87"/>
      <c r="Z335" s="87"/>
      <c r="AA335" s="275" t="str">
        <f t="shared" si="81"/>
        <v>Apr 26, 2027</v>
      </c>
      <c r="AB335" s="87"/>
      <c r="AC335" s="87"/>
      <c r="AD335" s="126"/>
      <c r="AE335" s="126"/>
      <c r="AF335" s="87"/>
      <c r="AG335" s="87"/>
      <c r="AH335" s="126"/>
      <c r="AI335" s="126"/>
      <c r="AJ335" s="138"/>
      <c r="AK335" s="91"/>
      <c r="AL335" s="91"/>
      <c r="AM335" s="91"/>
      <c r="AN335" s="151"/>
      <c r="AO335" s="151"/>
      <c r="AP335" s="151"/>
      <c r="AQ335" s="151"/>
      <c r="AR335" s="151"/>
      <c r="AS335" s="151"/>
      <c r="AT335" s="151"/>
      <c r="AU335" s="152"/>
      <c r="AV335" s="152"/>
      <c r="AW335" s="152"/>
      <c r="AX335" s="151"/>
      <c r="AY335" s="151"/>
      <c r="AZ335" s="152"/>
      <c r="BA335" s="152"/>
      <c r="BB335" s="152"/>
      <c r="BC335" s="152"/>
      <c r="BD335" s="91"/>
      <c r="BE335" s="91"/>
      <c r="BF335" s="91"/>
      <c r="BG335" s="91"/>
      <c r="BH335" s="91"/>
      <c r="BI335" s="91"/>
      <c r="BJ335" s="91"/>
      <c r="BK335" s="91"/>
      <c r="BL335" s="91"/>
      <c r="BM335" s="91"/>
      <c r="BN335" s="87"/>
      <c r="BO335" s="87"/>
      <c r="BP335" s="91"/>
      <c r="BQ335" s="91"/>
      <c r="BR335" s="91"/>
      <c r="BS335" s="91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7"/>
    </row>
    <row r="336" spans="1:83" ht="30" customHeight="1">
      <c r="A336" s="87"/>
      <c r="B336" s="270" t="str">
        <f>IF(OR(SCHEDULES!O335=0,SCHEDULES!O335=""),"",SCHEDULES!O335)</f>
        <v>EPL</v>
      </c>
      <c r="C336" s="271">
        <f>IF(B336="","",SCHEDULES!P335)</f>
        <v>46508</v>
      </c>
      <c r="D336" s="270" t="str">
        <f>IF(B336="","",SCHEDULES!Q335)</f>
        <v>Coventry Building Society Arena</v>
      </c>
      <c r="E336" s="272">
        <f>IF(B336="","",SCHEDULES!R335)</f>
        <v>0.625</v>
      </c>
      <c r="F336" s="262">
        <f t="shared" si="71"/>
        <v>46508.625</v>
      </c>
      <c r="G336" s="270" t="e" vm="26">
        <f>IFERROR(INDEX(LOGOS!B:B,MATCH(H336,LOGOS!A:A,0),1),"")</f>
        <v>#VALUE!</v>
      </c>
      <c r="H336" s="270" t="str">
        <f>IF(B336="","",SCHEDULES!S335)</f>
        <v>Coventry</v>
      </c>
      <c r="I336" s="313" t="s">
        <v>117</v>
      </c>
      <c r="J336" s="273" t="str">
        <f t="shared" si="72"/>
        <v>:</v>
      </c>
      <c r="K336" s="313" t="s">
        <v>117</v>
      </c>
      <c r="L336" s="270" t="str">
        <f>IF(B336="","",SCHEDULES!T335)</f>
        <v>Manchester United</v>
      </c>
      <c r="M336" s="270" t="e" vm="28">
        <f>IFERROR(INDEX(LOGOS!B:B,MATCH(L336,LOGOS!A:A,0),1),"")</f>
        <v>#VALUE!</v>
      </c>
      <c r="N336" s="107" t="str">
        <f t="shared" si="73"/>
        <v/>
      </c>
      <c r="O336" s="108" t="str">
        <f t="shared" si="74"/>
        <v/>
      </c>
      <c r="P336" s="108" t="str">
        <f t="shared" si="75"/>
        <v/>
      </c>
      <c r="Q336" s="109" t="str">
        <f t="shared" si="76"/>
        <v/>
      </c>
      <c r="R336" s="109" t="str">
        <f t="shared" si="77"/>
        <v/>
      </c>
      <c r="S336" s="109" t="str">
        <f t="shared" si="78"/>
        <v/>
      </c>
      <c r="T336" s="109" t="str">
        <f t="shared" si="79"/>
        <v/>
      </c>
      <c r="U336" s="108" t="str">
        <f>IF(N336="","",IF(MASTER.SCHEDULE!$N336="Draw",1,IF(MASTER.SCHEDULE!$N336=H336,3,0)))</f>
        <v/>
      </c>
      <c r="V336" s="108" t="str">
        <f>IF(N336="","",IF(MASTER.SCHEDULE!$N336="Draw",1,IF(MASTER.SCHEDULE!$N336=L336,3,0)))</f>
        <v/>
      </c>
      <c r="W336" s="109" t="str">
        <f>IF(N336="","",MASTER.SCHEDULE!$Q336+MASTER.SCHEDULE!$R336)</f>
        <v/>
      </c>
      <c r="X336" s="110">
        <f t="shared" si="80"/>
        <v>46508</v>
      </c>
      <c r="Y336" s="87"/>
      <c r="Z336" s="87"/>
      <c r="AA336" s="275" t="str">
        <f t="shared" si="81"/>
        <v>Apr 26, 2027</v>
      </c>
      <c r="AB336" s="87"/>
      <c r="AC336" s="87"/>
      <c r="AD336" s="126"/>
      <c r="AE336" s="126"/>
      <c r="AF336" s="87"/>
      <c r="AG336" s="87"/>
      <c r="AH336" s="126"/>
      <c r="AI336" s="126"/>
      <c r="AJ336" s="138"/>
      <c r="AK336" s="91"/>
      <c r="AL336" s="91"/>
      <c r="AM336" s="91"/>
      <c r="AN336" s="151"/>
      <c r="AO336" s="151"/>
      <c r="AP336" s="151"/>
      <c r="AQ336" s="151"/>
      <c r="AR336" s="151"/>
      <c r="AS336" s="151"/>
      <c r="AT336" s="151"/>
      <c r="AU336" s="152"/>
      <c r="AV336" s="152"/>
      <c r="AW336" s="152"/>
      <c r="AX336" s="151"/>
      <c r="AY336" s="151"/>
      <c r="AZ336" s="152"/>
      <c r="BA336" s="152"/>
      <c r="BB336" s="152"/>
      <c r="BC336" s="152"/>
      <c r="BD336" s="91"/>
      <c r="BE336" s="91"/>
      <c r="BF336" s="91"/>
      <c r="BG336" s="91"/>
      <c r="BH336" s="91"/>
      <c r="BI336" s="91"/>
      <c r="BJ336" s="91"/>
      <c r="BK336" s="91"/>
      <c r="BL336" s="91"/>
      <c r="BM336" s="91"/>
      <c r="BN336" s="87"/>
      <c r="BO336" s="87"/>
      <c r="BP336" s="91"/>
      <c r="BQ336" s="91"/>
      <c r="BR336" s="91"/>
      <c r="BS336" s="91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7"/>
    </row>
    <row r="337" spans="1:83" ht="30" customHeight="1">
      <c r="A337" s="87"/>
      <c r="B337" s="270" t="str">
        <f>IF(OR(SCHEDULES!O336=0,SCHEDULES!O336=""),"",SCHEDULES!O336)</f>
        <v>EPL</v>
      </c>
      <c r="C337" s="271">
        <f>IF(B337="","",SCHEDULES!P336)</f>
        <v>46508</v>
      </c>
      <c r="D337" s="270" t="str">
        <f>IF(B337="","",SCHEDULES!Q336)</f>
        <v>Selhurst Park</v>
      </c>
      <c r="E337" s="272">
        <f>IF(B337="","",SCHEDULES!R336)</f>
        <v>0.625</v>
      </c>
      <c r="F337" s="262">
        <f t="shared" si="71"/>
        <v>46508.625</v>
      </c>
      <c r="G337" s="270" t="e" vm="30">
        <f>IFERROR(INDEX(LOGOS!B:B,MATCH(H337,LOGOS!A:A,0),1),"")</f>
        <v>#VALUE!</v>
      </c>
      <c r="H337" s="270" t="str">
        <f>IF(B337="","",SCHEDULES!S336)</f>
        <v>Crystal Palace</v>
      </c>
      <c r="I337" s="313" t="s">
        <v>117</v>
      </c>
      <c r="J337" s="273" t="str">
        <f t="shared" si="72"/>
        <v>:</v>
      </c>
      <c r="K337" s="313" t="s">
        <v>117</v>
      </c>
      <c r="L337" s="270" t="str">
        <f>IF(B337="","",SCHEDULES!T336)</f>
        <v>Aston Villa</v>
      </c>
      <c r="M337" s="270" t="e" vm="33">
        <f>IFERROR(INDEX(LOGOS!B:B,MATCH(L337,LOGOS!A:A,0),1),"")</f>
        <v>#VALUE!</v>
      </c>
      <c r="N337" s="107" t="str">
        <f t="shared" si="73"/>
        <v/>
      </c>
      <c r="O337" s="108" t="str">
        <f t="shared" si="74"/>
        <v/>
      </c>
      <c r="P337" s="108" t="str">
        <f t="shared" si="75"/>
        <v/>
      </c>
      <c r="Q337" s="109" t="str">
        <f t="shared" si="76"/>
        <v/>
      </c>
      <c r="R337" s="109" t="str">
        <f t="shared" si="77"/>
        <v/>
      </c>
      <c r="S337" s="109" t="str">
        <f t="shared" si="78"/>
        <v/>
      </c>
      <c r="T337" s="109" t="str">
        <f t="shared" si="79"/>
        <v/>
      </c>
      <c r="U337" s="108" t="str">
        <f>IF(N337="","",IF(MASTER.SCHEDULE!$N337="Draw",1,IF(MASTER.SCHEDULE!$N337=H337,3,0)))</f>
        <v/>
      </c>
      <c r="V337" s="108" t="str">
        <f>IF(N337="","",IF(MASTER.SCHEDULE!$N337="Draw",1,IF(MASTER.SCHEDULE!$N337=L337,3,0)))</f>
        <v/>
      </c>
      <c r="W337" s="109" t="str">
        <f>IF(N337="","",MASTER.SCHEDULE!$Q337+MASTER.SCHEDULE!$R337)</f>
        <v/>
      </c>
      <c r="X337" s="110">
        <f t="shared" si="80"/>
        <v>46508</v>
      </c>
      <c r="Y337" s="87"/>
      <c r="Z337" s="87"/>
      <c r="AA337" s="275" t="str">
        <f t="shared" si="81"/>
        <v>Apr 26, 2027</v>
      </c>
      <c r="AB337" s="87"/>
      <c r="AC337" s="87"/>
      <c r="AD337" s="126"/>
      <c r="AE337" s="126"/>
      <c r="AF337" s="87"/>
      <c r="AG337" s="87"/>
      <c r="AH337" s="126"/>
      <c r="AI337" s="126"/>
      <c r="AJ337" s="138"/>
      <c r="AK337" s="91"/>
      <c r="AL337" s="91"/>
      <c r="AM337" s="91"/>
      <c r="AN337" s="151"/>
      <c r="AO337" s="151"/>
      <c r="AP337" s="151"/>
      <c r="AQ337" s="151"/>
      <c r="AR337" s="151"/>
      <c r="AS337" s="151"/>
      <c r="AT337" s="151"/>
      <c r="AU337" s="152"/>
      <c r="AV337" s="152"/>
      <c r="AW337" s="152"/>
      <c r="AX337" s="151"/>
      <c r="AY337" s="151"/>
      <c r="AZ337" s="152"/>
      <c r="BA337" s="152"/>
      <c r="BB337" s="152"/>
      <c r="BC337" s="152"/>
      <c r="BD337" s="91"/>
      <c r="BE337" s="91"/>
      <c r="BF337" s="91"/>
      <c r="BG337" s="91"/>
      <c r="BH337" s="91"/>
      <c r="BI337" s="91"/>
      <c r="BJ337" s="91"/>
      <c r="BK337" s="91"/>
      <c r="BL337" s="91"/>
      <c r="BM337" s="91"/>
      <c r="BN337" s="87"/>
      <c r="BO337" s="87"/>
      <c r="BP337" s="91"/>
      <c r="BQ337" s="91"/>
      <c r="BR337" s="91"/>
      <c r="BS337" s="91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7"/>
    </row>
    <row r="338" spans="1:83" ht="30" customHeight="1">
      <c r="A338" s="87"/>
      <c r="B338" s="270" t="str">
        <f>IF(OR(SCHEDULES!O337=0,SCHEDULES!O337=""),"",SCHEDULES!O337)</f>
        <v>EPL</v>
      </c>
      <c r="C338" s="271">
        <f>IF(B338="","",SCHEDULES!P337)</f>
        <v>46508</v>
      </c>
      <c r="D338" s="270" t="str">
        <f>IF(B338="","",SCHEDULES!Q337)</f>
        <v>Craven Cottage</v>
      </c>
      <c r="E338" s="272">
        <f>IF(B338="","",SCHEDULES!R337)</f>
        <v>0.625</v>
      </c>
      <c r="F338" s="262">
        <f t="shared" si="71"/>
        <v>46508.625</v>
      </c>
      <c r="G338" s="270" t="e" vm="44">
        <f>IFERROR(INDEX(LOGOS!B:B,MATCH(H338,LOGOS!A:A,0),1),"")</f>
        <v>#VALUE!</v>
      </c>
      <c r="H338" s="270" t="str">
        <f>IF(B338="","",SCHEDULES!S337)</f>
        <v>Fulham</v>
      </c>
      <c r="I338" s="313" t="s">
        <v>117</v>
      </c>
      <c r="J338" s="273" t="str">
        <f t="shared" si="72"/>
        <v>:</v>
      </c>
      <c r="K338" s="313" t="s">
        <v>117</v>
      </c>
      <c r="L338" s="270" t="str">
        <f>IF(B338="","",SCHEDULES!T337)</f>
        <v>Everton</v>
      </c>
      <c r="M338" s="270" t="e" vm="29">
        <f>IFERROR(INDEX(LOGOS!B:B,MATCH(L338,LOGOS!A:A,0),1),"")</f>
        <v>#VALUE!</v>
      </c>
      <c r="N338" s="107" t="str">
        <f t="shared" si="73"/>
        <v/>
      </c>
      <c r="O338" s="108" t="str">
        <f t="shared" si="74"/>
        <v/>
      </c>
      <c r="P338" s="108" t="str">
        <f t="shared" si="75"/>
        <v/>
      </c>
      <c r="Q338" s="109" t="str">
        <f t="shared" si="76"/>
        <v/>
      </c>
      <c r="R338" s="109" t="str">
        <f t="shared" si="77"/>
        <v/>
      </c>
      <c r="S338" s="109" t="str">
        <f t="shared" si="78"/>
        <v/>
      </c>
      <c r="T338" s="109" t="str">
        <f t="shared" si="79"/>
        <v/>
      </c>
      <c r="U338" s="108" t="str">
        <f>IF(N338="","",IF(MASTER.SCHEDULE!$N338="Draw",1,IF(MASTER.SCHEDULE!$N338=H338,3,0)))</f>
        <v/>
      </c>
      <c r="V338" s="108" t="str">
        <f>IF(N338="","",IF(MASTER.SCHEDULE!$N338="Draw",1,IF(MASTER.SCHEDULE!$N338=L338,3,0)))</f>
        <v/>
      </c>
      <c r="W338" s="109" t="str">
        <f>IF(N338="","",MASTER.SCHEDULE!$Q338+MASTER.SCHEDULE!$R338)</f>
        <v/>
      </c>
      <c r="X338" s="110">
        <f t="shared" si="80"/>
        <v>46508</v>
      </c>
      <c r="Y338" s="87"/>
      <c r="Z338" s="87"/>
      <c r="AA338" s="275" t="str">
        <f t="shared" si="81"/>
        <v>Apr 26, 2027</v>
      </c>
      <c r="AB338" s="87"/>
      <c r="AC338" s="87"/>
      <c r="AD338" s="126"/>
      <c r="AE338" s="126"/>
      <c r="AF338" s="87"/>
      <c r="AG338" s="87"/>
      <c r="AH338" s="126"/>
      <c r="AI338" s="126"/>
      <c r="AJ338" s="138"/>
      <c r="AK338" s="91"/>
      <c r="AL338" s="91"/>
      <c r="AM338" s="91"/>
      <c r="AN338" s="151"/>
      <c r="AO338" s="151"/>
      <c r="AP338" s="151"/>
      <c r="AQ338" s="151"/>
      <c r="AR338" s="151"/>
      <c r="AS338" s="151"/>
      <c r="AT338" s="151"/>
      <c r="AU338" s="152"/>
      <c r="AV338" s="152"/>
      <c r="AW338" s="152"/>
      <c r="AX338" s="151"/>
      <c r="AY338" s="151"/>
      <c r="AZ338" s="152"/>
      <c r="BA338" s="152"/>
      <c r="BB338" s="152"/>
      <c r="BC338" s="152"/>
      <c r="BD338" s="91"/>
      <c r="BE338" s="91"/>
      <c r="BF338" s="91"/>
      <c r="BG338" s="91"/>
      <c r="BH338" s="91"/>
      <c r="BI338" s="91"/>
      <c r="BJ338" s="91"/>
      <c r="BK338" s="91"/>
      <c r="BL338" s="91"/>
      <c r="BM338" s="91"/>
      <c r="BN338" s="87"/>
      <c r="BO338" s="87"/>
      <c r="BP338" s="91"/>
      <c r="BQ338" s="91"/>
      <c r="BR338" s="91"/>
      <c r="BS338" s="91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7"/>
    </row>
    <row r="339" spans="1:83" ht="30" customHeight="1">
      <c r="A339" s="87"/>
      <c r="B339" s="270" t="str">
        <f>IF(OR(SCHEDULES!O338=0,SCHEDULES!O338=""),"",SCHEDULES!O338)</f>
        <v>EPL</v>
      </c>
      <c r="C339" s="271">
        <f>IF(B339="","",SCHEDULES!P338)</f>
        <v>46508</v>
      </c>
      <c r="D339" s="270" t="str">
        <f>IF(B339="","",SCHEDULES!Q338)</f>
        <v>MKM Stadium</v>
      </c>
      <c r="E339" s="272">
        <f>IF(B339="","",SCHEDULES!R338)</f>
        <v>0.625</v>
      </c>
      <c r="F339" s="262">
        <f t="shared" si="71"/>
        <v>46508.625</v>
      </c>
      <c r="G339" s="270" t="e" vm="27">
        <f>IFERROR(INDEX(LOGOS!B:B,MATCH(H339,LOGOS!A:A,0),1),"")</f>
        <v>#VALUE!</v>
      </c>
      <c r="H339" s="270" t="str">
        <f>IF(B339="","",SCHEDULES!S338)</f>
        <v>Hull</v>
      </c>
      <c r="I339" s="313" t="s">
        <v>117</v>
      </c>
      <c r="J339" s="273" t="str">
        <f t="shared" si="72"/>
        <v>:</v>
      </c>
      <c r="K339" s="313" t="s">
        <v>117</v>
      </c>
      <c r="L339" s="270" t="str">
        <f>IF(B339="","",SCHEDULES!T338)</f>
        <v>Bournemouth</v>
      </c>
      <c r="M339" s="270" t="e" vm="36">
        <f>IFERROR(INDEX(LOGOS!B:B,MATCH(L339,LOGOS!A:A,0),1),"")</f>
        <v>#VALUE!</v>
      </c>
      <c r="N339" s="107" t="str">
        <f t="shared" si="73"/>
        <v/>
      </c>
      <c r="O339" s="108" t="str">
        <f t="shared" si="74"/>
        <v/>
      </c>
      <c r="P339" s="108" t="str">
        <f t="shared" si="75"/>
        <v/>
      </c>
      <c r="Q339" s="109" t="str">
        <f t="shared" si="76"/>
        <v/>
      </c>
      <c r="R339" s="109" t="str">
        <f t="shared" si="77"/>
        <v/>
      </c>
      <c r="S339" s="109" t="str">
        <f t="shared" si="78"/>
        <v/>
      </c>
      <c r="T339" s="109" t="str">
        <f t="shared" si="79"/>
        <v/>
      </c>
      <c r="U339" s="108" t="str">
        <f>IF(N339="","",IF(MASTER.SCHEDULE!$N339="Draw",1,IF(MASTER.SCHEDULE!$N339=H339,3,0)))</f>
        <v/>
      </c>
      <c r="V339" s="108" t="str">
        <f>IF(N339="","",IF(MASTER.SCHEDULE!$N339="Draw",1,IF(MASTER.SCHEDULE!$N339=L339,3,0)))</f>
        <v/>
      </c>
      <c r="W339" s="109" t="str">
        <f>IF(N339="","",MASTER.SCHEDULE!$Q339+MASTER.SCHEDULE!$R339)</f>
        <v/>
      </c>
      <c r="X339" s="110">
        <f t="shared" si="80"/>
        <v>46508</v>
      </c>
      <c r="Y339" s="87"/>
      <c r="Z339" s="87"/>
      <c r="AA339" s="275" t="str">
        <f t="shared" si="81"/>
        <v>Apr 26, 2027</v>
      </c>
      <c r="AB339" s="87"/>
      <c r="AC339" s="87"/>
      <c r="AD339" s="126"/>
      <c r="AE339" s="126"/>
      <c r="AF339" s="87"/>
      <c r="AG339" s="87"/>
      <c r="AH339" s="126"/>
      <c r="AI339" s="126"/>
      <c r="AJ339" s="138"/>
      <c r="AK339" s="91"/>
      <c r="AL339" s="91"/>
      <c r="AM339" s="91"/>
      <c r="AN339" s="151"/>
      <c r="AO339" s="151"/>
      <c r="AP339" s="151"/>
      <c r="AQ339" s="151"/>
      <c r="AR339" s="151"/>
      <c r="AS339" s="151"/>
      <c r="AT339" s="151"/>
      <c r="AU339" s="152"/>
      <c r="AV339" s="152"/>
      <c r="AW339" s="152"/>
      <c r="AX339" s="151"/>
      <c r="AY339" s="151"/>
      <c r="AZ339" s="152"/>
      <c r="BA339" s="152"/>
      <c r="BB339" s="152"/>
      <c r="BC339" s="152"/>
      <c r="BD339" s="91"/>
      <c r="BE339" s="91"/>
      <c r="BF339" s="91"/>
      <c r="BG339" s="91"/>
      <c r="BH339" s="91"/>
      <c r="BI339" s="91"/>
      <c r="BJ339" s="91"/>
      <c r="BK339" s="91"/>
      <c r="BL339" s="91"/>
      <c r="BM339" s="91"/>
      <c r="BN339" s="87"/>
      <c r="BO339" s="87"/>
      <c r="BP339" s="91"/>
      <c r="BQ339" s="91"/>
      <c r="BR339" s="91"/>
      <c r="BS339" s="91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7"/>
    </row>
    <row r="340" spans="1:83" ht="30" customHeight="1">
      <c r="A340" s="87"/>
      <c r="B340" s="270" t="str">
        <f>IF(OR(SCHEDULES!O339=0,SCHEDULES!O339=""),"",SCHEDULES!O339)</f>
        <v>EPL</v>
      </c>
      <c r="C340" s="271">
        <f>IF(B340="","",SCHEDULES!P339)</f>
        <v>46508</v>
      </c>
      <c r="D340" s="270" t="str">
        <f>IF(B340="","",SCHEDULES!Q339)</f>
        <v>Portman Road</v>
      </c>
      <c r="E340" s="272">
        <f>IF(B340="","",SCHEDULES!R339)</f>
        <v>0.625</v>
      </c>
      <c r="F340" s="262">
        <f t="shared" si="71"/>
        <v>46508.625</v>
      </c>
      <c r="G340" s="270" t="e" vm="31">
        <f>IFERROR(INDEX(LOGOS!B:B,MATCH(H340,LOGOS!A:A,0),1),"")</f>
        <v>#VALUE!</v>
      </c>
      <c r="H340" s="270" t="str">
        <f>IF(B340="","",SCHEDULES!S339)</f>
        <v>Ipswich</v>
      </c>
      <c r="I340" s="313" t="s">
        <v>117</v>
      </c>
      <c r="J340" s="273" t="str">
        <f t="shared" si="72"/>
        <v>:</v>
      </c>
      <c r="K340" s="313" t="s">
        <v>117</v>
      </c>
      <c r="L340" s="270" t="str">
        <f>IF(B340="","",SCHEDULES!T339)</f>
        <v>Leeds</v>
      </c>
      <c r="M340" s="270" t="e" vm="35">
        <f>IFERROR(INDEX(LOGOS!B:B,MATCH(L340,LOGOS!A:A,0),1),"")</f>
        <v>#VALUE!</v>
      </c>
      <c r="N340" s="107" t="str">
        <f t="shared" si="73"/>
        <v/>
      </c>
      <c r="O340" s="108" t="str">
        <f t="shared" si="74"/>
        <v/>
      </c>
      <c r="P340" s="108" t="str">
        <f t="shared" si="75"/>
        <v/>
      </c>
      <c r="Q340" s="109" t="str">
        <f t="shared" si="76"/>
        <v/>
      </c>
      <c r="R340" s="109" t="str">
        <f t="shared" si="77"/>
        <v/>
      </c>
      <c r="S340" s="109" t="str">
        <f t="shared" si="78"/>
        <v/>
      </c>
      <c r="T340" s="109" t="str">
        <f t="shared" si="79"/>
        <v/>
      </c>
      <c r="U340" s="108" t="str">
        <f>IF(N340="","",IF(MASTER.SCHEDULE!$N340="Draw",1,IF(MASTER.SCHEDULE!$N340=H340,3,0)))</f>
        <v/>
      </c>
      <c r="V340" s="108" t="str">
        <f>IF(N340="","",IF(MASTER.SCHEDULE!$N340="Draw",1,IF(MASTER.SCHEDULE!$N340=L340,3,0)))</f>
        <v/>
      </c>
      <c r="W340" s="109" t="str">
        <f>IF(N340="","",MASTER.SCHEDULE!$Q340+MASTER.SCHEDULE!$R340)</f>
        <v/>
      </c>
      <c r="X340" s="110">
        <f t="shared" si="80"/>
        <v>46508</v>
      </c>
      <c r="Y340" s="87"/>
      <c r="Z340" s="87"/>
      <c r="AA340" s="275" t="str">
        <f t="shared" si="81"/>
        <v>Apr 26, 2027</v>
      </c>
      <c r="AB340" s="87"/>
      <c r="AC340" s="87"/>
      <c r="AD340" s="126"/>
      <c r="AE340" s="126"/>
      <c r="AF340" s="87"/>
      <c r="AG340" s="87"/>
      <c r="AH340" s="126"/>
      <c r="AI340" s="126"/>
      <c r="AJ340" s="138"/>
      <c r="AK340" s="91"/>
      <c r="AL340" s="91"/>
      <c r="AM340" s="91"/>
      <c r="AN340" s="151"/>
      <c r="AO340" s="151"/>
      <c r="AP340" s="151"/>
      <c r="AQ340" s="151"/>
      <c r="AR340" s="151"/>
      <c r="AS340" s="151"/>
      <c r="AT340" s="151"/>
      <c r="AU340" s="152"/>
      <c r="AV340" s="152"/>
      <c r="AW340" s="152"/>
      <c r="AX340" s="151"/>
      <c r="AY340" s="151"/>
      <c r="AZ340" s="152"/>
      <c r="BA340" s="152"/>
      <c r="BB340" s="152"/>
      <c r="BC340" s="152"/>
      <c r="BD340" s="91"/>
      <c r="BE340" s="91"/>
      <c r="BF340" s="91"/>
      <c r="BG340" s="91"/>
      <c r="BH340" s="91"/>
      <c r="BI340" s="91"/>
      <c r="BJ340" s="91"/>
      <c r="BK340" s="91"/>
      <c r="BL340" s="91"/>
      <c r="BM340" s="91"/>
      <c r="BN340" s="87"/>
      <c r="BO340" s="87"/>
      <c r="BP340" s="91"/>
      <c r="BQ340" s="91"/>
      <c r="BR340" s="91"/>
      <c r="BS340" s="91"/>
      <c r="BT340" s="87"/>
      <c r="BU340" s="87"/>
      <c r="BV340" s="87"/>
      <c r="BW340" s="87"/>
      <c r="BX340" s="87"/>
      <c r="BY340" s="87"/>
      <c r="BZ340" s="87"/>
      <c r="CA340" s="87"/>
      <c r="CB340" s="87"/>
      <c r="CC340" s="87"/>
      <c r="CD340" s="87"/>
      <c r="CE340" s="87"/>
    </row>
    <row r="341" spans="1:83" ht="30" customHeight="1">
      <c r="A341" s="87"/>
      <c r="B341" s="270" t="str">
        <f>IF(OR(SCHEDULES!O340=0,SCHEDULES!O340=""),"",SCHEDULES!O340)</f>
        <v>EPL</v>
      </c>
      <c r="C341" s="271">
        <f>IF(B341="","",SCHEDULES!P340)</f>
        <v>46508</v>
      </c>
      <c r="D341" s="270" t="str">
        <f>IF(B341="","",SCHEDULES!Q340)</f>
        <v>Anfield</v>
      </c>
      <c r="E341" s="272">
        <f>IF(B341="","",SCHEDULES!R340)</f>
        <v>0.625</v>
      </c>
      <c r="F341" s="262">
        <f t="shared" si="71"/>
        <v>46508.625</v>
      </c>
      <c r="G341" s="270" t="e" vm="43">
        <f>IFERROR(INDEX(LOGOS!B:B,MATCH(H341,LOGOS!A:A,0),1),"")</f>
        <v>#VALUE!</v>
      </c>
      <c r="H341" s="270" t="str">
        <f>IF(B341="","",SCHEDULES!S340)</f>
        <v>Liverpool</v>
      </c>
      <c r="I341" s="313" t="s">
        <v>117</v>
      </c>
      <c r="J341" s="273" t="str">
        <f t="shared" si="72"/>
        <v>:</v>
      </c>
      <c r="K341" s="313" t="s">
        <v>117</v>
      </c>
      <c r="L341" s="270" t="str">
        <f>IF(B341="","",SCHEDULES!T340)</f>
        <v>Chelsea</v>
      </c>
      <c r="M341" s="270" t="e" vm="41">
        <f>IFERROR(INDEX(LOGOS!B:B,MATCH(L341,LOGOS!A:A,0),1),"")</f>
        <v>#VALUE!</v>
      </c>
      <c r="N341" s="107" t="str">
        <f t="shared" si="73"/>
        <v/>
      </c>
      <c r="O341" s="108" t="str">
        <f t="shared" si="74"/>
        <v/>
      </c>
      <c r="P341" s="108" t="str">
        <f t="shared" si="75"/>
        <v/>
      </c>
      <c r="Q341" s="109" t="str">
        <f t="shared" si="76"/>
        <v/>
      </c>
      <c r="R341" s="109" t="str">
        <f t="shared" si="77"/>
        <v/>
      </c>
      <c r="S341" s="109" t="str">
        <f t="shared" si="78"/>
        <v/>
      </c>
      <c r="T341" s="109" t="str">
        <f t="shared" si="79"/>
        <v/>
      </c>
      <c r="U341" s="108" t="str">
        <f>IF(N341="","",IF(MASTER.SCHEDULE!$N341="Draw",1,IF(MASTER.SCHEDULE!$N341=H341,3,0)))</f>
        <v/>
      </c>
      <c r="V341" s="108" t="str">
        <f>IF(N341="","",IF(MASTER.SCHEDULE!$N341="Draw",1,IF(MASTER.SCHEDULE!$N341=L341,3,0)))</f>
        <v/>
      </c>
      <c r="W341" s="109" t="str">
        <f>IF(N341="","",MASTER.SCHEDULE!$Q341+MASTER.SCHEDULE!$R341)</f>
        <v/>
      </c>
      <c r="X341" s="110">
        <f t="shared" si="80"/>
        <v>46508</v>
      </c>
      <c r="Y341" s="87"/>
      <c r="Z341" s="87"/>
      <c r="AA341" s="275" t="str">
        <f t="shared" si="81"/>
        <v>Apr 26, 2027</v>
      </c>
      <c r="AB341" s="87"/>
      <c r="AC341" s="87"/>
      <c r="AD341" s="126"/>
      <c r="AE341" s="126"/>
      <c r="AF341" s="87"/>
      <c r="AG341" s="87"/>
      <c r="AH341" s="126"/>
      <c r="AI341" s="126"/>
      <c r="AJ341" s="138"/>
      <c r="AK341" s="91"/>
      <c r="AL341" s="91"/>
      <c r="AM341" s="91"/>
      <c r="AN341" s="151"/>
      <c r="AO341" s="151"/>
      <c r="AP341" s="151"/>
      <c r="AQ341" s="151"/>
      <c r="AR341" s="151"/>
      <c r="AS341" s="151"/>
      <c r="AT341" s="151"/>
      <c r="AU341" s="152"/>
      <c r="AV341" s="152"/>
      <c r="AW341" s="152"/>
      <c r="AX341" s="151"/>
      <c r="AY341" s="151"/>
      <c r="AZ341" s="152"/>
      <c r="BA341" s="152"/>
      <c r="BB341" s="152"/>
      <c r="BC341" s="152"/>
      <c r="BD341" s="91"/>
      <c r="BE341" s="91"/>
      <c r="BF341" s="91"/>
      <c r="BG341" s="91"/>
      <c r="BH341" s="91"/>
      <c r="BI341" s="91"/>
      <c r="BJ341" s="91"/>
      <c r="BK341" s="91"/>
      <c r="BL341" s="91"/>
      <c r="BM341" s="91"/>
      <c r="BN341" s="87"/>
      <c r="BO341" s="87"/>
      <c r="BP341" s="91"/>
      <c r="BQ341" s="91"/>
      <c r="BR341" s="91"/>
      <c r="BS341" s="91"/>
      <c r="BT341" s="87"/>
      <c r="BU341" s="87"/>
      <c r="BV341" s="87"/>
      <c r="BW341" s="87"/>
      <c r="BX341" s="87"/>
      <c r="BY341" s="87"/>
      <c r="BZ341" s="87"/>
      <c r="CA341" s="87"/>
      <c r="CB341" s="87"/>
      <c r="CC341" s="87"/>
      <c r="CD341" s="87"/>
      <c r="CE341" s="87"/>
    </row>
    <row r="342" spans="1:83" ht="30" customHeight="1">
      <c r="A342" s="87"/>
      <c r="B342" s="270" t="str">
        <f>IF(OR(SCHEDULES!O341=0,SCHEDULES!O341=""),"",SCHEDULES!O341)</f>
        <v>EPL</v>
      </c>
      <c r="C342" s="271">
        <f>IF(B342="","",SCHEDULES!P341)</f>
        <v>46508</v>
      </c>
      <c r="D342" s="270" t="str">
        <f>IF(B342="","",SCHEDULES!Q341)</f>
        <v>Etihad Stadium</v>
      </c>
      <c r="E342" s="272">
        <f>IF(B342="","",SCHEDULES!R341)</f>
        <v>0.625</v>
      </c>
      <c r="F342" s="262">
        <f t="shared" si="71"/>
        <v>46508.625</v>
      </c>
      <c r="G342" s="270" t="e" vm="40">
        <f>IFERROR(INDEX(LOGOS!B:B,MATCH(H342,LOGOS!A:A,0),1),"")</f>
        <v>#VALUE!</v>
      </c>
      <c r="H342" s="270" t="str">
        <f>IF(B342="","",SCHEDULES!S341)</f>
        <v>Manchester City</v>
      </c>
      <c r="I342" s="313" t="s">
        <v>117</v>
      </c>
      <c r="J342" s="273" t="str">
        <f t="shared" si="72"/>
        <v>:</v>
      </c>
      <c r="K342" s="313" t="s">
        <v>117</v>
      </c>
      <c r="L342" s="270" t="str">
        <f>IF(B342="","",SCHEDULES!T341)</f>
        <v>Brentford</v>
      </c>
      <c r="M342" s="270" t="e" vm="37">
        <f>IFERROR(INDEX(LOGOS!B:B,MATCH(L342,LOGOS!A:A,0),1),"")</f>
        <v>#VALUE!</v>
      </c>
      <c r="N342" s="107" t="str">
        <f t="shared" si="73"/>
        <v/>
      </c>
      <c r="O342" s="108" t="str">
        <f t="shared" si="74"/>
        <v/>
      </c>
      <c r="P342" s="108" t="str">
        <f t="shared" si="75"/>
        <v/>
      </c>
      <c r="Q342" s="109" t="str">
        <f t="shared" si="76"/>
        <v/>
      </c>
      <c r="R342" s="109" t="str">
        <f t="shared" si="77"/>
        <v/>
      </c>
      <c r="S342" s="109" t="str">
        <f t="shared" si="78"/>
        <v/>
      </c>
      <c r="T342" s="109" t="str">
        <f t="shared" si="79"/>
        <v/>
      </c>
      <c r="U342" s="108" t="str">
        <f>IF(N342="","",IF(MASTER.SCHEDULE!$N342="Draw",1,IF(MASTER.SCHEDULE!$N342=H342,3,0)))</f>
        <v/>
      </c>
      <c r="V342" s="108" t="str">
        <f>IF(N342="","",IF(MASTER.SCHEDULE!$N342="Draw",1,IF(MASTER.SCHEDULE!$N342=L342,3,0)))</f>
        <v/>
      </c>
      <c r="W342" s="109" t="str">
        <f>IF(N342="","",MASTER.SCHEDULE!$Q342+MASTER.SCHEDULE!$R342)</f>
        <v/>
      </c>
      <c r="X342" s="110">
        <f t="shared" si="80"/>
        <v>46508</v>
      </c>
      <c r="Y342" s="87"/>
      <c r="Z342" s="87"/>
      <c r="AA342" s="275" t="str">
        <f t="shared" si="81"/>
        <v>Apr 26, 2027</v>
      </c>
      <c r="AB342" s="87"/>
      <c r="AC342" s="87"/>
      <c r="AD342" s="126"/>
      <c r="AE342" s="126"/>
      <c r="AF342" s="87"/>
      <c r="AG342" s="87"/>
      <c r="AH342" s="126"/>
      <c r="AI342" s="126"/>
      <c r="AJ342" s="138"/>
      <c r="AK342" s="91"/>
      <c r="AL342" s="91"/>
      <c r="AM342" s="91"/>
      <c r="AN342" s="151"/>
      <c r="AO342" s="151"/>
      <c r="AP342" s="151"/>
      <c r="AQ342" s="151"/>
      <c r="AR342" s="151"/>
      <c r="AS342" s="151"/>
      <c r="AT342" s="151"/>
      <c r="AU342" s="152"/>
      <c r="AV342" s="152"/>
      <c r="AW342" s="152"/>
      <c r="AX342" s="151"/>
      <c r="AY342" s="151"/>
      <c r="AZ342" s="152"/>
      <c r="BA342" s="152"/>
      <c r="BB342" s="152"/>
      <c r="BC342" s="152"/>
      <c r="BD342" s="91"/>
      <c r="BE342" s="91"/>
      <c r="BF342" s="91"/>
      <c r="BG342" s="91"/>
      <c r="BH342" s="91"/>
      <c r="BI342" s="91"/>
      <c r="BJ342" s="91"/>
      <c r="BK342" s="91"/>
      <c r="BL342" s="91"/>
      <c r="BM342" s="91"/>
      <c r="BN342" s="87"/>
      <c r="BO342" s="87"/>
      <c r="BP342" s="91"/>
      <c r="BQ342" s="91"/>
      <c r="BR342" s="91"/>
      <c r="BS342" s="91"/>
      <c r="BT342" s="87"/>
      <c r="BU342" s="87"/>
      <c r="BV342" s="87"/>
      <c r="BW342" s="87"/>
      <c r="BX342" s="87"/>
      <c r="BY342" s="87"/>
      <c r="BZ342" s="87"/>
      <c r="CA342" s="87"/>
      <c r="CB342" s="87"/>
      <c r="CC342" s="87"/>
      <c r="CD342" s="87"/>
      <c r="CE342" s="87"/>
    </row>
    <row r="343" spans="1:83" ht="30" customHeight="1">
      <c r="A343" s="87"/>
      <c r="B343" s="270" t="str">
        <f>IF(OR(SCHEDULES!O342=0,SCHEDULES!O342=""),"",SCHEDULES!O342)</f>
        <v>EPL</v>
      </c>
      <c r="C343" s="271">
        <f>IF(B343="","",SCHEDULES!P342)</f>
        <v>46508</v>
      </c>
      <c r="D343" s="270" t="str">
        <f>IF(B343="","",SCHEDULES!Q342)</f>
        <v>Stadium of Light</v>
      </c>
      <c r="E343" s="272">
        <f>IF(B343="","",SCHEDULES!R342)</f>
        <v>0.625</v>
      </c>
      <c r="F343" s="262">
        <f t="shared" si="71"/>
        <v>46508.625</v>
      </c>
      <c r="G343" s="270" t="e" vm="32">
        <f>IFERROR(INDEX(LOGOS!B:B,MATCH(H343,LOGOS!A:A,0),1),"")</f>
        <v>#VALUE!</v>
      </c>
      <c r="H343" s="270" t="str">
        <f>IF(B343="","",SCHEDULES!S342)</f>
        <v>Sunderland</v>
      </c>
      <c r="I343" s="313" t="s">
        <v>117</v>
      </c>
      <c r="J343" s="273" t="str">
        <f t="shared" si="72"/>
        <v>:</v>
      </c>
      <c r="K343" s="313" t="s">
        <v>117</v>
      </c>
      <c r="L343" s="270" t="str">
        <f>IF(B343="","",SCHEDULES!T342)</f>
        <v>Newcastle United</v>
      </c>
      <c r="M343" s="270" t="e" vm="42">
        <f>IFERROR(INDEX(LOGOS!B:B,MATCH(L343,LOGOS!A:A,0),1),"")</f>
        <v>#VALUE!</v>
      </c>
      <c r="N343" s="107" t="str">
        <f t="shared" si="73"/>
        <v/>
      </c>
      <c r="O343" s="108" t="str">
        <f t="shared" si="74"/>
        <v/>
      </c>
      <c r="P343" s="108" t="str">
        <f t="shared" si="75"/>
        <v/>
      </c>
      <c r="Q343" s="109" t="str">
        <f t="shared" si="76"/>
        <v/>
      </c>
      <c r="R343" s="109" t="str">
        <f t="shared" si="77"/>
        <v/>
      </c>
      <c r="S343" s="109" t="str">
        <f t="shared" si="78"/>
        <v/>
      </c>
      <c r="T343" s="109" t="str">
        <f t="shared" si="79"/>
        <v/>
      </c>
      <c r="U343" s="108" t="str">
        <f>IF(N343="","",IF(MASTER.SCHEDULE!$N343="Draw",1,IF(MASTER.SCHEDULE!$N343=H343,3,0)))</f>
        <v/>
      </c>
      <c r="V343" s="108" t="str">
        <f>IF(N343="","",IF(MASTER.SCHEDULE!$N343="Draw",1,IF(MASTER.SCHEDULE!$N343=L343,3,0)))</f>
        <v/>
      </c>
      <c r="W343" s="109" t="str">
        <f>IF(N343="","",MASTER.SCHEDULE!$Q343+MASTER.SCHEDULE!$R343)</f>
        <v/>
      </c>
      <c r="X343" s="110">
        <f t="shared" si="80"/>
        <v>46508</v>
      </c>
      <c r="Y343" s="87"/>
      <c r="Z343" s="87"/>
      <c r="AA343" s="275" t="str">
        <f t="shared" si="81"/>
        <v>Apr 26, 2027</v>
      </c>
      <c r="AB343" s="87"/>
      <c r="AC343" s="87"/>
      <c r="AD343" s="126"/>
      <c r="AE343" s="126"/>
      <c r="AF343" s="87"/>
      <c r="AG343" s="87"/>
      <c r="AH343" s="126"/>
      <c r="AI343" s="126"/>
      <c r="AJ343" s="138"/>
      <c r="AK343" s="91"/>
      <c r="AL343" s="91"/>
      <c r="AM343" s="91"/>
      <c r="AN343" s="151"/>
      <c r="AO343" s="151"/>
      <c r="AP343" s="151"/>
      <c r="AQ343" s="151"/>
      <c r="AR343" s="151"/>
      <c r="AS343" s="151"/>
      <c r="AT343" s="151"/>
      <c r="AU343" s="152"/>
      <c r="AV343" s="152"/>
      <c r="AW343" s="152"/>
      <c r="AX343" s="151"/>
      <c r="AY343" s="151"/>
      <c r="AZ343" s="152"/>
      <c r="BA343" s="152"/>
      <c r="BB343" s="152"/>
      <c r="BC343" s="152"/>
      <c r="BD343" s="91"/>
      <c r="BE343" s="91"/>
      <c r="BF343" s="91"/>
      <c r="BG343" s="91"/>
      <c r="BH343" s="91"/>
      <c r="BI343" s="91"/>
      <c r="BJ343" s="91"/>
      <c r="BK343" s="91"/>
      <c r="BL343" s="91"/>
      <c r="BM343" s="91"/>
      <c r="BN343" s="87"/>
      <c r="BO343" s="87"/>
      <c r="BP343" s="91"/>
      <c r="BQ343" s="91"/>
      <c r="BR343" s="91"/>
      <c r="BS343" s="91"/>
      <c r="BT343" s="87"/>
      <c r="BU343" s="87"/>
      <c r="BV343" s="87"/>
      <c r="BW343" s="87"/>
      <c r="BX343" s="87"/>
      <c r="BY343" s="87"/>
      <c r="BZ343" s="87"/>
      <c r="CA343" s="87"/>
      <c r="CB343" s="87"/>
      <c r="CC343" s="87"/>
      <c r="CD343" s="87"/>
      <c r="CE343" s="87"/>
    </row>
    <row r="344" spans="1:83" ht="30" customHeight="1">
      <c r="A344" s="87"/>
      <c r="B344" s="270" t="str">
        <f>IF(OR(SCHEDULES!O343=0,SCHEDULES!O343=""),"",SCHEDULES!O343)</f>
        <v>EPL</v>
      </c>
      <c r="C344" s="271">
        <f>IF(B344="","",SCHEDULES!P343)</f>
        <v>46515</v>
      </c>
      <c r="D344" s="270" t="str">
        <f>IF(B344="","",SCHEDULES!Q343)</f>
        <v>Vitality Stadium</v>
      </c>
      <c r="E344" s="272">
        <f>IF(B344="","",SCHEDULES!R343)</f>
        <v>0.625</v>
      </c>
      <c r="F344" s="262">
        <f t="shared" si="71"/>
        <v>46515.625</v>
      </c>
      <c r="G344" s="270" t="e" vm="36">
        <f>IFERROR(INDEX(LOGOS!B:B,MATCH(H344,LOGOS!A:A,0),1),"")</f>
        <v>#VALUE!</v>
      </c>
      <c r="H344" s="270" t="str">
        <f>IF(B344="","",SCHEDULES!S343)</f>
        <v>Bournemouth</v>
      </c>
      <c r="I344" s="313" t="s">
        <v>117</v>
      </c>
      <c r="J344" s="273" t="str">
        <f t="shared" si="72"/>
        <v>:</v>
      </c>
      <c r="K344" s="313" t="s">
        <v>117</v>
      </c>
      <c r="L344" s="270" t="str">
        <f>IF(B344="","",SCHEDULES!T343)</f>
        <v>Manchester United</v>
      </c>
      <c r="M344" s="270" t="e" vm="28">
        <f>IFERROR(INDEX(LOGOS!B:B,MATCH(L344,LOGOS!A:A,0),1),"")</f>
        <v>#VALUE!</v>
      </c>
      <c r="N344" s="107" t="str">
        <f t="shared" si="73"/>
        <v/>
      </c>
      <c r="O344" s="108" t="str">
        <f t="shared" si="74"/>
        <v/>
      </c>
      <c r="P344" s="108" t="str">
        <f t="shared" si="75"/>
        <v/>
      </c>
      <c r="Q344" s="109" t="str">
        <f t="shared" si="76"/>
        <v/>
      </c>
      <c r="R344" s="109" t="str">
        <f t="shared" si="77"/>
        <v/>
      </c>
      <c r="S344" s="109" t="str">
        <f t="shared" si="78"/>
        <v/>
      </c>
      <c r="T344" s="109" t="str">
        <f t="shared" si="79"/>
        <v/>
      </c>
      <c r="U344" s="108" t="str">
        <f>IF(N344="","",IF(MASTER.SCHEDULE!$N344="Draw",1,IF(MASTER.SCHEDULE!$N344=H344,3,0)))</f>
        <v/>
      </c>
      <c r="V344" s="108" t="str">
        <f>IF(N344="","",IF(MASTER.SCHEDULE!$N344="Draw",1,IF(MASTER.SCHEDULE!$N344=L344,3,0)))</f>
        <v/>
      </c>
      <c r="W344" s="109" t="str">
        <f>IF(N344="","",MASTER.SCHEDULE!$Q344+MASTER.SCHEDULE!$R344)</f>
        <v/>
      </c>
      <c r="X344" s="110">
        <f t="shared" si="80"/>
        <v>46515</v>
      </c>
      <c r="Y344" s="87"/>
      <c r="Z344" s="87"/>
      <c r="AA344" s="275" t="str">
        <f t="shared" si="81"/>
        <v>May 3, 2027</v>
      </c>
      <c r="AB344" s="87"/>
      <c r="AC344" s="87"/>
      <c r="AD344" s="126"/>
      <c r="AE344" s="126"/>
      <c r="AF344" s="87"/>
      <c r="AG344" s="87"/>
      <c r="AH344" s="126"/>
      <c r="AI344" s="126"/>
      <c r="AJ344" s="138"/>
      <c r="AK344" s="91"/>
      <c r="AL344" s="91"/>
      <c r="AM344" s="91"/>
      <c r="AN344" s="151"/>
      <c r="AO344" s="151"/>
      <c r="AP344" s="151"/>
      <c r="AQ344" s="151"/>
      <c r="AR344" s="151"/>
      <c r="AS344" s="151"/>
      <c r="AT344" s="151"/>
      <c r="AU344" s="152"/>
      <c r="AV344" s="152"/>
      <c r="AW344" s="152"/>
      <c r="AX344" s="151"/>
      <c r="AY344" s="151"/>
      <c r="AZ344" s="152"/>
      <c r="BA344" s="152"/>
      <c r="BB344" s="152"/>
      <c r="BC344" s="152"/>
      <c r="BD344" s="91"/>
      <c r="BE344" s="91"/>
      <c r="BF344" s="91"/>
      <c r="BG344" s="91"/>
      <c r="BH344" s="91"/>
      <c r="BI344" s="91"/>
      <c r="BJ344" s="91"/>
      <c r="BK344" s="91"/>
      <c r="BL344" s="91"/>
      <c r="BM344" s="91"/>
      <c r="BN344" s="87"/>
      <c r="BO344" s="87"/>
      <c r="BP344" s="91"/>
      <c r="BQ344" s="91"/>
      <c r="BR344" s="91"/>
      <c r="BS344" s="91"/>
      <c r="BT344" s="87"/>
      <c r="BU344" s="87"/>
      <c r="BV344" s="87"/>
      <c r="BW344" s="87"/>
      <c r="BX344" s="87"/>
      <c r="BY344" s="87"/>
      <c r="BZ344" s="87"/>
      <c r="CA344" s="87"/>
      <c r="CB344" s="87"/>
      <c r="CC344" s="87"/>
      <c r="CD344" s="87"/>
      <c r="CE344" s="87"/>
    </row>
    <row r="345" spans="1:83" ht="30" customHeight="1">
      <c r="A345" s="87"/>
      <c r="B345" s="270" t="str">
        <f>IF(OR(SCHEDULES!O344=0,SCHEDULES!O344=""),"",SCHEDULES!O344)</f>
        <v>EPL</v>
      </c>
      <c r="C345" s="271">
        <f>IF(B345="","",SCHEDULES!P344)</f>
        <v>46515</v>
      </c>
      <c r="D345" s="270" t="str">
        <f>IF(B345="","",SCHEDULES!Q344)</f>
        <v>Gtech Community Stadium</v>
      </c>
      <c r="E345" s="272">
        <f>IF(B345="","",SCHEDULES!R344)</f>
        <v>0.625</v>
      </c>
      <c r="F345" s="262">
        <f t="shared" si="71"/>
        <v>46515.625</v>
      </c>
      <c r="G345" s="270" t="e" vm="37">
        <f>IFERROR(INDEX(LOGOS!B:B,MATCH(H345,LOGOS!A:A,0),1),"")</f>
        <v>#VALUE!</v>
      </c>
      <c r="H345" s="270" t="str">
        <f>IF(B345="","",SCHEDULES!S344)</f>
        <v>Brentford</v>
      </c>
      <c r="I345" s="313" t="s">
        <v>117</v>
      </c>
      <c r="J345" s="273" t="str">
        <f t="shared" si="72"/>
        <v>:</v>
      </c>
      <c r="K345" s="313" t="s">
        <v>117</v>
      </c>
      <c r="L345" s="270" t="str">
        <f>IF(B345="","",SCHEDULES!T344)</f>
        <v>Aston Villa</v>
      </c>
      <c r="M345" s="270" t="e" vm="33">
        <f>IFERROR(INDEX(LOGOS!B:B,MATCH(L345,LOGOS!A:A,0),1),"")</f>
        <v>#VALUE!</v>
      </c>
      <c r="N345" s="107" t="str">
        <f t="shared" si="73"/>
        <v/>
      </c>
      <c r="O345" s="108" t="str">
        <f t="shared" si="74"/>
        <v/>
      </c>
      <c r="P345" s="108" t="str">
        <f t="shared" si="75"/>
        <v/>
      </c>
      <c r="Q345" s="109" t="str">
        <f t="shared" si="76"/>
        <v/>
      </c>
      <c r="R345" s="109" t="str">
        <f t="shared" si="77"/>
        <v/>
      </c>
      <c r="S345" s="109" t="str">
        <f t="shared" si="78"/>
        <v/>
      </c>
      <c r="T345" s="109" t="str">
        <f t="shared" si="79"/>
        <v/>
      </c>
      <c r="U345" s="108" t="str">
        <f>IF(N345="","",IF(MASTER.SCHEDULE!$N345="Draw",1,IF(MASTER.SCHEDULE!$N345=H345,3,0)))</f>
        <v/>
      </c>
      <c r="V345" s="108" t="str">
        <f>IF(N345="","",IF(MASTER.SCHEDULE!$N345="Draw",1,IF(MASTER.SCHEDULE!$N345=L345,3,0)))</f>
        <v/>
      </c>
      <c r="W345" s="109" t="str">
        <f>IF(N345="","",MASTER.SCHEDULE!$Q345+MASTER.SCHEDULE!$R345)</f>
        <v/>
      </c>
      <c r="X345" s="110">
        <f t="shared" si="80"/>
        <v>46515</v>
      </c>
      <c r="Y345" s="87"/>
      <c r="Z345" s="87"/>
      <c r="AA345" s="275" t="str">
        <f t="shared" si="81"/>
        <v>May 3, 2027</v>
      </c>
      <c r="AB345" s="87"/>
      <c r="AC345" s="87"/>
      <c r="AD345" s="126"/>
      <c r="AE345" s="126"/>
      <c r="AF345" s="87"/>
      <c r="AG345" s="87"/>
      <c r="AH345" s="126"/>
      <c r="AI345" s="126"/>
      <c r="AJ345" s="138"/>
      <c r="AK345" s="91"/>
      <c r="AL345" s="91"/>
      <c r="AM345" s="91"/>
      <c r="AN345" s="151"/>
      <c r="AO345" s="151"/>
      <c r="AP345" s="151"/>
      <c r="AQ345" s="151"/>
      <c r="AR345" s="151"/>
      <c r="AS345" s="151"/>
      <c r="AT345" s="151"/>
      <c r="AU345" s="152"/>
      <c r="AV345" s="152"/>
      <c r="AW345" s="152"/>
      <c r="AX345" s="151"/>
      <c r="AY345" s="151"/>
      <c r="AZ345" s="152"/>
      <c r="BA345" s="152"/>
      <c r="BB345" s="152"/>
      <c r="BC345" s="152"/>
      <c r="BD345" s="91"/>
      <c r="BE345" s="91"/>
      <c r="BF345" s="91"/>
      <c r="BG345" s="91"/>
      <c r="BH345" s="91"/>
      <c r="BI345" s="91"/>
      <c r="BJ345" s="91"/>
      <c r="BK345" s="91"/>
      <c r="BL345" s="91"/>
      <c r="BM345" s="91"/>
      <c r="BN345" s="87"/>
      <c r="BO345" s="87"/>
      <c r="BP345" s="91"/>
      <c r="BQ345" s="91"/>
      <c r="BR345" s="91"/>
      <c r="BS345" s="91"/>
      <c r="BT345" s="87"/>
      <c r="BU345" s="87"/>
      <c r="BV345" s="87"/>
      <c r="BW345" s="87"/>
      <c r="BX345" s="87"/>
      <c r="BY345" s="87"/>
      <c r="BZ345" s="87"/>
      <c r="CA345" s="87"/>
      <c r="CB345" s="87"/>
      <c r="CC345" s="87"/>
      <c r="CD345" s="87"/>
      <c r="CE345" s="87"/>
    </row>
    <row r="346" spans="1:83" ht="30" customHeight="1">
      <c r="A346" s="87"/>
      <c r="B346" s="270" t="str">
        <f>IF(OR(SCHEDULES!O345=0,SCHEDULES!O345=""),"",SCHEDULES!O345)</f>
        <v>EPL</v>
      </c>
      <c r="C346" s="271">
        <f>IF(B346="","",SCHEDULES!P345)</f>
        <v>46515</v>
      </c>
      <c r="D346" s="270" t="str">
        <f>IF(B346="","",SCHEDULES!Q345)</f>
        <v>American Express Stadium</v>
      </c>
      <c r="E346" s="272">
        <f>IF(B346="","",SCHEDULES!R345)</f>
        <v>0.625</v>
      </c>
      <c r="F346" s="262">
        <f t="shared" si="71"/>
        <v>46515.625</v>
      </c>
      <c r="G346" s="270" t="e" vm="39">
        <f>IFERROR(INDEX(LOGOS!B:B,MATCH(H346,LOGOS!A:A,0),1),"")</f>
        <v>#VALUE!</v>
      </c>
      <c r="H346" s="270" t="str">
        <f>IF(B346="","",SCHEDULES!S345)</f>
        <v>Brighton</v>
      </c>
      <c r="I346" s="313" t="s">
        <v>117</v>
      </c>
      <c r="J346" s="273" t="str">
        <f t="shared" si="72"/>
        <v>:</v>
      </c>
      <c r="K346" s="313" t="s">
        <v>117</v>
      </c>
      <c r="L346" s="270" t="str">
        <f>IF(B346="","",SCHEDULES!T345)</f>
        <v>Sunderland</v>
      </c>
      <c r="M346" s="270" t="e" vm="32">
        <f>IFERROR(INDEX(LOGOS!B:B,MATCH(L346,LOGOS!A:A,0),1),"")</f>
        <v>#VALUE!</v>
      </c>
      <c r="N346" s="107" t="str">
        <f t="shared" si="73"/>
        <v/>
      </c>
      <c r="O346" s="108" t="str">
        <f t="shared" si="74"/>
        <v/>
      </c>
      <c r="P346" s="108" t="str">
        <f t="shared" si="75"/>
        <v/>
      </c>
      <c r="Q346" s="109" t="str">
        <f t="shared" si="76"/>
        <v/>
      </c>
      <c r="R346" s="109" t="str">
        <f t="shared" si="77"/>
        <v/>
      </c>
      <c r="S346" s="109" t="str">
        <f t="shared" si="78"/>
        <v/>
      </c>
      <c r="T346" s="109" t="str">
        <f t="shared" si="79"/>
        <v/>
      </c>
      <c r="U346" s="108" t="str">
        <f>IF(N346="","",IF(MASTER.SCHEDULE!$N346="Draw",1,IF(MASTER.SCHEDULE!$N346=H346,3,0)))</f>
        <v/>
      </c>
      <c r="V346" s="108" t="str">
        <f>IF(N346="","",IF(MASTER.SCHEDULE!$N346="Draw",1,IF(MASTER.SCHEDULE!$N346=L346,3,0)))</f>
        <v/>
      </c>
      <c r="W346" s="109" t="str">
        <f>IF(N346="","",MASTER.SCHEDULE!$Q346+MASTER.SCHEDULE!$R346)</f>
        <v/>
      </c>
      <c r="X346" s="110">
        <f t="shared" si="80"/>
        <v>46515</v>
      </c>
      <c r="Y346" s="87"/>
      <c r="Z346" s="87"/>
      <c r="AA346" s="275" t="str">
        <f t="shared" si="81"/>
        <v>May 3, 2027</v>
      </c>
      <c r="AB346" s="87"/>
      <c r="AC346" s="87"/>
      <c r="AD346" s="126"/>
      <c r="AE346" s="126"/>
      <c r="AF346" s="87"/>
      <c r="AG346" s="87"/>
      <c r="AH346" s="126"/>
      <c r="AI346" s="126"/>
      <c r="AJ346" s="138"/>
      <c r="AK346" s="91"/>
      <c r="AL346" s="91"/>
      <c r="AM346" s="91"/>
      <c r="AN346" s="151"/>
      <c r="AO346" s="151"/>
      <c r="AP346" s="151"/>
      <c r="AQ346" s="151"/>
      <c r="AR346" s="151"/>
      <c r="AS346" s="151"/>
      <c r="AT346" s="151"/>
      <c r="AU346" s="152"/>
      <c r="AV346" s="152"/>
      <c r="AW346" s="152"/>
      <c r="AX346" s="151"/>
      <c r="AY346" s="151"/>
      <c r="AZ346" s="152"/>
      <c r="BA346" s="152"/>
      <c r="BB346" s="152"/>
      <c r="BC346" s="152"/>
      <c r="BD346" s="91"/>
      <c r="BE346" s="91"/>
      <c r="BF346" s="91"/>
      <c r="BG346" s="91"/>
      <c r="BH346" s="91"/>
      <c r="BI346" s="91"/>
      <c r="BJ346" s="91"/>
      <c r="BK346" s="91"/>
      <c r="BL346" s="91"/>
      <c r="BM346" s="91"/>
      <c r="BN346" s="87"/>
      <c r="BO346" s="87"/>
      <c r="BP346" s="91"/>
      <c r="BQ346" s="91"/>
      <c r="BR346" s="91"/>
      <c r="BS346" s="91"/>
      <c r="BT346" s="87"/>
      <c r="BU346" s="87"/>
      <c r="BV346" s="87"/>
      <c r="BW346" s="87"/>
      <c r="BX346" s="87"/>
      <c r="BY346" s="87"/>
      <c r="BZ346" s="87"/>
      <c r="CA346" s="87"/>
      <c r="CB346" s="87"/>
      <c r="CC346" s="87"/>
      <c r="CD346" s="87"/>
      <c r="CE346" s="87"/>
    </row>
    <row r="347" spans="1:83" ht="30" customHeight="1">
      <c r="A347" s="87"/>
      <c r="B347" s="270" t="str">
        <f>IF(OR(SCHEDULES!O346=0,SCHEDULES!O346=""),"",SCHEDULES!O346)</f>
        <v>EPL</v>
      </c>
      <c r="C347" s="271">
        <f>IF(B347="","",SCHEDULES!P346)</f>
        <v>46515</v>
      </c>
      <c r="D347" s="270" t="str">
        <f>IF(B347="","",SCHEDULES!Q346)</f>
        <v>Hill Dickinson Stadium</v>
      </c>
      <c r="E347" s="272">
        <f>IF(B347="","",SCHEDULES!R346)</f>
        <v>0.625</v>
      </c>
      <c r="F347" s="262">
        <f t="shared" si="71"/>
        <v>46515.625</v>
      </c>
      <c r="G347" s="270" t="e" vm="29">
        <f>IFERROR(INDEX(LOGOS!B:B,MATCH(H347,LOGOS!A:A,0),1),"")</f>
        <v>#VALUE!</v>
      </c>
      <c r="H347" s="270" t="str">
        <f>IF(B347="","",SCHEDULES!S346)</f>
        <v>Everton</v>
      </c>
      <c r="I347" s="313" t="s">
        <v>117</v>
      </c>
      <c r="J347" s="273" t="str">
        <f t="shared" si="72"/>
        <v>:</v>
      </c>
      <c r="K347" s="313" t="s">
        <v>117</v>
      </c>
      <c r="L347" s="270" t="str">
        <f>IF(B347="","",SCHEDULES!T346)</f>
        <v>Hull</v>
      </c>
      <c r="M347" s="270" t="e" vm="27">
        <f>IFERROR(INDEX(LOGOS!B:B,MATCH(L347,LOGOS!A:A,0),1),"")</f>
        <v>#VALUE!</v>
      </c>
      <c r="N347" s="107" t="str">
        <f t="shared" si="73"/>
        <v/>
      </c>
      <c r="O347" s="108" t="str">
        <f t="shared" si="74"/>
        <v/>
      </c>
      <c r="P347" s="108" t="str">
        <f t="shared" si="75"/>
        <v/>
      </c>
      <c r="Q347" s="109" t="str">
        <f t="shared" si="76"/>
        <v/>
      </c>
      <c r="R347" s="109" t="str">
        <f t="shared" si="77"/>
        <v/>
      </c>
      <c r="S347" s="109" t="str">
        <f t="shared" si="78"/>
        <v/>
      </c>
      <c r="T347" s="109" t="str">
        <f t="shared" si="79"/>
        <v/>
      </c>
      <c r="U347" s="108" t="str">
        <f>IF(N347="","",IF(MASTER.SCHEDULE!$N347="Draw",1,IF(MASTER.SCHEDULE!$N347=H347,3,0)))</f>
        <v/>
      </c>
      <c r="V347" s="108" t="str">
        <f>IF(N347="","",IF(MASTER.SCHEDULE!$N347="Draw",1,IF(MASTER.SCHEDULE!$N347=L347,3,0)))</f>
        <v/>
      </c>
      <c r="W347" s="109" t="str">
        <f>IF(N347="","",MASTER.SCHEDULE!$Q347+MASTER.SCHEDULE!$R347)</f>
        <v/>
      </c>
      <c r="X347" s="110">
        <f t="shared" si="80"/>
        <v>46515</v>
      </c>
      <c r="Y347" s="87"/>
      <c r="Z347" s="87"/>
      <c r="AA347" s="275" t="str">
        <f t="shared" si="81"/>
        <v>May 3, 2027</v>
      </c>
      <c r="AB347" s="87"/>
      <c r="AC347" s="87"/>
      <c r="AD347" s="126"/>
      <c r="AE347" s="126"/>
      <c r="AF347" s="87"/>
      <c r="AG347" s="87"/>
      <c r="AH347" s="126"/>
      <c r="AI347" s="126"/>
      <c r="AJ347" s="138"/>
      <c r="AK347" s="91"/>
      <c r="AL347" s="91"/>
      <c r="AM347" s="91"/>
      <c r="AN347" s="151"/>
      <c r="AO347" s="151"/>
      <c r="AP347" s="151"/>
      <c r="AQ347" s="151"/>
      <c r="AR347" s="151"/>
      <c r="AS347" s="151"/>
      <c r="AT347" s="151"/>
      <c r="AU347" s="152"/>
      <c r="AV347" s="152"/>
      <c r="AW347" s="152"/>
      <c r="AX347" s="151"/>
      <c r="AY347" s="151"/>
      <c r="AZ347" s="152"/>
      <c r="BA347" s="152"/>
      <c r="BB347" s="152"/>
      <c r="BC347" s="152"/>
      <c r="BD347" s="91"/>
      <c r="BE347" s="91"/>
      <c r="BF347" s="91"/>
      <c r="BG347" s="91"/>
      <c r="BH347" s="91"/>
      <c r="BI347" s="91"/>
      <c r="BJ347" s="91"/>
      <c r="BK347" s="91"/>
      <c r="BL347" s="91"/>
      <c r="BM347" s="91"/>
      <c r="BN347" s="87"/>
      <c r="BO347" s="87"/>
      <c r="BP347" s="91"/>
      <c r="BQ347" s="91"/>
      <c r="BR347" s="91"/>
      <c r="BS347" s="91"/>
      <c r="BT347" s="87"/>
      <c r="BU347" s="87"/>
      <c r="BV347" s="87"/>
      <c r="BW347" s="87"/>
      <c r="BX347" s="87"/>
      <c r="BY347" s="87"/>
      <c r="BZ347" s="87"/>
      <c r="CA347" s="87"/>
      <c r="CB347" s="87"/>
      <c r="CC347" s="87"/>
      <c r="CD347" s="87"/>
      <c r="CE347" s="87"/>
    </row>
    <row r="348" spans="1:83" ht="30" customHeight="1">
      <c r="A348" s="87"/>
      <c r="B348" s="270" t="str">
        <f>IF(OR(SCHEDULES!O347=0,SCHEDULES!O347=""),"",SCHEDULES!O347)</f>
        <v>EPL</v>
      </c>
      <c r="C348" s="271">
        <f>IF(B348="","",SCHEDULES!P347)</f>
        <v>46515</v>
      </c>
      <c r="D348" s="270" t="str">
        <f>IF(B348="","",SCHEDULES!Q347)</f>
        <v>Craven Cottage</v>
      </c>
      <c r="E348" s="272">
        <f>IF(B348="","",SCHEDULES!R347)</f>
        <v>0.625</v>
      </c>
      <c r="F348" s="262">
        <f t="shared" si="71"/>
        <v>46515.625</v>
      </c>
      <c r="G348" s="270" t="e" vm="44">
        <f>IFERROR(INDEX(LOGOS!B:B,MATCH(H348,LOGOS!A:A,0),1),"")</f>
        <v>#VALUE!</v>
      </c>
      <c r="H348" s="270" t="str">
        <f>IF(B348="","",SCHEDULES!S347)</f>
        <v>Fulham</v>
      </c>
      <c r="I348" s="313" t="s">
        <v>117</v>
      </c>
      <c r="J348" s="273" t="str">
        <f t="shared" si="72"/>
        <v>:</v>
      </c>
      <c r="K348" s="313" t="s">
        <v>117</v>
      </c>
      <c r="L348" s="270" t="str">
        <f>IF(B348="","",SCHEDULES!T347)</f>
        <v>Ipswich</v>
      </c>
      <c r="M348" s="270" t="e" vm="31">
        <f>IFERROR(INDEX(LOGOS!B:B,MATCH(L348,LOGOS!A:A,0),1),"")</f>
        <v>#VALUE!</v>
      </c>
      <c r="N348" s="107" t="str">
        <f t="shared" si="73"/>
        <v/>
      </c>
      <c r="O348" s="108" t="str">
        <f t="shared" si="74"/>
        <v/>
      </c>
      <c r="P348" s="108" t="str">
        <f t="shared" si="75"/>
        <v/>
      </c>
      <c r="Q348" s="109" t="str">
        <f t="shared" si="76"/>
        <v/>
      </c>
      <c r="R348" s="109" t="str">
        <f t="shared" si="77"/>
        <v/>
      </c>
      <c r="S348" s="109" t="str">
        <f t="shared" si="78"/>
        <v/>
      </c>
      <c r="T348" s="109" t="str">
        <f t="shared" si="79"/>
        <v/>
      </c>
      <c r="U348" s="108" t="str">
        <f>IF(N348="","",IF(MASTER.SCHEDULE!$N348="Draw",1,IF(MASTER.SCHEDULE!$N348=H348,3,0)))</f>
        <v/>
      </c>
      <c r="V348" s="108" t="str">
        <f>IF(N348="","",IF(MASTER.SCHEDULE!$N348="Draw",1,IF(MASTER.SCHEDULE!$N348=L348,3,0)))</f>
        <v/>
      </c>
      <c r="W348" s="109" t="str">
        <f>IF(N348="","",MASTER.SCHEDULE!$Q348+MASTER.SCHEDULE!$R348)</f>
        <v/>
      </c>
      <c r="X348" s="110">
        <f t="shared" si="80"/>
        <v>46515</v>
      </c>
      <c r="Y348" s="87"/>
      <c r="Z348" s="87"/>
      <c r="AA348" s="275" t="str">
        <f t="shared" si="81"/>
        <v>May 3, 2027</v>
      </c>
      <c r="AB348" s="87"/>
      <c r="AC348" s="87"/>
      <c r="AD348" s="126"/>
      <c r="AE348" s="126"/>
      <c r="AF348" s="87"/>
      <c r="AG348" s="87"/>
      <c r="AH348" s="126"/>
      <c r="AI348" s="126"/>
      <c r="AJ348" s="138"/>
      <c r="AK348" s="91"/>
      <c r="AL348" s="91"/>
      <c r="AM348" s="91"/>
      <c r="AN348" s="151"/>
      <c r="AO348" s="151"/>
      <c r="AP348" s="151"/>
      <c r="AQ348" s="151"/>
      <c r="AR348" s="151"/>
      <c r="AS348" s="151"/>
      <c r="AT348" s="151"/>
      <c r="AU348" s="152"/>
      <c r="AV348" s="152"/>
      <c r="AW348" s="152"/>
      <c r="AX348" s="151"/>
      <c r="AY348" s="151"/>
      <c r="AZ348" s="152"/>
      <c r="BA348" s="152"/>
      <c r="BB348" s="152"/>
      <c r="BC348" s="152"/>
      <c r="BD348" s="91"/>
      <c r="BE348" s="91"/>
      <c r="BF348" s="91"/>
      <c r="BG348" s="91"/>
      <c r="BH348" s="91"/>
      <c r="BI348" s="91"/>
      <c r="BJ348" s="91"/>
      <c r="BK348" s="91"/>
      <c r="BL348" s="91"/>
      <c r="BM348" s="91"/>
      <c r="BN348" s="87"/>
      <c r="BO348" s="87"/>
      <c r="BP348" s="91"/>
      <c r="BQ348" s="91"/>
      <c r="BR348" s="91"/>
      <c r="BS348" s="91"/>
      <c r="BT348" s="87"/>
      <c r="BU348" s="87"/>
      <c r="BV348" s="87"/>
      <c r="BW348" s="87"/>
      <c r="BX348" s="87"/>
      <c r="BY348" s="87"/>
      <c r="BZ348" s="87"/>
      <c r="CA348" s="87"/>
      <c r="CB348" s="87"/>
      <c r="CC348" s="87"/>
      <c r="CD348" s="87"/>
      <c r="CE348" s="87"/>
    </row>
    <row r="349" spans="1:83" ht="30" customHeight="1">
      <c r="A349" s="87"/>
      <c r="B349" s="270" t="str">
        <f>IF(OR(SCHEDULES!O348=0,SCHEDULES!O348=""),"",SCHEDULES!O348)</f>
        <v>EPL</v>
      </c>
      <c r="C349" s="271">
        <f>IF(B349="","",SCHEDULES!P348)</f>
        <v>46515</v>
      </c>
      <c r="D349" s="270" t="str">
        <f>IF(B349="","",SCHEDULES!Q348)</f>
        <v>Elland Road</v>
      </c>
      <c r="E349" s="272">
        <f>IF(B349="","",SCHEDULES!R348)</f>
        <v>0.625</v>
      </c>
      <c r="F349" s="262">
        <f t="shared" si="71"/>
        <v>46515.625</v>
      </c>
      <c r="G349" s="270" t="e" vm="35">
        <f>IFERROR(INDEX(LOGOS!B:B,MATCH(H349,LOGOS!A:A,0),1),"")</f>
        <v>#VALUE!</v>
      </c>
      <c r="H349" s="270" t="str">
        <f>IF(B349="","",SCHEDULES!S348)</f>
        <v>Leeds</v>
      </c>
      <c r="I349" s="313" t="s">
        <v>117</v>
      </c>
      <c r="J349" s="273" t="str">
        <f t="shared" si="72"/>
        <v>:</v>
      </c>
      <c r="K349" s="313" t="s">
        <v>117</v>
      </c>
      <c r="L349" s="270" t="str">
        <f>IF(B349="","",SCHEDULES!T348)</f>
        <v>Arsenal</v>
      </c>
      <c r="M349" s="270" t="e" vm="25">
        <f>IFERROR(INDEX(LOGOS!B:B,MATCH(L349,LOGOS!A:A,0),1),"")</f>
        <v>#VALUE!</v>
      </c>
      <c r="N349" s="107" t="str">
        <f t="shared" si="73"/>
        <v/>
      </c>
      <c r="O349" s="108" t="str">
        <f t="shared" si="74"/>
        <v/>
      </c>
      <c r="P349" s="108" t="str">
        <f t="shared" si="75"/>
        <v/>
      </c>
      <c r="Q349" s="109" t="str">
        <f t="shared" si="76"/>
        <v/>
      </c>
      <c r="R349" s="109" t="str">
        <f t="shared" si="77"/>
        <v/>
      </c>
      <c r="S349" s="109" t="str">
        <f t="shared" si="78"/>
        <v/>
      </c>
      <c r="T349" s="109" t="str">
        <f t="shared" si="79"/>
        <v/>
      </c>
      <c r="U349" s="108" t="str">
        <f>IF(N349="","",IF(MASTER.SCHEDULE!$N349="Draw",1,IF(MASTER.SCHEDULE!$N349=H349,3,0)))</f>
        <v/>
      </c>
      <c r="V349" s="108" t="str">
        <f>IF(N349="","",IF(MASTER.SCHEDULE!$N349="Draw",1,IF(MASTER.SCHEDULE!$N349=L349,3,0)))</f>
        <v/>
      </c>
      <c r="W349" s="109" t="str">
        <f>IF(N349="","",MASTER.SCHEDULE!$Q349+MASTER.SCHEDULE!$R349)</f>
        <v/>
      </c>
      <c r="X349" s="110">
        <f t="shared" si="80"/>
        <v>46515</v>
      </c>
      <c r="Y349" s="87"/>
      <c r="Z349" s="87"/>
      <c r="AA349" s="275" t="str">
        <f t="shared" si="81"/>
        <v>May 3, 2027</v>
      </c>
      <c r="AB349" s="87"/>
      <c r="AC349" s="87"/>
      <c r="AD349" s="126"/>
      <c r="AE349" s="126"/>
      <c r="AF349" s="87"/>
      <c r="AG349" s="87"/>
      <c r="AH349" s="126"/>
      <c r="AI349" s="126"/>
      <c r="AJ349" s="138"/>
      <c r="AK349" s="91"/>
      <c r="AL349" s="91"/>
      <c r="AM349" s="91"/>
      <c r="AN349" s="151"/>
      <c r="AO349" s="151"/>
      <c r="AP349" s="151"/>
      <c r="AQ349" s="151"/>
      <c r="AR349" s="151"/>
      <c r="AS349" s="151"/>
      <c r="AT349" s="151"/>
      <c r="AU349" s="152"/>
      <c r="AV349" s="152"/>
      <c r="AW349" s="152"/>
      <c r="AX349" s="151"/>
      <c r="AY349" s="151"/>
      <c r="AZ349" s="152"/>
      <c r="BA349" s="152"/>
      <c r="BB349" s="152"/>
      <c r="BC349" s="152"/>
      <c r="BD349" s="91"/>
      <c r="BE349" s="91"/>
      <c r="BF349" s="91"/>
      <c r="BG349" s="91"/>
      <c r="BH349" s="91"/>
      <c r="BI349" s="91"/>
      <c r="BJ349" s="91"/>
      <c r="BK349" s="91"/>
      <c r="BL349" s="91"/>
      <c r="BM349" s="91"/>
      <c r="BN349" s="87"/>
      <c r="BO349" s="87"/>
      <c r="BP349" s="91"/>
      <c r="BQ349" s="91"/>
      <c r="BR349" s="91"/>
      <c r="BS349" s="91"/>
      <c r="BT349" s="87"/>
      <c r="BU349" s="87"/>
      <c r="BV349" s="87"/>
      <c r="BW349" s="87"/>
      <c r="BX349" s="87"/>
      <c r="BY349" s="87"/>
      <c r="BZ349" s="87"/>
      <c r="CA349" s="87"/>
      <c r="CB349" s="87"/>
      <c r="CC349" s="87"/>
      <c r="CD349" s="87"/>
      <c r="CE349" s="87"/>
    </row>
    <row r="350" spans="1:83" ht="30" customHeight="1">
      <c r="A350" s="87"/>
      <c r="B350" s="270" t="str">
        <f>IF(OR(SCHEDULES!O349=0,SCHEDULES!O349=""),"",SCHEDULES!O349)</f>
        <v>EPL</v>
      </c>
      <c r="C350" s="271">
        <f>IF(B350="","",SCHEDULES!P349)</f>
        <v>46515</v>
      </c>
      <c r="D350" s="270" t="str">
        <f>IF(B350="","",SCHEDULES!Q349)</f>
        <v>Etihad Stadium</v>
      </c>
      <c r="E350" s="272">
        <f>IF(B350="","",SCHEDULES!R349)</f>
        <v>0.625</v>
      </c>
      <c r="F350" s="262">
        <f t="shared" si="71"/>
        <v>46515.625</v>
      </c>
      <c r="G350" s="270" t="e" vm="40">
        <f>IFERROR(INDEX(LOGOS!B:B,MATCH(H350,LOGOS!A:A,0),1),"")</f>
        <v>#VALUE!</v>
      </c>
      <c r="H350" s="270" t="str">
        <f>IF(B350="","",SCHEDULES!S349)</f>
        <v>Manchester City</v>
      </c>
      <c r="I350" s="313" t="s">
        <v>117</v>
      </c>
      <c r="J350" s="273" t="str">
        <f t="shared" si="72"/>
        <v>:</v>
      </c>
      <c r="K350" s="313" t="s">
        <v>117</v>
      </c>
      <c r="L350" s="270" t="str">
        <f>IF(B350="","",SCHEDULES!T349)</f>
        <v>Liverpool</v>
      </c>
      <c r="M350" s="270" t="e" vm="43">
        <f>IFERROR(INDEX(LOGOS!B:B,MATCH(L350,LOGOS!A:A,0),1),"")</f>
        <v>#VALUE!</v>
      </c>
      <c r="N350" s="107" t="str">
        <f t="shared" si="73"/>
        <v/>
      </c>
      <c r="O350" s="108" t="str">
        <f t="shared" si="74"/>
        <v/>
      </c>
      <c r="P350" s="108" t="str">
        <f t="shared" si="75"/>
        <v/>
      </c>
      <c r="Q350" s="109" t="str">
        <f t="shared" si="76"/>
        <v/>
      </c>
      <c r="R350" s="109" t="str">
        <f t="shared" si="77"/>
        <v/>
      </c>
      <c r="S350" s="109" t="str">
        <f t="shared" si="78"/>
        <v/>
      </c>
      <c r="T350" s="109" t="str">
        <f t="shared" si="79"/>
        <v/>
      </c>
      <c r="U350" s="108" t="str">
        <f>IF(N350="","",IF(MASTER.SCHEDULE!$N350="Draw",1,IF(MASTER.SCHEDULE!$N350=H350,3,0)))</f>
        <v/>
      </c>
      <c r="V350" s="108" t="str">
        <f>IF(N350="","",IF(MASTER.SCHEDULE!$N350="Draw",1,IF(MASTER.SCHEDULE!$N350=L350,3,0)))</f>
        <v/>
      </c>
      <c r="W350" s="109" t="str">
        <f>IF(N350="","",MASTER.SCHEDULE!$Q350+MASTER.SCHEDULE!$R350)</f>
        <v/>
      </c>
      <c r="X350" s="110">
        <f t="shared" si="80"/>
        <v>46515</v>
      </c>
      <c r="Y350" s="87"/>
      <c r="Z350" s="87"/>
      <c r="AA350" s="275" t="str">
        <f t="shared" si="81"/>
        <v>May 3, 2027</v>
      </c>
      <c r="AB350" s="87"/>
      <c r="AC350" s="87"/>
      <c r="AD350" s="126"/>
      <c r="AE350" s="126"/>
      <c r="AF350" s="87"/>
      <c r="AG350" s="87"/>
      <c r="AH350" s="126"/>
      <c r="AI350" s="126"/>
      <c r="AJ350" s="138"/>
      <c r="AK350" s="91"/>
      <c r="AL350" s="91"/>
      <c r="AM350" s="91"/>
      <c r="AN350" s="151"/>
      <c r="AO350" s="151"/>
      <c r="AP350" s="151"/>
      <c r="AQ350" s="151"/>
      <c r="AR350" s="151"/>
      <c r="AS350" s="151"/>
      <c r="AT350" s="151"/>
      <c r="AU350" s="152"/>
      <c r="AV350" s="152"/>
      <c r="AW350" s="152"/>
      <c r="AX350" s="151"/>
      <c r="AY350" s="151"/>
      <c r="AZ350" s="152"/>
      <c r="BA350" s="152"/>
      <c r="BB350" s="152"/>
      <c r="BC350" s="152"/>
      <c r="BD350" s="91"/>
      <c r="BE350" s="91"/>
      <c r="BF350" s="91"/>
      <c r="BG350" s="91"/>
      <c r="BH350" s="91"/>
      <c r="BI350" s="91"/>
      <c r="BJ350" s="91"/>
      <c r="BK350" s="91"/>
      <c r="BL350" s="91"/>
      <c r="BM350" s="91"/>
      <c r="BN350" s="87"/>
      <c r="BO350" s="87"/>
      <c r="BP350" s="91"/>
      <c r="BQ350" s="91"/>
      <c r="BR350" s="91"/>
      <c r="BS350" s="91"/>
      <c r="BT350" s="87"/>
      <c r="BU350" s="87"/>
      <c r="BV350" s="87"/>
      <c r="BW350" s="87"/>
      <c r="BX350" s="87"/>
      <c r="BY350" s="87"/>
      <c r="BZ350" s="87"/>
      <c r="CA350" s="87"/>
      <c r="CB350" s="87"/>
      <c r="CC350" s="87"/>
      <c r="CD350" s="87"/>
      <c r="CE350" s="87"/>
    </row>
    <row r="351" spans="1:83" ht="30" customHeight="1">
      <c r="A351" s="87"/>
      <c r="B351" s="270" t="str">
        <f>IF(OR(SCHEDULES!O350=0,SCHEDULES!O350=""),"",SCHEDULES!O350)</f>
        <v>EPL</v>
      </c>
      <c r="C351" s="271">
        <f>IF(B351="","",SCHEDULES!P350)</f>
        <v>46515</v>
      </c>
      <c r="D351" s="270" t="str">
        <f>IF(B351="","",SCHEDULES!Q350)</f>
        <v>St. James' Park</v>
      </c>
      <c r="E351" s="272">
        <f>IF(B351="","",SCHEDULES!R350)</f>
        <v>0.625</v>
      </c>
      <c r="F351" s="262">
        <f t="shared" si="71"/>
        <v>46515.625</v>
      </c>
      <c r="G351" s="270" t="e" vm="42">
        <f>IFERROR(INDEX(LOGOS!B:B,MATCH(H351,LOGOS!A:A,0),1),"")</f>
        <v>#VALUE!</v>
      </c>
      <c r="H351" s="270" t="str">
        <f>IF(B351="","",SCHEDULES!S350)</f>
        <v>Newcastle United</v>
      </c>
      <c r="I351" s="313" t="s">
        <v>117</v>
      </c>
      <c r="J351" s="273" t="str">
        <f t="shared" si="72"/>
        <v>:</v>
      </c>
      <c r="K351" s="313" t="s">
        <v>117</v>
      </c>
      <c r="L351" s="270" t="str">
        <f>IF(B351="","",SCHEDULES!T350)</f>
        <v>Coventry</v>
      </c>
      <c r="M351" s="270" t="e" vm="26">
        <f>IFERROR(INDEX(LOGOS!B:B,MATCH(L351,LOGOS!A:A,0),1),"")</f>
        <v>#VALUE!</v>
      </c>
      <c r="N351" s="107" t="str">
        <f t="shared" si="73"/>
        <v/>
      </c>
      <c r="O351" s="108" t="str">
        <f t="shared" si="74"/>
        <v/>
      </c>
      <c r="P351" s="108" t="str">
        <f t="shared" si="75"/>
        <v/>
      </c>
      <c r="Q351" s="109" t="str">
        <f t="shared" si="76"/>
        <v/>
      </c>
      <c r="R351" s="109" t="str">
        <f t="shared" si="77"/>
        <v/>
      </c>
      <c r="S351" s="109" t="str">
        <f t="shared" si="78"/>
        <v/>
      </c>
      <c r="T351" s="109" t="str">
        <f t="shared" si="79"/>
        <v/>
      </c>
      <c r="U351" s="108" t="str">
        <f>IF(N351="","",IF(MASTER.SCHEDULE!$N351="Draw",1,IF(MASTER.SCHEDULE!$N351=H351,3,0)))</f>
        <v/>
      </c>
      <c r="V351" s="108" t="str">
        <f>IF(N351="","",IF(MASTER.SCHEDULE!$N351="Draw",1,IF(MASTER.SCHEDULE!$N351=L351,3,0)))</f>
        <v/>
      </c>
      <c r="W351" s="109" t="str">
        <f>IF(N351="","",MASTER.SCHEDULE!$Q351+MASTER.SCHEDULE!$R351)</f>
        <v/>
      </c>
      <c r="X351" s="110">
        <f t="shared" si="80"/>
        <v>46515</v>
      </c>
      <c r="Y351" s="87"/>
      <c r="Z351" s="87"/>
      <c r="AA351" s="275" t="str">
        <f t="shared" si="81"/>
        <v>May 3, 2027</v>
      </c>
      <c r="AB351" s="87"/>
      <c r="AC351" s="87"/>
      <c r="AD351" s="126"/>
      <c r="AE351" s="126"/>
      <c r="AF351" s="87"/>
      <c r="AG351" s="87"/>
      <c r="AH351" s="126"/>
      <c r="AI351" s="126"/>
      <c r="AJ351" s="138"/>
      <c r="AK351" s="91"/>
      <c r="AL351" s="91"/>
      <c r="AM351" s="91"/>
      <c r="AN351" s="151"/>
      <c r="AO351" s="151"/>
      <c r="AP351" s="151"/>
      <c r="AQ351" s="151"/>
      <c r="AR351" s="151"/>
      <c r="AS351" s="151"/>
      <c r="AT351" s="151"/>
      <c r="AU351" s="152"/>
      <c r="AV351" s="152"/>
      <c r="AW351" s="152"/>
      <c r="AX351" s="151"/>
      <c r="AY351" s="151"/>
      <c r="AZ351" s="152"/>
      <c r="BA351" s="152"/>
      <c r="BB351" s="152"/>
      <c r="BC351" s="152"/>
      <c r="BD351" s="91"/>
      <c r="BE351" s="91"/>
      <c r="BF351" s="91"/>
      <c r="BG351" s="91"/>
      <c r="BH351" s="91"/>
      <c r="BI351" s="91"/>
      <c r="BJ351" s="91"/>
      <c r="BK351" s="91"/>
      <c r="BL351" s="91"/>
      <c r="BM351" s="91"/>
      <c r="BN351" s="87"/>
      <c r="BO351" s="87"/>
      <c r="BP351" s="91"/>
      <c r="BQ351" s="91"/>
      <c r="BR351" s="91"/>
      <c r="BS351" s="91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7"/>
    </row>
    <row r="352" spans="1:83" ht="30" customHeight="1">
      <c r="A352" s="87"/>
      <c r="B352" s="270" t="str">
        <f>IF(OR(SCHEDULES!O351=0,SCHEDULES!O351=""),"",SCHEDULES!O351)</f>
        <v>EPL</v>
      </c>
      <c r="C352" s="271">
        <f>IF(B352="","",SCHEDULES!P351)</f>
        <v>46515</v>
      </c>
      <c r="D352" s="270" t="str">
        <f>IF(B352="","",SCHEDULES!Q351)</f>
        <v>The City Ground</v>
      </c>
      <c r="E352" s="272">
        <f>IF(B352="","",SCHEDULES!R351)</f>
        <v>0.625</v>
      </c>
      <c r="F352" s="262">
        <f t="shared" si="71"/>
        <v>46515.625</v>
      </c>
      <c r="G352" s="270" t="e" vm="34">
        <f>IFERROR(INDEX(LOGOS!B:B,MATCH(H352,LOGOS!A:A,0),1),"")</f>
        <v>#VALUE!</v>
      </c>
      <c r="H352" s="270" t="str">
        <f>IF(B352="","",SCHEDULES!S351)</f>
        <v>Nottingham Forest</v>
      </c>
      <c r="I352" s="313" t="s">
        <v>117</v>
      </c>
      <c r="J352" s="273" t="str">
        <f t="shared" si="72"/>
        <v>:</v>
      </c>
      <c r="K352" s="313" t="s">
        <v>117</v>
      </c>
      <c r="L352" s="270" t="str">
        <f>IF(B352="","",SCHEDULES!T351)</f>
        <v>Crystal Palace</v>
      </c>
      <c r="M352" s="270" t="e" vm="30">
        <f>IFERROR(INDEX(LOGOS!B:B,MATCH(L352,LOGOS!A:A,0),1),"")</f>
        <v>#VALUE!</v>
      </c>
      <c r="N352" s="107" t="str">
        <f t="shared" si="73"/>
        <v/>
      </c>
      <c r="O352" s="108" t="str">
        <f t="shared" si="74"/>
        <v/>
      </c>
      <c r="P352" s="108" t="str">
        <f t="shared" si="75"/>
        <v/>
      </c>
      <c r="Q352" s="109" t="str">
        <f t="shared" si="76"/>
        <v/>
      </c>
      <c r="R352" s="109" t="str">
        <f t="shared" si="77"/>
        <v/>
      </c>
      <c r="S352" s="109" t="str">
        <f t="shared" si="78"/>
        <v/>
      </c>
      <c r="T352" s="109" t="str">
        <f t="shared" si="79"/>
        <v/>
      </c>
      <c r="U352" s="108" t="str">
        <f>IF(N352="","",IF(MASTER.SCHEDULE!$N352="Draw",1,IF(MASTER.SCHEDULE!$N352=H352,3,0)))</f>
        <v/>
      </c>
      <c r="V352" s="108" t="str">
        <f>IF(N352="","",IF(MASTER.SCHEDULE!$N352="Draw",1,IF(MASTER.SCHEDULE!$N352=L352,3,0)))</f>
        <v/>
      </c>
      <c r="W352" s="109" t="str">
        <f>IF(N352="","",MASTER.SCHEDULE!$Q352+MASTER.SCHEDULE!$R352)</f>
        <v/>
      </c>
      <c r="X352" s="110">
        <f t="shared" si="80"/>
        <v>46515</v>
      </c>
      <c r="Y352" s="87"/>
      <c r="Z352" s="87"/>
      <c r="AA352" s="275" t="str">
        <f t="shared" si="81"/>
        <v>May 3, 2027</v>
      </c>
      <c r="AB352" s="87"/>
      <c r="AC352" s="87"/>
      <c r="AD352" s="126"/>
      <c r="AE352" s="126"/>
      <c r="AF352" s="87"/>
      <c r="AG352" s="87"/>
      <c r="AH352" s="126"/>
      <c r="AI352" s="126"/>
      <c r="AJ352" s="138"/>
      <c r="AK352" s="91"/>
      <c r="AL352" s="91"/>
      <c r="AM352" s="91"/>
      <c r="AN352" s="151"/>
      <c r="AO352" s="151"/>
      <c r="AP352" s="151"/>
      <c r="AQ352" s="151"/>
      <c r="AR352" s="151"/>
      <c r="AS352" s="151"/>
      <c r="AT352" s="151"/>
      <c r="AU352" s="152"/>
      <c r="AV352" s="152"/>
      <c r="AW352" s="152"/>
      <c r="AX352" s="151"/>
      <c r="AY352" s="151"/>
      <c r="AZ352" s="152"/>
      <c r="BA352" s="152"/>
      <c r="BB352" s="152"/>
      <c r="BC352" s="152"/>
      <c r="BD352" s="91"/>
      <c r="BE352" s="91"/>
      <c r="BF352" s="91"/>
      <c r="BG352" s="91"/>
      <c r="BH352" s="91"/>
      <c r="BI352" s="91"/>
      <c r="BJ352" s="91"/>
      <c r="BK352" s="91"/>
      <c r="BL352" s="91"/>
      <c r="BM352" s="91"/>
      <c r="BN352" s="87"/>
      <c r="BO352" s="87"/>
      <c r="BP352" s="91"/>
      <c r="BQ352" s="91"/>
      <c r="BR352" s="91"/>
      <c r="BS352" s="91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7"/>
    </row>
    <row r="353" spans="1:83" ht="30" customHeight="1">
      <c r="A353" s="87"/>
      <c r="B353" s="270" t="str">
        <f>IF(OR(SCHEDULES!O352=0,SCHEDULES!O352=""),"",SCHEDULES!O352)</f>
        <v>EPL</v>
      </c>
      <c r="C353" s="271">
        <f>IF(B353="","",SCHEDULES!P352)</f>
        <v>46515</v>
      </c>
      <c r="D353" s="270" t="str">
        <f>IF(B353="","",SCHEDULES!Q352)</f>
        <v>Tottenham Hotspur Stadium</v>
      </c>
      <c r="E353" s="272">
        <f>IF(B353="","",SCHEDULES!R352)</f>
        <v>0.625</v>
      </c>
      <c r="F353" s="262">
        <f t="shared" si="71"/>
        <v>46515.625</v>
      </c>
      <c r="G353" s="270" t="e" vm="38">
        <f>IFERROR(INDEX(LOGOS!B:B,MATCH(H353,LOGOS!A:A,0),1),"")</f>
        <v>#VALUE!</v>
      </c>
      <c r="H353" s="270" t="str">
        <f>IF(B353="","",SCHEDULES!S352)</f>
        <v>Tottenham</v>
      </c>
      <c r="I353" s="313" t="s">
        <v>117</v>
      </c>
      <c r="J353" s="273" t="str">
        <f t="shared" si="72"/>
        <v>:</v>
      </c>
      <c r="K353" s="313" t="s">
        <v>117</v>
      </c>
      <c r="L353" s="270" t="str">
        <f>IF(B353="","",SCHEDULES!T352)</f>
        <v>Chelsea</v>
      </c>
      <c r="M353" s="270" t="e" vm="41">
        <f>IFERROR(INDEX(LOGOS!B:B,MATCH(L353,LOGOS!A:A,0),1),"")</f>
        <v>#VALUE!</v>
      </c>
      <c r="N353" s="107" t="str">
        <f t="shared" si="73"/>
        <v/>
      </c>
      <c r="O353" s="108" t="str">
        <f t="shared" si="74"/>
        <v/>
      </c>
      <c r="P353" s="108" t="str">
        <f t="shared" si="75"/>
        <v/>
      </c>
      <c r="Q353" s="109" t="str">
        <f t="shared" si="76"/>
        <v/>
      </c>
      <c r="R353" s="109" t="str">
        <f t="shared" si="77"/>
        <v/>
      </c>
      <c r="S353" s="109" t="str">
        <f t="shared" si="78"/>
        <v/>
      </c>
      <c r="T353" s="109" t="str">
        <f t="shared" si="79"/>
        <v/>
      </c>
      <c r="U353" s="108" t="str">
        <f>IF(N353="","",IF(MASTER.SCHEDULE!$N353="Draw",1,IF(MASTER.SCHEDULE!$N353=H353,3,0)))</f>
        <v/>
      </c>
      <c r="V353" s="108" t="str">
        <f>IF(N353="","",IF(MASTER.SCHEDULE!$N353="Draw",1,IF(MASTER.SCHEDULE!$N353=L353,3,0)))</f>
        <v/>
      </c>
      <c r="W353" s="109" t="str">
        <f>IF(N353="","",MASTER.SCHEDULE!$Q353+MASTER.SCHEDULE!$R353)</f>
        <v/>
      </c>
      <c r="X353" s="110">
        <f t="shared" si="80"/>
        <v>46515</v>
      </c>
      <c r="Y353" s="87"/>
      <c r="Z353" s="87"/>
      <c r="AA353" s="275" t="str">
        <f t="shared" si="81"/>
        <v>May 3, 2027</v>
      </c>
      <c r="AB353" s="87"/>
      <c r="AC353" s="87"/>
      <c r="AD353" s="126"/>
      <c r="AE353" s="126"/>
      <c r="AF353" s="87"/>
      <c r="AG353" s="87"/>
      <c r="AH353" s="126"/>
      <c r="AI353" s="126"/>
      <c r="AJ353" s="138"/>
      <c r="AK353" s="91"/>
      <c r="AL353" s="91"/>
      <c r="AM353" s="91"/>
      <c r="AN353" s="151"/>
      <c r="AO353" s="151"/>
      <c r="AP353" s="151"/>
      <c r="AQ353" s="151"/>
      <c r="AR353" s="151"/>
      <c r="AS353" s="151"/>
      <c r="AT353" s="151"/>
      <c r="AU353" s="152"/>
      <c r="AV353" s="152"/>
      <c r="AW353" s="152"/>
      <c r="AX353" s="151"/>
      <c r="AY353" s="151"/>
      <c r="AZ353" s="152"/>
      <c r="BA353" s="152"/>
      <c r="BB353" s="152"/>
      <c r="BC353" s="152"/>
      <c r="BD353" s="91"/>
      <c r="BE353" s="91"/>
      <c r="BF353" s="91"/>
      <c r="BG353" s="91"/>
      <c r="BH353" s="91"/>
      <c r="BI353" s="91"/>
      <c r="BJ353" s="91"/>
      <c r="BK353" s="91"/>
      <c r="BL353" s="91"/>
      <c r="BM353" s="91"/>
      <c r="BN353" s="87"/>
      <c r="BO353" s="87"/>
      <c r="BP353" s="91"/>
      <c r="BQ353" s="91"/>
      <c r="BR353" s="91"/>
      <c r="BS353" s="91"/>
      <c r="BT353" s="87"/>
      <c r="BU353" s="87"/>
      <c r="BV353" s="87"/>
      <c r="BW353" s="87"/>
      <c r="BX353" s="87"/>
      <c r="BY353" s="87"/>
      <c r="BZ353" s="87"/>
      <c r="CA353" s="87"/>
      <c r="CB353" s="87"/>
      <c r="CC353" s="87"/>
      <c r="CD353" s="87"/>
      <c r="CE353" s="87"/>
    </row>
    <row r="354" spans="1:83" ht="30" customHeight="1">
      <c r="A354" s="87"/>
      <c r="B354" s="270" t="str">
        <f>IF(OR(SCHEDULES!O353=0,SCHEDULES!O353=""),"",SCHEDULES!O353)</f>
        <v>EPL</v>
      </c>
      <c r="C354" s="271">
        <f>IF(B354="","",SCHEDULES!P353)</f>
        <v>46522</v>
      </c>
      <c r="D354" s="270" t="str">
        <f>IF(B354="","",SCHEDULES!Q353)</f>
        <v>Emirates Stadium</v>
      </c>
      <c r="E354" s="272">
        <f>IF(B354="","",SCHEDULES!R353)</f>
        <v>0.625</v>
      </c>
      <c r="F354" s="262">
        <f t="shared" si="71"/>
        <v>46522.625</v>
      </c>
      <c r="G354" s="270" t="e" vm="25">
        <f>IFERROR(INDEX(LOGOS!B:B,MATCH(H354,LOGOS!A:A,0),1),"")</f>
        <v>#VALUE!</v>
      </c>
      <c r="H354" s="270" t="str">
        <f>IF(B354="","",SCHEDULES!S353)</f>
        <v>Arsenal</v>
      </c>
      <c r="I354" s="313" t="s">
        <v>117</v>
      </c>
      <c r="J354" s="273" t="str">
        <f t="shared" si="72"/>
        <v>:</v>
      </c>
      <c r="K354" s="313" t="s">
        <v>117</v>
      </c>
      <c r="L354" s="270" t="str">
        <f>IF(B354="","",SCHEDULES!T353)</f>
        <v>Nottingham Forest</v>
      </c>
      <c r="M354" s="270" t="e" vm="34">
        <f>IFERROR(INDEX(LOGOS!B:B,MATCH(L354,LOGOS!A:A,0),1),"")</f>
        <v>#VALUE!</v>
      </c>
      <c r="N354" s="107" t="str">
        <f t="shared" si="73"/>
        <v/>
      </c>
      <c r="O354" s="108" t="str">
        <f t="shared" si="74"/>
        <v/>
      </c>
      <c r="P354" s="108" t="str">
        <f t="shared" si="75"/>
        <v/>
      </c>
      <c r="Q354" s="109" t="str">
        <f t="shared" si="76"/>
        <v/>
      </c>
      <c r="R354" s="109" t="str">
        <f t="shared" si="77"/>
        <v/>
      </c>
      <c r="S354" s="109" t="str">
        <f t="shared" si="78"/>
        <v/>
      </c>
      <c r="T354" s="109" t="str">
        <f t="shared" si="79"/>
        <v/>
      </c>
      <c r="U354" s="108" t="str">
        <f>IF(N354="","",IF(MASTER.SCHEDULE!$N354="Draw",1,IF(MASTER.SCHEDULE!$N354=H354,3,0)))</f>
        <v/>
      </c>
      <c r="V354" s="108" t="str">
        <f>IF(N354="","",IF(MASTER.SCHEDULE!$N354="Draw",1,IF(MASTER.SCHEDULE!$N354=L354,3,0)))</f>
        <v/>
      </c>
      <c r="W354" s="109" t="str">
        <f>IF(N354="","",MASTER.SCHEDULE!$Q354+MASTER.SCHEDULE!$R354)</f>
        <v/>
      </c>
      <c r="X354" s="110">
        <f t="shared" si="80"/>
        <v>46522</v>
      </c>
      <c r="Y354" s="87"/>
      <c r="Z354" s="87"/>
      <c r="AA354" s="275" t="str">
        <f t="shared" si="81"/>
        <v>May 10, 2027</v>
      </c>
      <c r="AB354" s="87"/>
      <c r="AC354" s="87"/>
      <c r="AD354" s="126"/>
      <c r="AE354" s="126"/>
      <c r="AF354" s="87"/>
      <c r="AG354" s="87"/>
      <c r="AH354" s="126"/>
      <c r="AI354" s="126"/>
      <c r="AJ354" s="138"/>
      <c r="AK354" s="91"/>
      <c r="AL354" s="91"/>
      <c r="AM354" s="91"/>
      <c r="AN354" s="151"/>
      <c r="AO354" s="151"/>
      <c r="AP354" s="151"/>
      <c r="AQ354" s="151"/>
      <c r="AR354" s="151"/>
      <c r="AS354" s="151"/>
      <c r="AT354" s="151"/>
      <c r="AU354" s="152"/>
      <c r="AV354" s="152"/>
      <c r="AW354" s="152"/>
      <c r="AX354" s="151"/>
      <c r="AY354" s="151"/>
      <c r="AZ354" s="152"/>
      <c r="BA354" s="152"/>
      <c r="BB354" s="152"/>
      <c r="BC354" s="152"/>
      <c r="BD354" s="91"/>
      <c r="BE354" s="91"/>
      <c r="BF354" s="91"/>
      <c r="BG354" s="91"/>
      <c r="BH354" s="91"/>
      <c r="BI354" s="91"/>
      <c r="BJ354" s="91"/>
      <c r="BK354" s="91"/>
      <c r="BL354" s="91"/>
      <c r="BM354" s="91"/>
      <c r="BN354" s="87"/>
      <c r="BO354" s="87"/>
      <c r="BP354" s="91"/>
      <c r="BQ354" s="91"/>
      <c r="BR354" s="91"/>
      <c r="BS354" s="91"/>
      <c r="BT354" s="87"/>
      <c r="BU354" s="87"/>
      <c r="BV354" s="87"/>
      <c r="BW354" s="87"/>
      <c r="BX354" s="87"/>
      <c r="BY354" s="87"/>
      <c r="BZ354" s="87"/>
      <c r="CA354" s="87"/>
      <c r="CB354" s="87"/>
      <c r="CC354" s="87"/>
      <c r="CD354" s="87"/>
      <c r="CE354" s="87"/>
    </row>
    <row r="355" spans="1:83" ht="30" customHeight="1">
      <c r="A355" s="87"/>
      <c r="B355" s="270" t="str">
        <f>IF(OR(SCHEDULES!O354=0,SCHEDULES!O354=""),"",SCHEDULES!O354)</f>
        <v>EPL</v>
      </c>
      <c r="C355" s="271">
        <f>IF(B355="","",SCHEDULES!P354)</f>
        <v>46522</v>
      </c>
      <c r="D355" s="270" t="str">
        <f>IF(B355="","",SCHEDULES!Q354)</f>
        <v>Villa Park</v>
      </c>
      <c r="E355" s="272">
        <f>IF(B355="","",SCHEDULES!R354)</f>
        <v>0.625</v>
      </c>
      <c r="F355" s="262">
        <f t="shared" si="71"/>
        <v>46522.625</v>
      </c>
      <c r="G355" s="270" t="e" vm="33">
        <f>IFERROR(INDEX(LOGOS!B:B,MATCH(H355,LOGOS!A:A,0),1),"")</f>
        <v>#VALUE!</v>
      </c>
      <c r="H355" s="270" t="str">
        <f>IF(B355="","",SCHEDULES!S354)</f>
        <v>Aston Villa</v>
      </c>
      <c r="I355" s="313" t="s">
        <v>117</v>
      </c>
      <c r="J355" s="273" t="str">
        <f t="shared" si="72"/>
        <v>:</v>
      </c>
      <c r="K355" s="313" t="s">
        <v>117</v>
      </c>
      <c r="L355" s="270" t="str">
        <f>IF(B355="","",SCHEDULES!T354)</f>
        <v>Newcastle United</v>
      </c>
      <c r="M355" s="270" t="e" vm="42">
        <f>IFERROR(INDEX(LOGOS!B:B,MATCH(L355,LOGOS!A:A,0),1),"")</f>
        <v>#VALUE!</v>
      </c>
      <c r="N355" s="107" t="str">
        <f t="shared" si="73"/>
        <v/>
      </c>
      <c r="O355" s="108" t="str">
        <f t="shared" si="74"/>
        <v/>
      </c>
      <c r="P355" s="108" t="str">
        <f t="shared" si="75"/>
        <v/>
      </c>
      <c r="Q355" s="109" t="str">
        <f t="shared" si="76"/>
        <v/>
      </c>
      <c r="R355" s="109" t="str">
        <f t="shared" si="77"/>
        <v/>
      </c>
      <c r="S355" s="109" t="str">
        <f t="shared" si="78"/>
        <v/>
      </c>
      <c r="T355" s="109" t="str">
        <f t="shared" si="79"/>
        <v/>
      </c>
      <c r="U355" s="108" t="str">
        <f>IF(N355="","",IF(MASTER.SCHEDULE!$N355="Draw",1,IF(MASTER.SCHEDULE!$N355=H355,3,0)))</f>
        <v/>
      </c>
      <c r="V355" s="108" t="str">
        <f>IF(N355="","",IF(MASTER.SCHEDULE!$N355="Draw",1,IF(MASTER.SCHEDULE!$N355=L355,3,0)))</f>
        <v/>
      </c>
      <c r="W355" s="109" t="str">
        <f>IF(N355="","",MASTER.SCHEDULE!$Q355+MASTER.SCHEDULE!$R355)</f>
        <v/>
      </c>
      <c r="X355" s="110">
        <f t="shared" si="80"/>
        <v>46522</v>
      </c>
      <c r="Y355" s="87"/>
      <c r="Z355" s="87"/>
      <c r="AA355" s="275" t="str">
        <f t="shared" si="81"/>
        <v>May 10, 2027</v>
      </c>
      <c r="AB355" s="87"/>
      <c r="AC355" s="87"/>
      <c r="AD355" s="126"/>
      <c r="AE355" s="126"/>
      <c r="AF355" s="87"/>
      <c r="AG355" s="87"/>
      <c r="AH355" s="126"/>
      <c r="AI355" s="126"/>
      <c r="AJ355" s="138"/>
      <c r="AK355" s="91"/>
      <c r="AL355" s="91"/>
      <c r="AM355" s="91"/>
      <c r="AN355" s="151"/>
      <c r="AO355" s="151"/>
      <c r="AP355" s="151"/>
      <c r="AQ355" s="151"/>
      <c r="AR355" s="151"/>
      <c r="AS355" s="151"/>
      <c r="AT355" s="151"/>
      <c r="AU355" s="152"/>
      <c r="AV355" s="152"/>
      <c r="AW355" s="152"/>
      <c r="AX355" s="151"/>
      <c r="AY355" s="151"/>
      <c r="AZ355" s="152"/>
      <c r="BA355" s="152"/>
      <c r="BB355" s="152"/>
      <c r="BC355" s="152"/>
      <c r="BD355" s="91"/>
      <c r="BE355" s="91"/>
      <c r="BF355" s="91"/>
      <c r="BG355" s="91"/>
      <c r="BH355" s="91"/>
      <c r="BI355" s="91"/>
      <c r="BJ355" s="91"/>
      <c r="BK355" s="91"/>
      <c r="BL355" s="91"/>
      <c r="BM355" s="91"/>
      <c r="BN355" s="87"/>
      <c r="BO355" s="87"/>
      <c r="BP355" s="91"/>
      <c r="BQ355" s="91"/>
      <c r="BR355" s="91"/>
      <c r="BS355" s="91"/>
      <c r="BT355" s="87"/>
      <c r="BU355" s="87"/>
      <c r="BV355" s="87"/>
      <c r="BW355" s="87"/>
      <c r="BX355" s="87"/>
      <c r="BY355" s="87"/>
      <c r="BZ355" s="87"/>
      <c r="CA355" s="87"/>
      <c r="CB355" s="87"/>
      <c r="CC355" s="87"/>
      <c r="CD355" s="87"/>
      <c r="CE355" s="87"/>
    </row>
    <row r="356" spans="1:83" ht="30" customHeight="1">
      <c r="A356" s="87"/>
      <c r="B356" s="270" t="str">
        <f>IF(OR(SCHEDULES!O355=0,SCHEDULES!O355=""),"",SCHEDULES!O355)</f>
        <v>EPL</v>
      </c>
      <c r="C356" s="271">
        <f>IF(B356="","",SCHEDULES!P355)</f>
        <v>46522</v>
      </c>
      <c r="D356" s="270" t="str">
        <f>IF(B356="","",SCHEDULES!Q355)</f>
        <v>Stamford Bridge</v>
      </c>
      <c r="E356" s="272">
        <f>IF(B356="","",SCHEDULES!R355)</f>
        <v>0.625</v>
      </c>
      <c r="F356" s="262">
        <f t="shared" si="71"/>
        <v>46522.625</v>
      </c>
      <c r="G356" s="270" t="e" vm="41">
        <f>IFERROR(INDEX(LOGOS!B:B,MATCH(H356,LOGOS!A:A,0),1),"")</f>
        <v>#VALUE!</v>
      </c>
      <c r="H356" s="270" t="str">
        <f>IF(B356="","",SCHEDULES!S355)</f>
        <v>Chelsea</v>
      </c>
      <c r="I356" s="313" t="s">
        <v>117</v>
      </c>
      <c r="J356" s="273" t="str">
        <f t="shared" si="72"/>
        <v>:</v>
      </c>
      <c r="K356" s="313" t="s">
        <v>117</v>
      </c>
      <c r="L356" s="270" t="str">
        <f>IF(B356="","",SCHEDULES!T355)</f>
        <v>Everton</v>
      </c>
      <c r="M356" s="270" t="e" vm="29">
        <f>IFERROR(INDEX(LOGOS!B:B,MATCH(L356,LOGOS!A:A,0),1),"")</f>
        <v>#VALUE!</v>
      </c>
      <c r="N356" s="107" t="str">
        <f t="shared" si="73"/>
        <v/>
      </c>
      <c r="O356" s="108" t="str">
        <f t="shared" si="74"/>
        <v/>
      </c>
      <c r="P356" s="108" t="str">
        <f t="shared" si="75"/>
        <v/>
      </c>
      <c r="Q356" s="109" t="str">
        <f t="shared" si="76"/>
        <v/>
      </c>
      <c r="R356" s="109" t="str">
        <f t="shared" si="77"/>
        <v/>
      </c>
      <c r="S356" s="109" t="str">
        <f t="shared" si="78"/>
        <v/>
      </c>
      <c r="T356" s="109" t="str">
        <f t="shared" si="79"/>
        <v/>
      </c>
      <c r="U356" s="108" t="str">
        <f>IF(N356="","",IF(MASTER.SCHEDULE!$N356="Draw",1,IF(MASTER.SCHEDULE!$N356=H356,3,0)))</f>
        <v/>
      </c>
      <c r="V356" s="108" t="str">
        <f>IF(N356="","",IF(MASTER.SCHEDULE!$N356="Draw",1,IF(MASTER.SCHEDULE!$N356=L356,3,0)))</f>
        <v/>
      </c>
      <c r="W356" s="109" t="str">
        <f>IF(N356="","",MASTER.SCHEDULE!$Q356+MASTER.SCHEDULE!$R356)</f>
        <v/>
      </c>
      <c r="X356" s="110">
        <f t="shared" si="80"/>
        <v>46522</v>
      </c>
      <c r="Y356" s="87"/>
      <c r="Z356" s="87"/>
      <c r="AA356" s="275" t="str">
        <f t="shared" si="81"/>
        <v>May 10, 2027</v>
      </c>
      <c r="AB356" s="87"/>
      <c r="AC356" s="87"/>
      <c r="AD356" s="126"/>
      <c r="AE356" s="126"/>
      <c r="AF356" s="87"/>
      <c r="AG356" s="87"/>
      <c r="AH356" s="126"/>
      <c r="AI356" s="126"/>
      <c r="AJ356" s="138"/>
      <c r="AK356" s="91"/>
      <c r="AL356" s="91"/>
      <c r="AM356" s="91"/>
      <c r="AN356" s="151"/>
      <c r="AO356" s="151"/>
      <c r="AP356" s="151"/>
      <c r="AQ356" s="151"/>
      <c r="AR356" s="151"/>
      <c r="AS356" s="151"/>
      <c r="AT356" s="151"/>
      <c r="AU356" s="152"/>
      <c r="AV356" s="152"/>
      <c r="AW356" s="152"/>
      <c r="AX356" s="151"/>
      <c r="AY356" s="151"/>
      <c r="AZ356" s="152"/>
      <c r="BA356" s="152"/>
      <c r="BB356" s="152"/>
      <c r="BC356" s="152"/>
      <c r="BD356" s="91"/>
      <c r="BE356" s="91"/>
      <c r="BF356" s="91"/>
      <c r="BG356" s="91"/>
      <c r="BH356" s="91"/>
      <c r="BI356" s="91"/>
      <c r="BJ356" s="91"/>
      <c r="BK356" s="91"/>
      <c r="BL356" s="91"/>
      <c r="BM356" s="91"/>
      <c r="BN356" s="87"/>
      <c r="BO356" s="87"/>
      <c r="BP356" s="91"/>
      <c r="BQ356" s="91"/>
      <c r="BR356" s="91"/>
      <c r="BS356" s="91"/>
      <c r="BT356" s="87"/>
      <c r="BU356" s="87"/>
      <c r="BV356" s="87"/>
      <c r="BW356" s="87"/>
      <c r="BX356" s="87"/>
      <c r="BY356" s="87"/>
      <c r="BZ356" s="87"/>
      <c r="CA356" s="87"/>
      <c r="CB356" s="87"/>
      <c r="CC356" s="87"/>
      <c r="CD356" s="87"/>
      <c r="CE356" s="87"/>
    </row>
    <row r="357" spans="1:83" ht="30" customHeight="1">
      <c r="A357" s="87"/>
      <c r="B357" s="270" t="str">
        <f>IF(OR(SCHEDULES!O356=0,SCHEDULES!O356=""),"",SCHEDULES!O356)</f>
        <v>EPL</v>
      </c>
      <c r="C357" s="271">
        <f>IF(B357="","",SCHEDULES!P356)</f>
        <v>46522</v>
      </c>
      <c r="D357" s="270" t="str">
        <f>IF(B357="","",SCHEDULES!Q356)</f>
        <v>Coventry Building Society Arena</v>
      </c>
      <c r="E357" s="272">
        <f>IF(B357="","",SCHEDULES!R356)</f>
        <v>0.625</v>
      </c>
      <c r="F357" s="262">
        <f t="shared" si="71"/>
        <v>46522.625</v>
      </c>
      <c r="G357" s="270" t="e" vm="26">
        <f>IFERROR(INDEX(LOGOS!B:B,MATCH(H357,LOGOS!A:A,0),1),"")</f>
        <v>#VALUE!</v>
      </c>
      <c r="H357" s="270" t="str">
        <f>IF(B357="","",SCHEDULES!S356)</f>
        <v>Coventry</v>
      </c>
      <c r="I357" s="313" t="s">
        <v>117</v>
      </c>
      <c r="J357" s="273" t="str">
        <f t="shared" si="72"/>
        <v>:</v>
      </c>
      <c r="K357" s="313" t="s">
        <v>117</v>
      </c>
      <c r="L357" s="270" t="str">
        <f>IF(B357="","",SCHEDULES!T356)</f>
        <v>Tottenham</v>
      </c>
      <c r="M357" s="270" t="e" vm="38">
        <f>IFERROR(INDEX(LOGOS!B:B,MATCH(L357,LOGOS!A:A,0),1),"")</f>
        <v>#VALUE!</v>
      </c>
      <c r="N357" s="107" t="str">
        <f t="shared" si="73"/>
        <v/>
      </c>
      <c r="O357" s="108" t="str">
        <f t="shared" si="74"/>
        <v/>
      </c>
      <c r="P357" s="108" t="str">
        <f t="shared" si="75"/>
        <v/>
      </c>
      <c r="Q357" s="109" t="str">
        <f t="shared" si="76"/>
        <v/>
      </c>
      <c r="R357" s="109" t="str">
        <f t="shared" si="77"/>
        <v/>
      </c>
      <c r="S357" s="109" t="str">
        <f t="shared" si="78"/>
        <v/>
      </c>
      <c r="T357" s="109" t="str">
        <f t="shared" si="79"/>
        <v/>
      </c>
      <c r="U357" s="108" t="str">
        <f>IF(N357="","",IF(MASTER.SCHEDULE!$N357="Draw",1,IF(MASTER.SCHEDULE!$N357=H357,3,0)))</f>
        <v/>
      </c>
      <c r="V357" s="108" t="str">
        <f>IF(N357="","",IF(MASTER.SCHEDULE!$N357="Draw",1,IF(MASTER.SCHEDULE!$N357=L357,3,0)))</f>
        <v/>
      </c>
      <c r="W357" s="109" t="str">
        <f>IF(N357="","",MASTER.SCHEDULE!$Q357+MASTER.SCHEDULE!$R357)</f>
        <v/>
      </c>
      <c r="X357" s="110">
        <f t="shared" si="80"/>
        <v>46522</v>
      </c>
      <c r="Y357" s="87"/>
      <c r="Z357" s="87"/>
      <c r="AA357" s="275" t="str">
        <f t="shared" si="81"/>
        <v>May 10, 2027</v>
      </c>
      <c r="AB357" s="87"/>
      <c r="AC357" s="87"/>
      <c r="AD357" s="126"/>
      <c r="AE357" s="126"/>
      <c r="AF357" s="87"/>
      <c r="AG357" s="87"/>
      <c r="AH357" s="126"/>
      <c r="AI357" s="126"/>
      <c r="AJ357" s="138"/>
      <c r="AK357" s="91"/>
      <c r="AL357" s="91"/>
      <c r="AM357" s="91"/>
      <c r="AN357" s="151"/>
      <c r="AO357" s="151"/>
      <c r="AP357" s="151"/>
      <c r="AQ357" s="151"/>
      <c r="AR357" s="151"/>
      <c r="AS357" s="151"/>
      <c r="AT357" s="151"/>
      <c r="AU357" s="152"/>
      <c r="AV357" s="152"/>
      <c r="AW357" s="152"/>
      <c r="AX357" s="151"/>
      <c r="AY357" s="151"/>
      <c r="AZ357" s="152"/>
      <c r="BA357" s="152"/>
      <c r="BB357" s="152"/>
      <c r="BC357" s="152"/>
      <c r="BD357" s="91"/>
      <c r="BE357" s="91"/>
      <c r="BF357" s="91"/>
      <c r="BG357" s="91"/>
      <c r="BH357" s="91"/>
      <c r="BI357" s="91"/>
      <c r="BJ357" s="91"/>
      <c r="BK357" s="91"/>
      <c r="BL357" s="91"/>
      <c r="BM357" s="91"/>
      <c r="BN357" s="87"/>
      <c r="BO357" s="87"/>
      <c r="BP357" s="91"/>
      <c r="BQ357" s="91"/>
      <c r="BR357" s="91"/>
      <c r="BS357" s="91"/>
      <c r="BT357" s="87"/>
      <c r="BU357" s="87"/>
      <c r="BV357" s="87"/>
      <c r="BW357" s="87"/>
      <c r="BX357" s="87"/>
      <c r="BY357" s="87"/>
      <c r="BZ357" s="87"/>
      <c r="CA357" s="87"/>
      <c r="CB357" s="87"/>
      <c r="CC357" s="87"/>
      <c r="CD357" s="87"/>
      <c r="CE357" s="87"/>
    </row>
    <row r="358" spans="1:83" ht="30" customHeight="1">
      <c r="A358" s="87"/>
      <c r="B358" s="270" t="str">
        <f>IF(OR(SCHEDULES!O357=0,SCHEDULES!O357=""),"",SCHEDULES!O357)</f>
        <v>EPL</v>
      </c>
      <c r="C358" s="271">
        <f>IF(B358="","",SCHEDULES!P357)</f>
        <v>46522</v>
      </c>
      <c r="D358" s="270" t="str">
        <f>IF(B358="","",SCHEDULES!Q357)</f>
        <v>Selhurst Park</v>
      </c>
      <c r="E358" s="272">
        <f>IF(B358="","",SCHEDULES!R357)</f>
        <v>0.625</v>
      </c>
      <c r="F358" s="262">
        <f t="shared" si="71"/>
        <v>46522.625</v>
      </c>
      <c r="G358" s="270" t="e" vm="30">
        <f>IFERROR(INDEX(LOGOS!B:B,MATCH(H358,LOGOS!A:A,0),1),"")</f>
        <v>#VALUE!</v>
      </c>
      <c r="H358" s="270" t="str">
        <f>IF(B358="","",SCHEDULES!S357)</f>
        <v>Crystal Palace</v>
      </c>
      <c r="I358" s="313" t="s">
        <v>117</v>
      </c>
      <c r="J358" s="273" t="str">
        <f t="shared" si="72"/>
        <v>:</v>
      </c>
      <c r="K358" s="313" t="s">
        <v>117</v>
      </c>
      <c r="L358" s="270" t="str">
        <f>IF(B358="","",SCHEDULES!T357)</f>
        <v>Brighton</v>
      </c>
      <c r="M358" s="270" t="e" vm="39">
        <f>IFERROR(INDEX(LOGOS!B:B,MATCH(L358,LOGOS!A:A,0),1),"")</f>
        <v>#VALUE!</v>
      </c>
      <c r="N358" s="107" t="str">
        <f t="shared" si="73"/>
        <v/>
      </c>
      <c r="O358" s="108" t="str">
        <f t="shared" si="74"/>
        <v/>
      </c>
      <c r="P358" s="108" t="str">
        <f t="shared" si="75"/>
        <v/>
      </c>
      <c r="Q358" s="109" t="str">
        <f t="shared" si="76"/>
        <v/>
      </c>
      <c r="R358" s="109" t="str">
        <f t="shared" si="77"/>
        <v/>
      </c>
      <c r="S358" s="109" t="str">
        <f t="shared" si="78"/>
        <v/>
      </c>
      <c r="T358" s="109" t="str">
        <f t="shared" si="79"/>
        <v/>
      </c>
      <c r="U358" s="108" t="str">
        <f>IF(N358="","",IF(MASTER.SCHEDULE!$N358="Draw",1,IF(MASTER.SCHEDULE!$N358=H358,3,0)))</f>
        <v/>
      </c>
      <c r="V358" s="108" t="str">
        <f>IF(N358="","",IF(MASTER.SCHEDULE!$N358="Draw",1,IF(MASTER.SCHEDULE!$N358=L358,3,0)))</f>
        <v/>
      </c>
      <c r="W358" s="109" t="str">
        <f>IF(N358="","",MASTER.SCHEDULE!$Q358+MASTER.SCHEDULE!$R358)</f>
        <v/>
      </c>
      <c r="X358" s="110">
        <f t="shared" si="80"/>
        <v>46522</v>
      </c>
      <c r="Y358" s="87"/>
      <c r="Z358" s="87"/>
      <c r="AA358" s="275" t="str">
        <f t="shared" si="81"/>
        <v>May 10, 2027</v>
      </c>
      <c r="AB358" s="87"/>
      <c r="AC358" s="87"/>
      <c r="AD358" s="126"/>
      <c r="AE358" s="126"/>
      <c r="AF358" s="87"/>
      <c r="AG358" s="87"/>
      <c r="AH358" s="126"/>
      <c r="AI358" s="126"/>
      <c r="AJ358" s="138"/>
      <c r="AK358" s="91"/>
      <c r="AL358" s="91"/>
      <c r="AM358" s="91"/>
      <c r="AN358" s="151"/>
      <c r="AO358" s="151"/>
      <c r="AP358" s="151"/>
      <c r="AQ358" s="151"/>
      <c r="AR358" s="151"/>
      <c r="AS358" s="151"/>
      <c r="AT358" s="151"/>
      <c r="AU358" s="152"/>
      <c r="AV358" s="152"/>
      <c r="AW358" s="152"/>
      <c r="AX358" s="151"/>
      <c r="AY358" s="151"/>
      <c r="AZ358" s="152"/>
      <c r="BA358" s="152"/>
      <c r="BB358" s="152"/>
      <c r="BC358" s="152"/>
      <c r="BD358" s="91"/>
      <c r="BE358" s="91"/>
      <c r="BF358" s="91"/>
      <c r="BG358" s="91"/>
      <c r="BH358" s="91"/>
      <c r="BI358" s="91"/>
      <c r="BJ358" s="91"/>
      <c r="BK358" s="91"/>
      <c r="BL358" s="91"/>
      <c r="BM358" s="91"/>
      <c r="BN358" s="87"/>
      <c r="BO358" s="87"/>
      <c r="BP358" s="91"/>
      <c r="BQ358" s="91"/>
      <c r="BR358" s="91"/>
      <c r="BS358" s="91"/>
      <c r="BT358" s="87"/>
      <c r="BU358" s="87"/>
      <c r="BV358" s="87"/>
      <c r="BW358" s="87"/>
      <c r="BX358" s="87"/>
      <c r="BY358" s="87"/>
      <c r="BZ358" s="87"/>
      <c r="CA358" s="87"/>
      <c r="CB358" s="87"/>
      <c r="CC358" s="87"/>
      <c r="CD358" s="87"/>
      <c r="CE358" s="87"/>
    </row>
    <row r="359" spans="1:83" ht="30" customHeight="1">
      <c r="A359" s="87"/>
      <c r="B359" s="270" t="str">
        <f>IF(OR(SCHEDULES!O358=0,SCHEDULES!O358=""),"",SCHEDULES!O358)</f>
        <v>EPL</v>
      </c>
      <c r="C359" s="271">
        <f>IF(B359="","",SCHEDULES!P358)</f>
        <v>46522</v>
      </c>
      <c r="D359" s="270" t="str">
        <f>IF(B359="","",SCHEDULES!Q358)</f>
        <v>MKM Stadium</v>
      </c>
      <c r="E359" s="272">
        <f>IF(B359="","",SCHEDULES!R358)</f>
        <v>0.625</v>
      </c>
      <c r="F359" s="262">
        <f t="shared" si="71"/>
        <v>46522.625</v>
      </c>
      <c r="G359" s="270" t="e" vm="27">
        <f>IFERROR(INDEX(LOGOS!B:B,MATCH(H359,LOGOS!A:A,0),1),"")</f>
        <v>#VALUE!</v>
      </c>
      <c r="H359" s="270" t="str">
        <f>IF(B359="","",SCHEDULES!S358)</f>
        <v>Hull</v>
      </c>
      <c r="I359" s="313" t="s">
        <v>117</v>
      </c>
      <c r="J359" s="273" t="str">
        <f t="shared" si="72"/>
        <v>:</v>
      </c>
      <c r="K359" s="313" t="s">
        <v>117</v>
      </c>
      <c r="L359" s="270" t="str">
        <f>IF(B359="","",SCHEDULES!T358)</f>
        <v>Fulham</v>
      </c>
      <c r="M359" s="270" t="e" vm="44">
        <f>IFERROR(INDEX(LOGOS!B:B,MATCH(L359,LOGOS!A:A,0),1),"")</f>
        <v>#VALUE!</v>
      </c>
      <c r="N359" s="107" t="str">
        <f t="shared" si="73"/>
        <v/>
      </c>
      <c r="O359" s="108" t="str">
        <f t="shared" si="74"/>
        <v/>
      </c>
      <c r="P359" s="108" t="str">
        <f t="shared" si="75"/>
        <v/>
      </c>
      <c r="Q359" s="109" t="str">
        <f t="shared" si="76"/>
        <v/>
      </c>
      <c r="R359" s="109" t="str">
        <f t="shared" si="77"/>
        <v/>
      </c>
      <c r="S359" s="109" t="str">
        <f t="shared" si="78"/>
        <v/>
      </c>
      <c r="T359" s="109" t="str">
        <f t="shared" si="79"/>
        <v/>
      </c>
      <c r="U359" s="108" t="str">
        <f>IF(N359="","",IF(MASTER.SCHEDULE!$N359="Draw",1,IF(MASTER.SCHEDULE!$N359=H359,3,0)))</f>
        <v/>
      </c>
      <c r="V359" s="108" t="str">
        <f>IF(N359="","",IF(MASTER.SCHEDULE!$N359="Draw",1,IF(MASTER.SCHEDULE!$N359=L359,3,0)))</f>
        <v/>
      </c>
      <c r="W359" s="109" t="str">
        <f>IF(N359="","",MASTER.SCHEDULE!$Q359+MASTER.SCHEDULE!$R359)</f>
        <v/>
      </c>
      <c r="X359" s="110">
        <f t="shared" si="80"/>
        <v>46522</v>
      </c>
      <c r="Y359" s="87"/>
      <c r="Z359" s="87"/>
      <c r="AA359" s="275" t="str">
        <f t="shared" si="81"/>
        <v>May 10, 2027</v>
      </c>
      <c r="AB359" s="87"/>
      <c r="AC359" s="87"/>
      <c r="AD359" s="126"/>
      <c r="AE359" s="126"/>
      <c r="AF359" s="87"/>
      <c r="AG359" s="87"/>
      <c r="AH359" s="126"/>
      <c r="AI359" s="126"/>
      <c r="AJ359" s="138"/>
      <c r="AK359" s="91"/>
      <c r="AL359" s="91"/>
      <c r="AM359" s="91"/>
      <c r="AN359" s="151"/>
      <c r="AO359" s="151"/>
      <c r="AP359" s="151"/>
      <c r="AQ359" s="151"/>
      <c r="AR359" s="151"/>
      <c r="AS359" s="151"/>
      <c r="AT359" s="151"/>
      <c r="AU359" s="152"/>
      <c r="AV359" s="152"/>
      <c r="AW359" s="152"/>
      <c r="AX359" s="151"/>
      <c r="AY359" s="151"/>
      <c r="AZ359" s="152"/>
      <c r="BA359" s="152"/>
      <c r="BB359" s="152"/>
      <c r="BC359" s="152"/>
      <c r="BD359" s="91"/>
      <c r="BE359" s="91"/>
      <c r="BF359" s="91"/>
      <c r="BG359" s="91"/>
      <c r="BH359" s="91"/>
      <c r="BI359" s="91"/>
      <c r="BJ359" s="91"/>
      <c r="BK359" s="91"/>
      <c r="BL359" s="91"/>
      <c r="BM359" s="91"/>
      <c r="BN359" s="87"/>
      <c r="BO359" s="87"/>
      <c r="BP359" s="91"/>
      <c r="BQ359" s="91"/>
      <c r="BR359" s="91"/>
      <c r="BS359" s="91"/>
      <c r="BT359" s="87"/>
      <c r="BU359" s="87"/>
      <c r="BV359" s="87"/>
      <c r="BW359" s="87"/>
      <c r="BX359" s="87"/>
      <c r="BY359" s="87"/>
      <c r="BZ359" s="87"/>
      <c r="CA359" s="87"/>
      <c r="CB359" s="87"/>
      <c r="CC359" s="87"/>
      <c r="CD359" s="87"/>
      <c r="CE359" s="87"/>
    </row>
    <row r="360" spans="1:83" ht="30" customHeight="1">
      <c r="A360" s="87"/>
      <c r="B360" s="270" t="str">
        <f>IF(OR(SCHEDULES!O359=0,SCHEDULES!O359=""),"",SCHEDULES!O359)</f>
        <v>EPL</v>
      </c>
      <c r="C360" s="271">
        <f>IF(B360="","",SCHEDULES!P359)</f>
        <v>46522</v>
      </c>
      <c r="D360" s="270" t="str">
        <f>IF(B360="","",SCHEDULES!Q359)</f>
        <v>Portman Road</v>
      </c>
      <c r="E360" s="272">
        <f>IF(B360="","",SCHEDULES!R359)</f>
        <v>0.625</v>
      </c>
      <c r="F360" s="262">
        <f t="shared" si="71"/>
        <v>46522.625</v>
      </c>
      <c r="G360" s="270" t="e" vm="31">
        <f>IFERROR(INDEX(LOGOS!B:B,MATCH(H360,LOGOS!A:A,0),1),"")</f>
        <v>#VALUE!</v>
      </c>
      <c r="H360" s="270" t="str">
        <f>IF(B360="","",SCHEDULES!S359)</f>
        <v>Ipswich</v>
      </c>
      <c r="I360" s="313" t="s">
        <v>117</v>
      </c>
      <c r="J360" s="273" t="str">
        <f t="shared" si="72"/>
        <v>:</v>
      </c>
      <c r="K360" s="313" t="s">
        <v>117</v>
      </c>
      <c r="L360" s="270" t="str">
        <f>IF(B360="","",SCHEDULES!T359)</f>
        <v>Manchester City</v>
      </c>
      <c r="M360" s="270" t="e" vm="40">
        <f>IFERROR(INDEX(LOGOS!B:B,MATCH(L360,LOGOS!A:A,0),1),"")</f>
        <v>#VALUE!</v>
      </c>
      <c r="N360" s="107" t="str">
        <f t="shared" si="73"/>
        <v/>
      </c>
      <c r="O360" s="108" t="str">
        <f t="shared" si="74"/>
        <v/>
      </c>
      <c r="P360" s="108" t="str">
        <f t="shared" si="75"/>
        <v/>
      </c>
      <c r="Q360" s="109" t="str">
        <f t="shared" si="76"/>
        <v/>
      </c>
      <c r="R360" s="109" t="str">
        <f t="shared" si="77"/>
        <v/>
      </c>
      <c r="S360" s="109" t="str">
        <f t="shared" si="78"/>
        <v/>
      </c>
      <c r="T360" s="109" t="str">
        <f t="shared" si="79"/>
        <v/>
      </c>
      <c r="U360" s="108" t="str">
        <f>IF(N360="","",IF(MASTER.SCHEDULE!$N360="Draw",1,IF(MASTER.SCHEDULE!$N360=H360,3,0)))</f>
        <v/>
      </c>
      <c r="V360" s="108" t="str">
        <f>IF(N360="","",IF(MASTER.SCHEDULE!$N360="Draw",1,IF(MASTER.SCHEDULE!$N360=L360,3,0)))</f>
        <v/>
      </c>
      <c r="W360" s="109" t="str">
        <f>IF(N360="","",MASTER.SCHEDULE!$Q360+MASTER.SCHEDULE!$R360)</f>
        <v/>
      </c>
      <c r="X360" s="110">
        <f t="shared" si="80"/>
        <v>46522</v>
      </c>
      <c r="Y360" s="87"/>
      <c r="Z360" s="87"/>
      <c r="AA360" s="275" t="str">
        <f t="shared" si="81"/>
        <v>May 10, 2027</v>
      </c>
      <c r="AB360" s="87"/>
      <c r="AC360" s="87"/>
      <c r="AD360" s="126"/>
      <c r="AE360" s="126"/>
      <c r="AF360" s="87"/>
      <c r="AG360" s="87"/>
      <c r="AH360" s="126"/>
      <c r="AI360" s="126"/>
      <c r="AJ360" s="138"/>
      <c r="AK360" s="91"/>
      <c r="AL360" s="91"/>
      <c r="AM360" s="91"/>
      <c r="AN360" s="151"/>
      <c r="AO360" s="151"/>
      <c r="AP360" s="151"/>
      <c r="AQ360" s="151"/>
      <c r="AR360" s="151"/>
      <c r="AS360" s="151"/>
      <c r="AT360" s="151"/>
      <c r="AU360" s="152"/>
      <c r="AV360" s="152"/>
      <c r="AW360" s="152"/>
      <c r="AX360" s="151"/>
      <c r="AY360" s="151"/>
      <c r="AZ360" s="152"/>
      <c r="BA360" s="152"/>
      <c r="BB360" s="152"/>
      <c r="BC360" s="152"/>
      <c r="BD360" s="91"/>
      <c r="BE360" s="91"/>
      <c r="BF360" s="91"/>
      <c r="BG360" s="91"/>
      <c r="BH360" s="91"/>
      <c r="BI360" s="91"/>
      <c r="BJ360" s="91"/>
      <c r="BK360" s="91"/>
      <c r="BL360" s="91"/>
      <c r="BM360" s="91"/>
      <c r="BN360" s="87"/>
      <c r="BO360" s="87"/>
      <c r="BP360" s="91"/>
      <c r="BQ360" s="91"/>
      <c r="BR360" s="91"/>
      <c r="BS360" s="91"/>
      <c r="BT360" s="87"/>
      <c r="BU360" s="87"/>
      <c r="BV360" s="87"/>
      <c r="BW360" s="87"/>
      <c r="BX360" s="87"/>
      <c r="BY360" s="87"/>
      <c r="BZ360" s="87"/>
      <c r="CA360" s="87"/>
      <c r="CB360" s="87"/>
      <c r="CC360" s="87"/>
      <c r="CD360" s="87"/>
      <c r="CE360" s="87"/>
    </row>
    <row r="361" spans="1:83" ht="30" customHeight="1">
      <c r="A361" s="87"/>
      <c r="B361" s="270" t="str">
        <f>IF(OR(SCHEDULES!O360=0,SCHEDULES!O360=""),"",SCHEDULES!O360)</f>
        <v>EPL</v>
      </c>
      <c r="C361" s="271">
        <f>IF(B361="","",SCHEDULES!P360)</f>
        <v>46522</v>
      </c>
      <c r="D361" s="270" t="str">
        <f>IF(B361="","",SCHEDULES!Q360)</f>
        <v>Anfield</v>
      </c>
      <c r="E361" s="272">
        <f>IF(B361="","",SCHEDULES!R360)</f>
        <v>0.625</v>
      </c>
      <c r="F361" s="262">
        <f t="shared" si="71"/>
        <v>46522.625</v>
      </c>
      <c r="G361" s="270" t="e" vm="43">
        <f>IFERROR(INDEX(LOGOS!B:B,MATCH(H361,LOGOS!A:A,0),1),"")</f>
        <v>#VALUE!</v>
      </c>
      <c r="H361" s="270" t="str">
        <f>IF(B361="","",SCHEDULES!S360)</f>
        <v>Liverpool</v>
      </c>
      <c r="I361" s="313" t="s">
        <v>117</v>
      </c>
      <c r="J361" s="273" t="str">
        <f t="shared" si="72"/>
        <v>:</v>
      </c>
      <c r="K361" s="313" t="s">
        <v>117</v>
      </c>
      <c r="L361" s="270" t="str">
        <f>IF(B361="","",SCHEDULES!T360)</f>
        <v>Brentford</v>
      </c>
      <c r="M361" s="270" t="e" vm="37">
        <f>IFERROR(INDEX(LOGOS!B:B,MATCH(L361,LOGOS!A:A,0),1),"")</f>
        <v>#VALUE!</v>
      </c>
      <c r="N361" s="107" t="str">
        <f t="shared" si="73"/>
        <v/>
      </c>
      <c r="O361" s="108" t="str">
        <f t="shared" si="74"/>
        <v/>
      </c>
      <c r="P361" s="108" t="str">
        <f t="shared" si="75"/>
        <v/>
      </c>
      <c r="Q361" s="109" t="str">
        <f t="shared" si="76"/>
        <v/>
      </c>
      <c r="R361" s="109" t="str">
        <f t="shared" si="77"/>
        <v/>
      </c>
      <c r="S361" s="109" t="str">
        <f t="shared" si="78"/>
        <v/>
      </c>
      <c r="T361" s="109" t="str">
        <f t="shared" si="79"/>
        <v/>
      </c>
      <c r="U361" s="108" t="str">
        <f>IF(N361="","",IF(MASTER.SCHEDULE!$N361="Draw",1,IF(MASTER.SCHEDULE!$N361=H361,3,0)))</f>
        <v/>
      </c>
      <c r="V361" s="108" t="str">
        <f>IF(N361="","",IF(MASTER.SCHEDULE!$N361="Draw",1,IF(MASTER.SCHEDULE!$N361=L361,3,0)))</f>
        <v/>
      </c>
      <c r="W361" s="109" t="str">
        <f>IF(N361="","",MASTER.SCHEDULE!$Q361+MASTER.SCHEDULE!$R361)</f>
        <v/>
      </c>
      <c r="X361" s="110">
        <f t="shared" si="80"/>
        <v>46522</v>
      </c>
      <c r="Y361" s="87"/>
      <c r="Z361" s="87"/>
      <c r="AA361" s="275" t="str">
        <f t="shared" si="81"/>
        <v>May 10, 2027</v>
      </c>
      <c r="AB361" s="87"/>
      <c r="AC361" s="87"/>
      <c r="AD361" s="126"/>
      <c r="AE361" s="126"/>
      <c r="AF361" s="87"/>
      <c r="AG361" s="87"/>
      <c r="AH361" s="126"/>
      <c r="AI361" s="126"/>
      <c r="AJ361" s="138"/>
      <c r="AK361" s="91"/>
      <c r="AL361" s="91"/>
      <c r="AM361" s="91"/>
      <c r="AN361" s="151"/>
      <c r="AO361" s="151"/>
      <c r="AP361" s="151"/>
      <c r="AQ361" s="151"/>
      <c r="AR361" s="151"/>
      <c r="AS361" s="151"/>
      <c r="AT361" s="151"/>
      <c r="AU361" s="152"/>
      <c r="AV361" s="152"/>
      <c r="AW361" s="152"/>
      <c r="AX361" s="151"/>
      <c r="AY361" s="151"/>
      <c r="AZ361" s="152"/>
      <c r="BA361" s="152"/>
      <c r="BB361" s="152"/>
      <c r="BC361" s="152"/>
      <c r="BD361" s="91"/>
      <c r="BE361" s="91"/>
      <c r="BF361" s="91"/>
      <c r="BG361" s="91"/>
      <c r="BH361" s="91"/>
      <c r="BI361" s="91"/>
      <c r="BJ361" s="91"/>
      <c r="BK361" s="91"/>
      <c r="BL361" s="91"/>
      <c r="BM361" s="91"/>
      <c r="BN361" s="87"/>
      <c r="BO361" s="87"/>
      <c r="BP361" s="91"/>
      <c r="BQ361" s="91"/>
      <c r="BR361" s="91"/>
      <c r="BS361" s="91"/>
      <c r="BT361" s="87"/>
      <c r="BU361" s="87"/>
      <c r="BV361" s="87"/>
      <c r="BW361" s="87"/>
      <c r="BX361" s="87"/>
      <c r="BY361" s="87"/>
      <c r="BZ361" s="87"/>
      <c r="CA361" s="87"/>
      <c r="CB361" s="87"/>
      <c r="CC361" s="87"/>
      <c r="CD361" s="87"/>
      <c r="CE361" s="87"/>
    </row>
    <row r="362" spans="1:83" ht="30" customHeight="1">
      <c r="A362" s="87"/>
      <c r="B362" s="270" t="str">
        <f>IF(OR(SCHEDULES!O361=0,SCHEDULES!O361=""),"",SCHEDULES!O361)</f>
        <v>EPL</v>
      </c>
      <c r="C362" s="271">
        <f>IF(B362="","",SCHEDULES!P361)</f>
        <v>46522</v>
      </c>
      <c r="D362" s="270" t="str">
        <f>IF(B362="","",SCHEDULES!Q361)</f>
        <v>Old Trafford</v>
      </c>
      <c r="E362" s="272">
        <f>IF(B362="","",SCHEDULES!R361)</f>
        <v>0.625</v>
      </c>
      <c r="F362" s="262">
        <f t="shared" si="71"/>
        <v>46522.625</v>
      </c>
      <c r="G362" s="270" t="e" vm="28">
        <f>IFERROR(INDEX(LOGOS!B:B,MATCH(H362,LOGOS!A:A,0),1),"")</f>
        <v>#VALUE!</v>
      </c>
      <c r="H362" s="270" t="str">
        <f>IF(B362="","",SCHEDULES!S361)</f>
        <v>Manchester United</v>
      </c>
      <c r="I362" s="313" t="s">
        <v>117</v>
      </c>
      <c r="J362" s="273" t="str">
        <f t="shared" si="72"/>
        <v>:</v>
      </c>
      <c r="K362" s="313" t="s">
        <v>117</v>
      </c>
      <c r="L362" s="270" t="str">
        <f>IF(B362="","",SCHEDULES!T361)</f>
        <v>Leeds</v>
      </c>
      <c r="M362" s="270" t="e" vm="35">
        <f>IFERROR(INDEX(LOGOS!B:B,MATCH(L362,LOGOS!A:A,0),1),"")</f>
        <v>#VALUE!</v>
      </c>
      <c r="N362" s="107" t="str">
        <f t="shared" si="73"/>
        <v/>
      </c>
      <c r="O362" s="108" t="str">
        <f t="shared" si="74"/>
        <v/>
      </c>
      <c r="P362" s="108" t="str">
        <f t="shared" si="75"/>
        <v/>
      </c>
      <c r="Q362" s="109" t="str">
        <f t="shared" si="76"/>
        <v/>
      </c>
      <c r="R362" s="109" t="str">
        <f t="shared" si="77"/>
        <v/>
      </c>
      <c r="S362" s="109" t="str">
        <f t="shared" si="78"/>
        <v/>
      </c>
      <c r="T362" s="109" t="str">
        <f t="shared" si="79"/>
        <v/>
      </c>
      <c r="U362" s="108" t="str">
        <f>IF(N362="","",IF(MASTER.SCHEDULE!$N362="Draw",1,IF(MASTER.SCHEDULE!$N362=H362,3,0)))</f>
        <v/>
      </c>
      <c r="V362" s="108" t="str">
        <f>IF(N362="","",IF(MASTER.SCHEDULE!$N362="Draw",1,IF(MASTER.SCHEDULE!$N362=L362,3,0)))</f>
        <v/>
      </c>
      <c r="W362" s="109" t="str">
        <f>IF(N362="","",MASTER.SCHEDULE!$Q362+MASTER.SCHEDULE!$R362)</f>
        <v/>
      </c>
      <c r="X362" s="110">
        <f t="shared" si="80"/>
        <v>46522</v>
      </c>
      <c r="Y362" s="87"/>
      <c r="Z362" s="87"/>
      <c r="AA362" s="275" t="str">
        <f t="shared" si="81"/>
        <v>May 10, 2027</v>
      </c>
      <c r="AB362" s="87"/>
      <c r="AC362" s="87"/>
      <c r="AD362" s="126"/>
      <c r="AE362" s="126"/>
      <c r="AF362" s="87"/>
      <c r="AG362" s="87"/>
      <c r="AH362" s="126"/>
      <c r="AI362" s="126"/>
      <c r="AJ362" s="138"/>
      <c r="AK362" s="91"/>
      <c r="AL362" s="91"/>
      <c r="AM362" s="91"/>
      <c r="AN362" s="151"/>
      <c r="AO362" s="151"/>
      <c r="AP362" s="151"/>
      <c r="AQ362" s="151"/>
      <c r="AR362" s="151"/>
      <c r="AS362" s="151"/>
      <c r="AT362" s="151"/>
      <c r="AU362" s="152"/>
      <c r="AV362" s="152"/>
      <c r="AW362" s="152"/>
      <c r="AX362" s="151"/>
      <c r="AY362" s="151"/>
      <c r="AZ362" s="152"/>
      <c r="BA362" s="152"/>
      <c r="BB362" s="152"/>
      <c r="BC362" s="152"/>
      <c r="BD362" s="91"/>
      <c r="BE362" s="91"/>
      <c r="BF362" s="91"/>
      <c r="BG362" s="91"/>
      <c r="BH362" s="91"/>
      <c r="BI362" s="91"/>
      <c r="BJ362" s="91"/>
      <c r="BK362" s="91"/>
      <c r="BL362" s="91"/>
      <c r="BM362" s="91"/>
      <c r="BN362" s="87"/>
      <c r="BO362" s="87"/>
      <c r="BP362" s="91"/>
      <c r="BQ362" s="91"/>
      <c r="BR362" s="91"/>
      <c r="BS362" s="91"/>
      <c r="BT362" s="87"/>
      <c r="BU362" s="87"/>
      <c r="BV362" s="87"/>
      <c r="BW362" s="87"/>
      <c r="BX362" s="87"/>
      <c r="BY362" s="87"/>
      <c r="BZ362" s="87"/>
      <c r="CA362" s="87"/>
      <c r="CB362" s="87"/>
      <c r="CC362" s="87"/>
      <c r="CD362" s="87"/>
      <c r="CE362" s="87"/>
    </row>
    <row r="363" spans="1:83" ht="30" customHeight="1">
      <c r="A363" s="87"/>
      <c r="B363" s="270" t="str">
        <f>IF(OR(SCHEDULES!O362=0,SCHEDULES!O362=""),"",SCHEDULES!O362)</f>
        <v>EPL</v>
      </c>
      <c r="C363" s="271">
        <f>IF(B363="","",SCHEDULES!P362)</f>
        <v>46522</v>
      </c>
      <c r="D363" s="270" t="str">
        <f>IF(B363="","",SCHEDULES!Q362)</f>
        <v>Stadium of Light</v>
      </c>
      <c r="E363" s="272">
        <f>IF(B363="","",SCHEDULES!R362)</f>
        <v>0.625</v>
      </c>
      <c r="F363" s="262">
        <f t="shared" si="71"/>
        <v>46522.625</v>
      </c>
      <c r="G363" s="270" t="e" vm="32">
        <f>IFERROR(INDEX(LOGOS!B:B,MATCH(H363,LOGOS!A:A,0),1),"")</f>
        <v>#VALUE!</v>
      </c>
      <c r="H363" s="270" t="str">
        <f>IF(B363="","",SCHEDULES!S362)</f>
        <v>Sunderland</v>
      </c>
      <c r="I363" s="313" t="s">
        <v>117</v>
      </c>
      <c r="J363" s="273" t="str">
        <f t="shared" si="72"/>
        <v>:</v>
      </c>
      <c r="K363" s="313" t="s">
        <v>117</v>
      </c>
      <c r="L363" s="270" t="str">
        <f>IF(B363="","",SCHEDULES!T362)</f>
        <v>Bournemouth</v>
      </c>
      <c r="M363" s="270" t="e" vm="36">
        <f>IFERROR(INDEX(LOGOS!B:B,MATCH(L363,LOGOS!A:A,0),1),"")</f>
        <v>#VALUE!</v>
      </c>
      <c r="N363" s="107" t="str">
        <f t="shared" si="73"/>
        <v/>
      </c>
      <c r="O363" s="108" t="str">
        <f t="shared" si="74"/>
        <v/>
      </c>
      <c r="P363" s="108" t="str">
        <f t="shared" si="75"/>
        <v/>
      </c>
      <c r="Q363" s="109" t="str">
        <f t="shared" si="76"/>
        <v/>
      </c>
      <c r="R363" s="109" t="str">
        <f t="shared" si="77"/>
        <v/>
      </c>
      <c r="S363" s="109" t="str">
        <f t="shared" si="78"/>
        <v/>
      </c>
      <c r="T363" s="109" t="str">
        <f t="shared" si="79"/>
        <v/>
      </c>
      <c r="U363" s="108" t="str">
        <f>IF(N363="","",IF(MASTER.SCHEDULE!$N363="Draw",1,IF(MASTER.SCHEDULE!$N363=H363,3,0)))</f>
        <v/>
      </c>
      <c r="V363" s="108" t="str">
        <f>IF(N363="","",IF(MASTER.SCHEDULE!$N363="Draw",1,IF(MASTER.SCHEDULE!$N363=L363,3,0)))</f>
        <v/>
      </c>
      <c r="W363" s="109" t="str">
        <f>IF(N363="","",MASTER.SCHEDULE!$Q363+MASTER.SCHEDULE!$R363)</f>
        <v/>
      </c>
      <c r="X363" s="110">
        <f t="shared" si="80"/>
        <v>46522</v>
      </c>
      <c r="Y363" s="87"/>
      <c r="Z363" s="87"/>
      <c r="AA363" s="275" t="str">
        <f t="shared" si="81"/>
        <v>May 10, 2027</v>
      </c>
      <c r="AB363" s="87"/>
      <c r="AC363" s="87"/>
      <c r="AD363" s="126"/>
      <c r="AE363" s="126"/>
      <c r="AF363" s="87"/>
      <c r="AG363" s="87"/>
      <c r="AH363" s="126"/>
      <c r="AI363" s="126"/>
      <c r="AJ363" s="138"/>
      <c r="AK363" s="91"/>
      <c r="AL363" s="91"/>
      <c r="AM363" s="91"/>
      <c r="AN363" s="151"/>
      <c r="AO363" s="151"/>
      <c r="AP363" s="151"/>
      <c r="AQ363" s="151"/>
      <c r="AR363" s="151"/>
      <c r="AS363" s="151"/>
      <c r="AT363" s="151"/>
      <c r="AU363" s="152"/>
      <c r="AV363" s="152"/>
      <c r="AW363" s="152"/>
      <c r="AX363" s="151"/>
      <c r="AY363" s="151"/>
      <c r="AZ363" s="152"/>
      <c r="BA363" s="152"/>
      <c r="BB363" s="152"/>
      <c r="BC363" s="152"/>
      <c r="BD363" s="91"/>
      <c r="BE363" s="91"/>
      <c r="BF363" s="91"/>
      <c r="BG363" s="91"/>
      <c r="BH363" s="91"/>
      <c r="BI363" s="91"/>
      <c r="BJ363" s="91"/>
      <c r="BK363" s="91"/>
      <c r="BL363" s="91"/>
      <c r="BM363" s="91"/>
      <c r="BN363" s="87"/>
      <c r="BO363" s="87"/>
      <c r="BP363" s="91"/>
      <c r="BQ363" s="91"/>
      <c r="BR363" s="91"/>
      <c r="BS363" s="91"/>
      <c r="BT363" s="87"/>
      <c r="BU363" s="87"/>
      <c r="BV363" s="87"/>
      <c r="BW363" s="87"/>
      <c r="BX363" s="87"/>
      <c r="BY363" s="87"/>
      <c r="BZ363" s="87"/>
      <c r="CA363" s="87"/>
      <c r="CB363" s="87"/>
      <c r="CC363" s="87"/>
      <c r="CD363" s="87"/>
      <c r="CE363" s="87"/>
    </row>
    <row r="364" spans="1:83" ht="30" customHeight="1">
      <c r="A364" s="87"/>
      <c r="B364" s="270" t="str">
        <f>IF(OR(SCHEDULES!O363=0,SCHEDULES!O363=""),"",SCHEDULES!O363)</f>
        <v>EPL</v>
      </c>
      <c r="C364" s="271">
        <f>IF(B364="","",SCHEDULES!P363)</f>
        <v>46530</v>
      </c>
      <c r="D364" s="270" t="str">
        <f>IF(B364="","",SCHEDULES!Q363)</f>
        <v>Vitality Stadium</v>
      </c>
      <c r="E364" s="272">
        <f>IF(B364="","",SCHEDULES!R363)</f>
        <v>0.625</v>
      </c>
      <c r="F364" s="262">
        <f t="shared" si="71"/>
        <v>46530.625</v>
      </c>
      <c r="G364" s="270" t="e" vm="36">
        <f>IFERROR(INDEX(LOGOS!B:B,MATCH(H364,LOGOS!A:A,0),1),"")</f>
        <v>#VALUE!</v>
      </c>
      <c r="H364" s="270" t="str">
        <f>IF(B364="","",SCHEDULES!S363)</f>
        <v>Bournemouth</v>
      </c>
      <c r="I364" s="313" t="s">
        <v>117</v>
      </c>
      <c r="J364" s="273" t="str">
        <f t="shared" si="72"/>
        <v>:</v>
      </c>
      <c r="K364" s="313" t="s">
        <v>117</v>
      </c>
      <c r="L364" s="270" t="str">
        <f>IF(B364="","",SCHEDULES!T363)</f>
        <v>Chelsea</v>
      </c>
      <c r="M364" s="270" t="e" vm="41">
        <f>IFERROR(INDEX(LOGOS!B:B,MATCH(L364,LOGOS!A:A,0),1),"")</f>
        <v>#VALUE!</v>
      </c>
      <c r="N364" s="107" t="str">
        <f t="shared" si="73"/>
        <v/>
      </c>
      <c r="O364" s="108" t="str">
        <f t="shared" si="74"/>
        <v/>
      </c>
      <c r="P364" s="108" t="str">
        <f t="shared" si="75"/>
        <v/>
      </c>
      <c r="Q364" s="109" t="str">
        <f t="shared" si="76"/>
        <v/>
      </c>
      <c r="R364" s="109" t="str">
        <f t="shared" si="77"/>
        <v/>
      </c>
      <c r="S364" s="109" t="str">
        <f t="shared" si="78"/>
        <v/>
      </c>
      <c r="T364" s="109" t="str">
        <f t="shared" si="79"/>
        <v/>
      </c>
      <c r="U364" s="108" t="str">
        <f>IF(N364="","",IF(MASTER.SCHEDULE!$N364="Draw",1,IF(MASTER.SCHEDULE!$N364=H364,3,0)))</f>
        <v/>
      </c>
      <c r="V364" s="108" t="str">
        <f>IF(N364="","",IF(MASTER.SCHEDULE!$N364="Draw",1,IF(MASTER.SCHEDULE!$N364=L364,3,0)))</f>
        <v/>
      </c>
      <c r="W364" s="109" t="str">
        <f>IF(N364="","",MASTER.SCHEDULE!$Q364+MASTER.SCHEDULE!$R364)</f>
        <v/>
      </c>
      <c r="X364" s="110">
        <f t="shared" si="80"/>
        <v>46530</v>
      </c>
      <c r="Y364" s="87"/>
      <c r="Z364" s="87"/>
      <c r="AA364" s="275" t="str">
        <f t="shared" si="81"/>
        <v>May 17, 2027</v>
      </c>
      <c r="AB364" s="87"/>
      <c r="AC364" s="87"/>
      <c r="AD364" s="126"/>
      <c r="AE364" s="126"/>
      <c r="AF364" s="87"/>
      <c r="AG364" s="87"/>
      <c r="AH364" s="126"/>
      <c r="AI364" s="126"/>
      <c r="AJ364" s="138"/>
      <c r="AK364" s="91"/>
      <c r="AL364" s="91"/>
      <c r="AM364" s="91"/>
      <c r="AN364" s="151"/>
      <c r="AO364" s="151"/>
      <c r="AP364" s="151"/>
      <c r="AQ364" s="151"/>
      <c r="AR364" s="151"/>
      <c r="AS364" s="151"/>
      <c r="AT364" s="151"/>
      <c r="AU364" s="152"/>
      <c r="AV364" s="152"/>
      <c r="AW364" s="152"/>
      <c r="AX364" s="151"/>
      <c r="AY364" s="151"/>
      <c r="AZ364" s="152"/>
      <c r="BA364" s="152"/>
      <c r="BB364" s="152"/>
      <c r="BC364" s="152"/>
      <c r="BD364" s="91"/>
      <c r="BE364" s="91"/>
      <c r="BF364" s="91"/>
      <c r="BG364" s="91"/>
      <c r="BH364" s="91"/>
      <c r="BI364" s="91"/>
      <c r="BJ364" s="91"/>
      <c r="BK364" s="91"/>
      <c r="BL364" s="91"/>
      <c r="BM364" s="91"/>
      <c r="BN364" s="87"/>
      <c r="BO364" s="87"/>
      <c r="BP364" s="91"/>
      <c r="BQ364" s="91"/>
      <c r="BR364" s="91"/>
      <c r="BS364" s="91"/>
      <c r="BT364" s="87"/>
      <c r="BU364" s="87"/>
      <c r="BV364" s="87"/>
      <c r="BW364" s="87"/>
      <c r="BX364" s="87"/>
      <c r="BY364" s="87"/>
      <c r="BZ364" s="87"/>
      <c r="CA364" s="87"/>
      <c r="CB364" s="87"/>
      <c r="CC364" s="87"/>
      <c r="CD364" s="87"/>
      <c r="CE364" s="87"/>
    </row>
    <row r="365" spans="1:83" ht="30" customHeight="1">
      <c r="A365" s="87"/>
      <c r="B365" s="270" t="str">
        <f>IF(OR(SCHEDULES!O364=0,SCHEDULES!O364=""),"",SCHEDULES!O364)</f>
        <v>EPL</v>
      </c>
      <c r="C365" s="271">
        <f>IF(B365="","",SCHEDULES!P364)</f>
        <v>46530</v>
      </c>
      <c r="D365" s="270" t="str">
        <f>IF(B365="","",SCHEDULES!Q364)</f>
        <v>Gtech Community Stadium</v>
      </c>
      <c r="E365" s="272">
        <f>IF(B365="","",SCHEDULES!R364)</f>
        <v>0.625</v>
      </c>
      <c r="F365" s="262">
        <f t="shared" si="71"/>
        <v>46530.625</v>
      </c>
      <c r="G365" s="270" t="e" vm="37">
        <f>IFERROR(INDEX(LOGOS!B:B,MATCH(H365,LOGOS!A:A,0),1),"")</f>
        <v>#VALUE!</v>
      </c>
      <c r="H365" s="270" t="str">
        <f>IF(B365="","",SCHEDULES!S364)</f>
        <v>Brentford</v>
      </c>
      <c r="I365" s="313" t="s">
        <v>117</v>
      </c>
      <c r="J365" s="273" t="str">
        <f t="shared" si="72"/>
        <v>:</v>
      </c>
      <c r="K365" s="313" t="s">
        <v>117</v>
      </c>
      <c r="L365" s="270" t="str">
        <f>IF(B365="","",SCHEDULES!T364)</f>
        <v>Hull</v>
      </c>
      <c r="M365" s="270" t="e" vm="27">
        <f>IFERROR(INDEX(LOGOS!B:B,MATCH(L365,LOGOS!A:A,0),1),"")</f>
        <v>#VALUE!</v>
      </c>
      <c r="N365" s="107" t="str">
        <f t="shared" si="73"/>
        <v/>
      </c>
      <c r="O365" s="108" t="str">
        <f t="shared" si="74"/>
        <v/>
      </c>
      <c r="P365" s="108" t="str">
        <f t="shared" si="75"/>
        <v/>
      </c>
      <c r="Q365" s="109" t="str">
        <f t="shared" si="76"/>
        <v/>
      </c>
      <c r="R365" s="109" t="str">
        <f t="shared" si="77"/>
        <v/>
      </c>
      <c r="S365" s="109" t="str">
        <f t="shared" si="78"/>
        <v/>
      </c>
      <c r="T365" s="109" t="str">
        <f t="shared" si="79"/>
        <v/>
      </c>
      <c r="U365" s="108" t="str">
        <f>IF(N365="","",IF(MASTER.SCHEDULE!$N365="Draw",1,IF(MASTER.SCHEDULE!$N365=H365,3,0)))</f>
        <v/>
      </c>
      <c r="V365" s="108" t="str">
        <f>IF(N365="","",IF(MASTER.SCHEDULE!$N365="Draw",1,IF(MASTER.SCHEDULE!$N365=L365,3,0)))</f>
        <v/>
      </c>
      <c r="W365" s="109" t="str">
        <f>IF(N365="","",MASTER.SCHEDULE!$Q365+MASTER.SCHEDULE!$R365)</f>
        <v/>
      </c>
      <c r="X365" s="110">
        <f t="shared" si="80"/>
        <v>46530</v>
      </c>
      <c r="Y365" s="87"/>
      <c r="Z365" s="87"/>
      <c r="AA365" s="275" t="str">
        <f t="shared" si="81"/>
        <v>May 17, 2027</v>
      </c>
      <c r="AB365" s="87"/>
      <c r="AC365" s="87"/>
      <c r="AD365" s="126"/>
      <c r="AE365" s="126"/>
      <c r="AF365" s="87"/>
      <c r="AG365" s="87"/>
      <c r="AH365" s="126"/>
      <c r="AI365" s="126"/>
      <c r="AJ365" s="138"/>
      <c r="AK365" s="91"/>
      <c r="AL365" s="91"/>
      <c r="AM365" s="91"/>
      <c r="AN365" s="151"/>
      <c r="AO365" s="151"/>
      <c r="AP365" s="151"/>
      <c r="AQ365" s="151"/>
      <c r="AR365" s="151"/>
      <c r="AS365" s="151"/>
      <c r="AT365" s="151"/>
      <c r="AU365" s="152"/>
      <c r="AV365" s="152"/>
      <c r="AW365" s="152"/>
      <c r="AX365" s="151"/>
      <c r="AY365" s="151"/>
      <c r="AZ365" s="152"/>
      <c r="BA365" s="152"/>
      <c r="BB365" s="152"/>
      <c r="BC365" s="152"/>
      <c r="BD365" s="91"/>
      <c r="BE365" s="91"/>
      <c r="BF365" s="91"/>
      <c r="BG365" s="91"/>
      <c r="BH365" s="91"/>
      <c r="BI365" s="91"/>
      <c r="BJ365" s="91"/>
      <c r="BK365" s="91"/>
      <c r="BL365" s="91"/>
      <c r="BM365" s="91"/>
      <c r="BN365" s="87"/>
      <c r="BO365" s="87"/>
      <c r="BP365" s="91"/>
      <c r="BQ365" s="91"/>
      <c r="BR365" s="91"/>
      <c r="BS365" s="91"/>
      <c r="BT365" s="87"/>
      <c r="BU365" s="87"/>
      <c r="BV365" s="87"/>
      <c r="BW365" s="87"/>
      <c r="BX365" s="87"/>
      <c r="BY365" s="87"/>
      <c r="BZ365" s="87"/>
      <c r="CA365" s="87"/>
      <c r="CB365" s="87"/>
      <c r="CC365" s="87"/>
      <c r="CD365" s="87"/>
      <c r="CE365" s="87"/>
    </row>
    <row r="366" spans="1:83" ht="30" customHeight="1">
      <c r="A366" s="87"/>
      <c r="B366" s="270" t="str">
        <f>IF(OR(SCHEDULES!O365=0,SCHEDULES!O365=""),"",SCHEDULES!O365)</f>
        <v>EPL</v>
      </c>
      <c r="C366" s="271">
        <f>IF(B366="","",SCHEDULES!P365)</f>
        <v>46530</v>
      </c>
      <c r="D366" s="270" t="str">
        <f>IF(B366="","",SCHEDULES!Q365)</f>
        <v>American Express Stadium</v>
      </c>
      <c r="E366" s="272">
        <f>IF(B366="","",SCHEDULES!R365)</f>
        <v>0.625</v>
      </c>
      <c r="F366" s="262">
        <f t="shared" si="71"/>
        <v>46530.625</v>
      </c>
      <c r="G366" s="270" t="e" vm="39">
        <f>IFERROR(INDEX(LOGOS!B:B,MATCH(H366,LOGOS!A:A,0),1),"")</f>
        <v>#VALUE!</v>
      </c>
      <c r="H366" s="270" t="str">
        <f>IF(B366="","",SCHEDULES!S365)</f>
        <v>Brighton</v>
      </c>
      <c r="I366" s="313" t="s">
        <v>117</v>
      </c>
      <c r="J366" s="273" t="str">
        <f t="shared" si="72"/>
        <v>:</v>
      </c>
      <c r="K366" s="313" t="s">
        <v>117</v>
      </c>
      <c r="L366" s="270" t="str">
        <f>IF(B366="","",SCHEDULES!T365)</f>
        <v>Liverpool</v>
      </c>
      <c r="M366" s="270" t="e" vm="43">
        <f>IFERROR(INDEX(LOGOS!B:B,MATCH(L366,LOGOS!A:A,0),1),"")</f>
        <v>#VALUE!</v>
      </c>
      <c r="N366" s="107" t="str">
        <f t="shared" si="73"/>
        <v/>
      </c>
      <c r="O366" s="108" t="str">
        <f t="shared" si="74"/>
        <v/>
      </c>
      <c r="P366" s="108" t="str">
        <f t="shared" si="75"/>
        <v/>
      </c>
      <c r="Q366" s="109" t="str">
        <f t="shared" si="76"/>
        <v/>
      </c>
      <c r="R366" s="109" t="str">
        <f t="shared" si="77"/>
        <v/>
      </c>
      <c r="S366" s="109" t="str">
        <f t="shared" si="78"/>
        <v/>
      </c>
      <c r="T366" s="109" t="str">
        <f t="shared" si="79"/>
        <v/>
      </c>
      <c r="U366" s="108" t="str">
        <f>IF(N366="","",IF(MASTER.SCHEDULE!$N366="Draw",1,IF(MASTER.SCHEDULE!$N366=H366,3,0)))</f>
        <v/>
      </c>
      <c r="V366" s="108" t="str">
        <f>IF(N366="","",IF(MASTER.SCHEDULE!$N366="Draw",1,IF(MASTER.SCHEDULE!$N366=L366,3,0)))</f>
        <v/>
      </c>
      <c r="W366" s="109" t="str">
        <f>IF(N366="","",MASTER.SCHEDULE!$Q366+MASTER.SCHEDULE!$R366)</f>
        <v/>
      </c>
      <c r="X366" s="110">
        <f t="shared" si="80"/>
        <v>46530</v>
      </c>
      <c r="Y366" s="87"/>
      <c r="Z366" s="87"/>
      <c r="AA366" s="275" t="str">
        <f t="shared" si="81"/>
        <v>May 17, 2027</v>
      </c>
      <c r="AB366" s="87"/>
      <c r="AC366" s="87"/>
      <c r="AD366" s="126"/>
      <c r="AE366" s="126"/>
      <c r="AF366" s="87"/>
      <c r="AG366" s="87"/>
      <c r="AH366" s="126"/>
      <c r="AI366" s="126"/>
      <c r="AJ366" s="138"/>
      <c r="AK366" s="91"/>
      <c r="AL366" s="91"/>
      <c r="AM366" s="91"/>
      <c r="AN366" s="151"/>
      <c r="AO366" s="151"/>
      <c r="AP366" s="151"/>
      <c r="AQ366" s="151"/>
      <c r="AR366" s="151"/>
      <c r="AS366" s="151"/>
      <c r="AT366" s="151"/>
      <c r="AU366" s="152"/>
      <c r="AV366" s="152"/>
      <c r="AW366" s="152"/>
      <c r="AX366" s="151"/>
      <c r="AY366" s="151"/>
      <c r="AZ366" s="152"/>
      <c r="BA366" s="152"/>
      <c r="BB366" s="152"/>
      <c r="BC366" s="152"/>
      <c r="BD366" s="91"/>
      <c r="BE366" s="91"/>
      <c r="BF366" s="91"/>
      <c r="BG366" s="91"/>
      <c r="BH366" s="91"/>
      <c r="BI366" s="91"/>
      <c r="BJ366" s="91"/>
      <c r="BK366" s="91"/>
      <c r="BL366" s="91"/>
      <c r="BM366" s="91"/>
      <c r="BN366" s="87"/>
      <c r="BO366" s="87"/>
      <c r="BP366" s="91"/>
      <c r="BQ366" s="91"/>
      <c r="BR366" s="91"/>
      <c r="BS366" s="91"/>
      <c r="BT366" s="87"/>
      <c r="BU366" s="87"/>
      <c r="BV366" s="87"/>
      <c r="BW366" s="87"/>
      <c r="BX366" s="87"/>
      <c r="BY366" s="87"/>
      <c r="BZ366" s="87"/>
      <c r="CA366" s="87"/>
      <c r="CB366" s="87"/>
      <c r="CC366" s="87"/>
      <c r="CD366" s="87"/>
      <c r="CE366" s="87"/>
    </row>
    <row r="367" spans="1:83" ht="30" customHeight="1">
      <c r="A367" s="87"/>
      <c r="B367" s="270" t="str">
        <f>IF(OR(SCHEDULES!O366=0,SCHEDULES!O366=""),"",SCHEDULES!O366)</f>
        <v>EPL</v>
      </c>
      <c r="C367" s="271">
        <f>IF(B367="","",SCHEDULES!P366)</f>
        <v>46530</v>
      </c>
      <c r="D367" s="270" t="str">
        <f>IF(B367="","",SCHEDULES!Q366)</f>
        <v>Hill Dickinson Stadium</v>
      </c>
      <c r="E367" s="272">
        <f>IF(B367="","",SCHEDULES!R366)</f>
        <v>0.625</v>
      </c>
      <c r="F367" s="262">
        <f t="shared" si="71"/>
        <v>46530.625</v>
      </c>
      <c r="G367" s="270" t="e" vm="29">
        <f>IFERROR(INDEX(LOGOS!B:B,MATCH(H367,LOGOS!A:A,0),1),"")</f>
        <v>#VALUE!</v>
      </c>
      <c r="H367" s="270" t="str">
        <f>IF(B367="","",SCHEDULES!S366)</f>
        <v>Everton</v>
      </c>
      <c r="I367" s="313" t="s">
        <v>117</v>
      </c>
      <c r="J367" s="273" t="str">
        <f t="shared" si="72"/>
        <v>:</v>
      </c>
      <c r="K367" s="313" t="s">
        <v>117</v>
      </c>
      <c r="L367" s="270" t="str">
        <f>IF(B367="","",SCHEDULES!T366)</f>
        <v>Arsenal</v>
      </c>
      <c r="M367" s="270" t="e" vm="25">
        <f>IFERROR(INDEX(LOGOS!B:B,MATCH(L367,LOGOS!A:A,0),1),"")</f>
        <v>#VALUE!</v>
      </c>
      <c r="N367" s="107" t="str">
        <f t="shared" si="73"/>
        <v/>
      </c>
      <c r="O367" s="108" t="str">
        <f t="shared" si="74"/>
        <v/>
      </c>
      <c r="P367" s="108" t="str">
        <f t="shared" si="75"/>
        <v/>
      </c>
      <c r="Q367" s="109" t="str">
        <f t="shared" si="76"/>
        <v/>
      </c>
      <c r="R367" s="109" t="str">
        <f t="shared" si="77"/>
        <v/>
      </c>
      <c r="S367" s="109" t="str">
        <f t="shared" si="78"/>
        <v/>
      </c>
      <c r="T367" s="109" t="str">
        <f t="shared" si="79"/>
        <v/>
      </c>
      <c r="U367" s="108" t="str">
        <f>IF(N367="","",IF(MASTER.SCHEDULE!$N367="Draw",1,IF(MASTER.SCHEDULE!$N367=H367,3,0)))</f>
        <v/>
      </c>
      <c r="V367" s="108" t="str">
        <f>IF(N367="","",IF(MASTER.SCHEDULE!$N367="Draw",1,IF(MASTER.SCHEDULE!$N367=L367,3,0)))</f>
        <v/>
      </c>
      <c r="W367" s="109" t="str">
        <f>IF(N367="","",MASTER.SCHEDULE!$Q367+MASTER.SCHEDULE!$R367)</f>
        <v/>
      </c>
      <c r="X367" s="110">
        <f t="shared" si="80"/>
        <v>46530</v>
      </c>
      <c r="Y367" s="87"/>
      <c r="Z367" s="87"/>
      <c r="AA367" s="275" t="str">
        <f t="shared" si="81"/>
        <v>May 17, 2027</v>
      </c>
      <c r="AB367" s="87"/>
      <c r="AC367" s="87"/>
      <c r="AD367" s="126"/>
      <c r="AE367" s="126"/>
      <c r="AF367" s="87"/>
      <c r="AG367" s="87"/>
      <c r="AH367" s="126"/>
      <c r="AI367" s="126"/>
      <c r="AJ367" s="138"/>
      <c r="AK367" s="91"/>
      <c r="AL367" s="91"/>
      <c r="AM367" s="91"/>
      <c r="AN367" s="151"/>
      <c r="AO367" s="151"/>
      <c r="AP367" s="151"/>
      <c r="AQ367" s="151"/>
      <c r="AR367" s="151"/>
      <c r="AS367" s="151"/>
      <c r="AT367" s="151"/>
      <c r="AU367" s="152"/>
      <c r="AV367" s="152"/>
      <c r="AW367" s="152"/>
      <c r="AX367" s="151"/>
      <c r="AY367" s="151"/>
      <c r="AZ367" s="152"/>
      <c r="BA367" s="152"/>
      <c r="BB367" s="152"/>
      <c r="BC367" s="152"/>
      <c r="BD367" s="91"/>
      <c r="BE367" s="91"/>
      <c r="BF367" s="91"/>
      <c r="BG367" s="91"/>
      <c r="BH367" s="91"/>
      <c r="BI367" s="91"/>
      <c r="BJ367" s="91"/>
      <c r="BK367" s="91"/>
      <c r="BL367" s="91"/>
      <c r="BM367" s="91"/>
      <c r="BN367" s="87"/>
      <c r="BO367" s="87"/>
      <c r="BP367" s="91"/>
      <c r="BQ367" s="91"/>
      <c r="BR367" s="91"/>
      <c r="BS367" s="91"/>
      <c r="BT367" s="87"/>
      <c r="BU367" s="87"/>
      <c r="BV367" s="87"/>
      <c r="BW367" s="87"/>
      <c r="BX367" s="87"/>
      <c r="BY367" s="87"/>
      <c r="BZ367" s="87"/>
      <c r="CA367" s="87"/>
      <c r="CB367" s="87"/>
      <c r="CC367" s="87"/>
      <c r="CD367" s="87"/>
      <c r="CE367" s="87"/>
    </row>
    <row r="368" spans="1:83" ht="30" customHeight="1">
      <c r="A368" s="87"/>
      <c r="B368" s="270" t="str">
        <f>IF(OR(SCHEDULES!O367=0,SCHEDULES!O367=""),"",SCHEDULES!O367)</f>
        <v>EPL</v>
      </c>
      <c r="C368" s="271">
        <f>IF(B368="","",SCHEDULES!P367)</f>
        <v>46530</v>
      </c>
      <c r="D368" s="270" t="str">
        <f>IF(B368="","",SCHEDULES!Q367)</f>
        <v>Craven Cottage</v>
      </c>
      <c r="E368" s="272">
        <f>IF(B368="","",SCHEDULES!R367)</f>
        <v>0.625</v>
      </c>
      <c r="F368" s="262">
        <f t="shared" si="71"/>
        <v>46530.625</v>
      </c>
      <c r="G368" s="270" t="e" vm="44">
        <f>IFERROR(INDEX(LOGOS!B:B,MATCH(H368,LOGOS!A:A,0),1),"")</f>
        <v>#VALUE!</v>
      </c>
      <c r="H368" s="270" t="str">
        <f>IF(B368="","",SCHEDULES!S367)</f>
        <v>Fulham</v>
      </c>
      <c r="I368" s="313" t="s">
        <v>117</v>
      </c>
      <c r="J368" s="273" t="str">
        <f t="shared" si="72"/>
        <v>:</v>
      </c>
      <c r="K368" s="313" t="s">
        <v>117</v>
      </c>
      <c r="L368" s="270" t="str">
        <f>IF(B368="","",SCHEDULES!T367)</f>
        <v>Coventry</v>
      </c>
      <c r="M368" s="270" t="e" vm="26">
        <f>IFERROR(INDEX(LOGOS!B:B,MATCH(L368,LOGOS!A:A,0),1),"")</f>
        <v>#VALUE!</v>
      </c>
      <c r="N368" s="107" t="str">
        <f t="shared" si="73"/>
        <v/>
      </c>
      <c r="O368" s="108" t="str">
        <f t="shared" si="74"/>
        <v/>
      </c>
      <c r="P368" s="108" t="str">
        <f t="shared" si="75"/>
        <v/>
      </c>
      <c r="Q368" s="109" t="str">
        <f t="shared" si="76"/>
        <v/>
      </c>
      <c r="R368" s="109" t="str">
        <f t="shared" si="77"/>
        <v/>
      </c>
      <c r="S368" s="109" t="str">
        <f t="shared" si="78"/>
        <v/>
      </c>
      <c r="T368" s="109" t="str">
        <f t="shared" si="79"/>
        <v/>
      </c>
      <c r="U368" s="108" t="str">
        <f>IF(N368="","",IF(MASTER.SCHEDULE!$N368="Draw",1,IF(MASTER.SCHEDULE!$N368=H368,3,0)))</f>
        <v/>
      </c>
      <c r="V368" s="108" t="str">
        <f>IF(N368="","",IF(MASTER.SCHEDULE!$N368="Draw",1,IF(MASTER.SCHEDULE!$N368=L368,3,0)))</f>
        <v/>
      </c>
      <c r="W368" s="109" t="str">
        <f>IF(N368="","",MASTER.SCHEDULE!$Q368+MASTER.SCHEDULE!$R368)</f>
        <v/>
      </c>
      <c r="X368" s="110">
        <f t="shared" si="80"/>
        <v>46530</v>
      </c>
      <c r="Y368" s="87"/>
      <c r="Z368" s="87"/>
      <c r="AA368" s="275" t="str">
        <f t="shared" si="81"/>
        <v>May 17, 2027</v>
      </c>
      <c r="AB368" s="87"/>
      <c r="AC368" s="87"/>
      <c r="AD368" s="126"/>
      <c r="AE368" s="126"/>
      <c r="AF368" s="87"/>
      <c r="AG368" s="87"/>
      <c r="AH368" s="126"/>
      <c r="AI368" s="126"/>
      <c r="AJ368" s="138"/>
      <c r="AK368" s="91"/>
      <c r="AL368" s="91"/>
      <c r="AM368" s="91"/>
      <c r="AN368" s="151"/>
      <c r="AO368" s="151"/>
      <c r="AP368" s="151"/>
      <c r="AQ368" s="151"/>
      <c r="AR368" s="151"/>
      <c r="AS368" s="151"/>
      <c r="AT368" s="151"/>
      <c r="AU368" s="152"/>
      <c r="AV368" s="152"/>
      <c r="AW368" s="152"/>
      <c r="AX368" s="151"/>
      <c r="AY368" s="151"/>
      <c r="AZ368" s="152"/>
      <c r="BA368" s="152"/>
      <c r="BB368" s="152"/>
      <c r="BC368" s="152"/>
      <c r="BD368" s="91"/>
      <c r="BE368" s="91"/>
      <c r="BF368" s="91"/>
      <c r="BG368" s="91"/>
      <c r="BH368" s="91"/>
      <c r="BI368" s="91"/>
      <c r="BJ368" s="91"/>
      <c r="BK368" s="91"/>
      <c r="BL368" s="91"/>
      <c r="BM368" s="91"/>
      <c r="BN368" s="87"/>
      <c r="BO368" s="87"/>
      <c r="BP368" s="91"/>
      <c r="BQ368" s="91"/>
      <c r="BR368" s="91"/>
      <c r="BS368" s="91"/>
      <c r="BT368" s="87"/>
      <c r="BU368" s="87"/>
      <c r="BV368" s="87"/>
      <c r="BW368" s="87"/>
      <c r="BX368" s="87"/>
      <c r="BY368" s="87"/>
      <c r="BZ368" s="87"/>
      <c r="CA368" s="87"/>
      <c r="CB368" s="87"/>
      <c r="CC368" s="87"/>
      <c r="CD368" s="87"/>
      <c r="CE368" s="87"/>
    </row>
    <row r="369" spans="1:83" ht="30" customHeight="1">
      <c r="A369" s="87"/>
      <c r="B369" s="270" t="str">
        <f>IF(OR(SCHEDULES!O368=0,SCHEDULES!O368=""),"",SCHEDULES!O368)</f>
        <v>EPL</v>
      </c>
      <c r="C369" s="271">
        <f>IF(B369="","",SCHEDULES!P368)</f>
        <v>46530</v>
      </c>
      <c r="D369" s="270" t="str">
        <f>IF(B369="","",SCHEDULES!Q368)</f>
        <v>Elland Road</v>
      </c>
      <c r="E369" s="272">
        <f>IF(B369="","",SCHEDULES!R368)</f>
        <v>0.625</v>
      </c>
      <c r="F369" s="262">
        <f t="shared" si="71"/>
        <v>46530.625</v>
      </c>
      <c r="G369" s="270" t="e" vm="35">
        <f>IFERROR(INDEX(LOGOS!B:B,MATCH(H369,LOGOS!A:A,0),1),"")</f>
        <v>#VALUE!</v>
      </c>
      <c r="H369" s="270" t="str">
        <f>IF(B369="","",SCHEDULES!S368)</f>
        <v>Leeds</v>
      </c>
      <c r="I369" s="313" t="s">
        <v>117</v>
      </c>
      <c r="J369" s="273" t="str">
        <f t="shared" si="72"/>
        <v>:</v>
      </c>
      <c r="K369" s="313" t="s">
        <v>117</v>
      </c>
      <c r="L369" s="270" t="str">
        <f>IF(B369="","",SCHEDULES!T368)</f>
        <v>Sunderland</v>
      </c>
      <c r="M369" s="270" t="e" vm="32">
        <f>IFERROR(INDEX(LOGOS!B:B,MATCH(L369,LOGOS!A:A,0),1),"")</f>
        <v>#VALUE!</v>
      </c>
      <c r="N369" s="107" t="str">
        <f t="shared" si="73"/>
        <v/>
      </c>
      <c r="O369" s="108" t="str">
        <f t="shared" si="74"/>
        <v/>
      </c>
      <c r="P369" s="108" t="str">
        <f t="shared" si="75"/>
        <v/>
      </c>
      <c r="Q369" s="109" t="str">
        <f t="shared" si="76"/>
        <v/>
      </c>
      <c r="R369" s="109" t="str">
        <f t="shared" si="77"/>
        <v/>
      </c>
      <c r="S369" s="109" t="str">
        <f t="shared" si="78"/>
        <v/>
      </c>
      <c r="T369" s="109" t="str">
        <f t="shared" si="79"/>
        <v/>
      </c>
      <c r="U369" s="108" t="str">
        <f>IF(N369="","",IF(MASTER.SCHEDULE!$N369="Draw",1,IF(MASTER.SCHEDULE!$N369=H369,3,0)))</f>
        <v/>
      </c>
      <c r="V369" s="108" t="str">
        <f>IF(N369="","",IF(MASTER.SCHEDULE!$N369="Draw",1,IF(MASTER.SCHEDULE!$N369=L369,3,0)))</f>
        <v/>
      </c>
      <c r="W369" s="109" t="str">
        <f>IF(N369="","",MASTER.SCHEDULE!$Q369+MASTER.SCHEDULE!$R369)</f>
        <v/>
      </c>
      <c r="X369" s="110">
        <f t="shared" si="80"/>
        <v>46530</v>
      </c>
      <c r="Y369" s="87"/>
      <c r="Z369" s="87"/>
      <c r="AA369" s="275" t="str">
        <f t="shared" si="81"/>
        <v>May 17, 2027</v>
      </c>
      <c r="AB369" s="87"/>
      <c r="AC369" s="87"/>
      <c r="AD369" s="126"/>
      <c r="AE369" s="126"/>
      <c r="AF369" s="87"/>
      <c r="AG369" s="87"/>
      <c r="AH369" s="126"/>
      <c r="AI369" s="126"/>
      <c r="AJ369" s="138"/>
      <c r="AK369" s="91"/>
      <c r="AL369" s="91"/>
      <c r="AM369" s="91"/>
      <c r="AN369" s="151"/>
      <c r="AO369" s="151"/>
      <c r="AP369" s="151"/>
      <c r="AQ369" s="151"/>
      <c r="AR369" s="151"/>
      <c r="AS369" s="151"/>
      <c r="AT369" s="151"/>
      <c r="AU369" s="152"/>
      <c r="AV369" s="152"/>
      <c r="AW369" s="152"/>
      <c r="AX369" s="151"/>
      <c r="AY369" s="151"/>
      <c r="AZ369" s="152"/>
      <c r="BA369" s="152"/>
      <c r="BB369" s="152"/>
      <c r="BC369" s="152"/>
      <c r="BD369" s="91"/>
      <c r="BE369" s="91"/>
      <c r="BF369" s="91"/>
      <c r="BG369" s="91"/>
      <c r="BH369" s="91"/>
      <c r="BI369" s="91"/>
      <c r="BJ369" s="91"/>
      <c r="BK369" s="91"/>
      <c r="BL369" s="91"/>
      <c r="BM369" s="91"/>
      <c r="BN369" s="87"/>
      <c r="BO369" s="87"/>
      <c r="BP369" s="91"/>
      <c r="BQ369" s="91"/>
      <c r="BR369" s="91"/>
      <c r="BS369" s="91"/>
      <c r="BT369" s="87"/>
      <c r="BU369" s="87"/>
      <c r="BV369" s="87"/>
      <c r="BW369" s="87"/>
      <c r="BX369" s="87"/>
      <c r="BY369" s="87"/>
      <c r="BZ369" s="87"/>
      <c r="CA369" s="87"/>
      <c r="CB369" s="87"/>
      <c r="CC369" s="87"/>
      <c r="CD369" s="87"/>
      <c r="CE369" s="87"/>
    </row>
    <row r="370" spans="1:83" ht="30" customHeight="1">
      <c r="A370" s="87"/>
      <c r="B370" s="270" t="str">
        <f>IF(OR(SCHEDULES!O369=0,SCHEDULES!O369=""),"",SCHEDULES!O369)</f>
        <v>EPL</v>
      </c>
      <c r="C370" s="271">
        <f>IF(B370="","",SCHEDULES!P369)</f>
        <v>46530</v>
      </c>
      <c r="D370" s="270" t="str">
        <f>IF(B370="","",SCHEDULES!Q369)</f>
        <v>Etihad Stadium</v>
      </c>
      <c r="E370" s="272">
        <f>IF(B370="","",SCHEDULES!R369)</f>
        <v>0.625</v>
      </c>
      <c r="F370" s="262">
        <f t="shared" si="71"/>
        <v>46530.625</v>
      </c>
      <c r="G370" s="270" t="e" vm="40">
        <f>IFERROR(INDEX(LOGOS!B:B,MATCH(H370,LOGOS!A:A,0),1),"")</f>
        <v>#VALUE!</v>
      </c>
      <c r="H370" s="270" t="str">
        <f>IF(B370="","",SCHEDULES!S369)</f>
        <v>Manchester City</v>
      </c>
      <c r="I370" s="313" t="s">
        <v>117</v>
      </c>
      <c r="J370" s="273" t="str">
        <f t="shared" si="72"/>
        <v>:</v>
      </c>
      <c r="K370" s="313" t="s">
        <v>117</v>
      </c>
      <c r="L370" s="270" t="str">
        <f>IF(B370="","",SCHEDULES!T369)</f>
        <v>Aston Villa</v>
      </c>
      <c r="M370" s="270" t="e" vm="33">
        <f>IFERROR(INDEX(LOGOS!B:B,MATCH(L370,LOGOS!A:A,0),1),"")</f>
        <v>#VALUE!</v>
      </c>
      <c r="N370" s="107" t="str">
        <f t="shared" si="73"/>
        <v/>
      </c>
      <c r="O370" s="108" t="str">
        <f t="shared" si="74"/>
        <v/>
      </c>
      <c r="P370" s="108" t="str">
        <f t="shared" si="75"/>
        <v/>
      </c>
      <c r="Q370" s="109" t="str">
        <f t="shared" si="76"/>
        <v/>
      </c>
      <c r="R370" s="109" t="str">
        <f t="shared" si="77"/>
        <v/>
      </c>
      <c r="S370" s="109" t="str">
        <f t="shared" si="78"/>
        <v/>
      </c>
      <c r="T370" s="109" t="str">
        <f t="shared" si="79"/>
        <v/>
      </c>
      <c r="U370" s="108" t="str">
        <f>IF(N370="","",IF(MASTER.SCHEDULE!$N370="Draw",1,IF(MASTER.SCHEDULE!$N370=H370,3,0)))</f>
        <v/>
      </c>
      <c r="V370" s="108" t="str">
        <f>IF(N370="","",IF(MASTER.SCHEDULE!$N370="Draw",1,IF(MASTER.SCHEDULE!$N370=L370,3,0)))</f>
        <v/>
      </c>
      <c r="W370" s="109" t="str">
        <f>IF(N370="","",MASTER.SCHEDULE!$Q370+MASTER.SCHEDULE!$R370)</f>
        <v/>
      </c>
      <c r="X370" s="110">
        <f t="shared" si="80"/>
        <v>46530</v>
      </c>
      <c r="Y370" s="87"/>
      <c r="Z370" s="87"/>
      <c r="AA370" s="275" t="str">
        <f t="shared" si="81"/>
        <v>May 17, 2027</v>
      </c>
      <c r="AB370" s="87"/>
      <c r="AC370" s="87"/>
      <c r="AD370" s="126"/>
      <c r="AE370" s="126"/>
      <c r="AF370" s="87"/>
      <c r="AG370" s="87"/>
      <c r="AH370" s="126"/>
      <c r="AI370" s="126"/>
      <c r="AJ370" s="138"/>
      <c r="AK370" s="91"/>
      <c r="AL370" s="91"/>
      <c r="AM370" s="91"/>
      <c r="AN370" s="151"/>
      <c r="AO370" s="151"/>
      <c r="AP370" s="151"/>
      <c r="AQ370" s="151"/>
      <c r="AR370" s="151"/>
      <c r="AS370" s="151"/>
      <c r="AT370" s="151"/>
      <c r="AU370" s="152"/>
      <c r="AV370" s="152"/>
      <c r="AW370" s="152"/>
      <c r="AX370" s="151"/>
      <c r="AY370" s="151"/>
      <c r="AZ370" s="152"/>
      <c r="BA370" s="152"/>
      <c r="BB370" s="152"/>
      <c r="BC370" s="152"/>
      <c r="BD370" s="91"/>
      <c r="BE370" s="91"/>
      <c r="BF370" s="91"/>
      <c r="BG370" s="91"/>
      <c r="BH370" s="91"/>
      <c r="BI370" s="91"/>
      <c r="BJ370" s="91"/>
      <c r="BK370" s="91"/>
      <c r="BL370" s="91"/>
      <c r="BM370" s="91"/>
      <c r="BN370" s="87"/>
      <c r="BO370" s="87"/>
      <c r="BP370" s="91"/>
      <c r="BQ370" s="91"/>
      <c r="BR370" s="91"/>
      <c r="BS370" s="91"/>
      <c r="BT370" s="87"/>
      <c r="BU370" s="87"/>
      <c r="BV370" s="87"/>
      <c r="BW370" s="87"/>
      <c r="BX370" s="87"/>
      <c r="BY370" s="87"/>
      <c r="BZ370" s="87"/>
      <c r="CA370" s="87"/>
      <c r="CB370" s="87"/>
      <c r="CC370" s="87"/>
      <c r="CD370" s="87"/>
      <c r="CE370" s="87"/>
    </row>
    <row r="371" spans="1:83" ht="30" customHeight="1">
      <c r="A371" s="87"/>
      <c r="B371" s="270" t="str">
        <f>IF(OR(SCHEDULES!O370=0,SCHEDULES!O370=""),"",SCHEDULES!O370)</f>
        <v>EPL</v>
      </c>
      <c r="C371" s="271">
        <f>IF(B371="","",SCHEDULES!P370)</f>
        <v>46530</v>
      </c>
      <c r="D371" s="270" t="str">
        <f>IF(B371="","",SCHEDULES!Q370)</f>
        <v>St. James' Park</v>
      </c>
      <c r="E371" s="272">
        <f>IF(B371="","",SCHEDULES!R370)</f>
        <v>0.625</v>
      </c>
      <c r="F371" s="262">
        <f t="shared" si="71"/>
        <v>46530.625</v>
      </c>
      <c r="G371" s="270" t="e" vm="42">
        <f>IFERROR(INDEX(LOGOS!B:B,MATCH(H371,LOGOS!A:A,0),1),"")</f>
        <v>#VALUE!</v>
      </c>
      <c r="H371" s="270" t="str">
        <f>IF(B371="","",SCHEDULES!S370)</f>
        <v>Newcastle United</v>
      </c>
      <c r="I371" s="313" t="s">
        <v>117</v>
      </c>
      <c r="J371" s="273" t="str">
        <f t="shared" si="72"/>
        <v>:</v>
      </c>
      <c r="K371" s="313" t="s">
        <v>117</v>
      </c>
      <c r="L371" s="270" t="str">
        <f>IF(B371="","",SCHEDULES!T370)</f>
        <v>Crystal Palace</v>
      </c>
      <c r="M371" s="270" t="e" vm="30">
        <f>IFERROR(INDEX(LOGOS!B:B,MATCH(L371,LOGOS!A:A,0),1),"")</f>
        <v>#VALUE!</v>
      </c>
      <c r="N371" s="107" t="str">
        <f t="shared" si="73"/>
        <v/>
      </c>
      <c r="O371" s="108" t="str">
        <f t="shared" si="74"/>
        <v/>
      </c>
      <c r="P371" s="108" t="str">
        <f t="shared" si="75"/>
        <v/>
      </c>
      <c r="Q371" s="109" t="str">
        <f t="shared" si="76"/>
        <v/>
      </c>
      <c r="R371" s="109" t="str">
        <f t="shared" si="77"/>
        <v/>
      </c>
      <c r="S371" s="109" t="str">
        <f t="shared" si="78"/>
        <v/>
      </c>
      <c r="T371" s="109" t="str">
        <f t="shared" si="79"/>
        <v/>
      </c>
      <c r="U371" s="108" t="str">
        <f>IF(N371="","",IF(MASTER.SCHEDULE!$N371="Draw",1,IF(MASTER.SCHEDULE!$N371=H371,3,0)))</f>
        <v/>
      </c>
      <c r="V371" s="108" t="str">
        <f>IF(N371="","",IF(MASTER.SCHEDULE!$N371="Draw",1,IF(MASTER.SCHEDULE!$N371=L371,3,0)))</f>
        <v/>
      </c>
      <c r="W371" s="109" t="str">
        <f>IF(N371="","",MASTER.SCHEDULE!$Q371+MASTER.SCHEDULE!$R371)</f>
        <v/>
      </c>
      <c r="X371" s="110">
        <f t="shared" si="80"/>
        <v>46530</v>
      </c>
      <c r="Y371" s="87"/>
      <c r="Z371" s="87"/>
      <c r="AA371" s="275" t="str">
        <f t="shared" si="81"/>
        <v>May 17, 2027</v>
      </c>
      <c r="AB371" s="87"/>
      <c r="AC371" s="87"/>
      <c r="AD371" s="126"/>
      <c r="AE371" s="126"/>
      <c r="AF371" s="87"/>
      <c r="AG371" s="87"/>
      <c r="AH371" s="126"/>
      <c r="AI371" s="126"/>
      <c r="AJ371" s="138"/>
      <c r="AK371" s="91"/>
      <c r="AL371" s="91"/>
      <c r="AM371" s="91"/>
      <c r="AN371" s="151"/>
      <c r="AO371" s="151"/>
      <c r="AP371" s="151"/>
      <c r="AQ371" s="151"/>
      <c r="AR371" s="151"/>
      <c r="AS371" s="151"/>
      <c r="AT371" s="151"/>
      <c r="AU371" s="152"/>
      <c r="AV371" s="152"/>
      <c r="AW371" s="152"/>
      <c r="AX371" s="151"/>
      <c r="AY371" s="151"/>
      <c r="AZ371" s="152"/>
      <c r="BA371" s="152"/>
      <c r="BB371" s="152"/>
      <c r="BC371" s="152"/>
      <c r="BD371" s="91"/>
      <c r="BE371" s="91"/>
      <c r="BF371" s="91"/>
      <c r="BG371" s="91"/>
      <c r="BH371" s="91"/>
      <c r="BI371" s="91"/>
      <c r="BJ371" s="91"/>
      <c r="BK371" s="91"/>
      <c r="BL371" s="91"/>
      <c r="BM371" s="91"/>
      <c r="BN371" s="87"/>
      <c r="BO371" s="87"/>
      <c r="BP371" s="91"/>
      <c r="BQ371" s="91"/>
      <c r="BR371" s="91"/>
      <c r="BS371" s="91"/>
      <c r="BT371" s="87"/>
      <c r="BU371" s="87"/>
      <c r="BV371" s="87"/>
      <c r="BW371" s="87"/>
      <c r="BX371" s="87"/>
      <c r="BY371" s="87"/>
      <c r="BZ371" s="87"/>
      <c r="CA371" s="87"/>
      <c r="CB371" s="87"/>
      <c r="CC371" s="87"/>
      <c r="CD371" s="87"/>
      <c r="CE371" s="87"/>
    </row>
    <row r="372" spans="1:83" ht="30" customHeight="1">
      <c r="A372" s="87"/>
      <c r="B372" s="270" t="str">
        <f>IF(OR(SCHEDULES!O371=0,SCHEDULES!O371=""),"",SCHEDULES!O371)</f>
        <v>EPL</v>
      </c>
      <c r="C372" s="271">
        <f>IF(B372="","",SCHEDULES!P371)</f>
        <v>46530</v>
      </c>
      <c r="D372" s="270" t="str">
        <f>IF(B372="","",SCHEDULES!Q371)</f>
        <v>The City Ground</v>
      </c>
      <c r="E372" s="272">
        <f>IF(B372="","",SCHEDULES!R371)</f>
        <v>0.625</v>
      </c>
      <c r="F372" s="262">
        <f t="shared" si="71"/>
        <v>46530.625</v>
      </c>
      <c r="G372" s="270" t="e" vm="34">
        <f>IFERROR(INDEX(LOGOS!B:B,MATCH(H372,LOGOS!A:A,0),1),"")</f>
        <v>#VALUE!</v>
      </c>
      <c r="H372" s="270" t="str">
        <f>IF(B372="","",SCHEDULES!S371)</f>
        <v>Nottingham Forest</v>
      </c>
      <c r="I372" s="313" t="s">
        <v>117</v>
      </c>
      <c r="J372" s="273" t="str">
        <f t="shared" si="72"/>
        <v>:</v>
      </c>
      <c r="K372" s="313" t="s">
        <v>117</v>
      </c>
      <c r="L372" s="270" t="str">
        <f>IF(B372="","",SCHEDULES!T371)</f>
        <v>Ipswich</v>
      </c>
      <c r="M372" s="270" t="e" vm="31">
        <f>IFERROR(INDEX(LOGOS!B:B,MATCH(L372,LOGOS!A:A,0),1),"")</f>
        <v>#VALUE!</v>
      </c>
      <c r="N372" s="107" t="str">
        <f t="shared" si="73"/>
        <v/>
      </c>
      <c r="O372" s="108" t="str">
        <f t="shared" si="74"/>
        <v/>
      </c>
      <c r="P372" s="108" t="str">
        <f t="shared" si="75"/>
        <v/>
      </c>
      <c r="Q372" s="109" t="str">
        <f t="shared" si="76"/>
        <v/>
      </c>
      <c r="R372" s="109" t="str">
        <f t="shared" si="77"/>
        <v/>
      </c>
      <c r="S372" s="109" t="str">
        <f t="shared" si="78"/>
        <v/>
      </c>
      <c r="T372" s="109" t="str">
        <f t="shared" si="79"/>
        <v/>
      </c>
      <c r="U372" s="108" t="str">
        <f>IF(N372="","",IF(MASTER.SCHEDULE!$N372="Draw",1,IF(MASTER.SCHEDULE!$N372=H372,3,0)))</f>
        <v/>
      </c>
      <c r="V372" s="108" t="str">
        <f>IF(N372="","",IF(MASTER.SCHEDULE!$N372="Draw",1,IF(MASTER.SCHEDULE!$N372=L372,3,0)))</f>
        <v/>
      </c>
      <c r="W372" s="109" t="str">
        <f>IF(N372="","",MASTER.SCHEDULE!$Q372+MASTER.SCHEDULE!$R372)</f>
        <v/>
      </c>
      <c r="X372" s="110">
        <f t="shared" si="80"/>
        <v>46530</v>
      </c>
      <c r="Y372" s="87"/>
      <c r="Z372" s="87"/>
      <c r="AA372" s="275" t="str">
        <f t="shared" si="81"/>
        <v>May 17, 2027</v>
      </c>
      <c r="AB372" s="87"/>
      <c r="AC372" s="87"/>
      <c r="AD372" s="126"/>
      <c r="AE372" s="126"/>
      <c r="AF372" s="87"/>
      <c r="AG372" s="87"/>
      <c r="AH372" s="126"/>
      <c r="AI372" s="126"/>
      <c r="AJ372" s="138"/>
      <c r="AK372" s="91"/>
      <c r="AL372" s="91"/>
      <c r="AM372" s="91"/>
      <c r="AN372" s="151"/>
      <c r="AO372" s="151"/>
      <c r="AP372" s="151"/>
      <c r="AQ372" s="151"/>
      <c r="AR372" s="151"/>
      <c r="AS372" s="151"/>
      <c r="AT372" s="151"/>
      <c r="AU372" s="152"/>
      <c r="AV372" s="152"/>
      <c r="AW372" s="152"/>
      <c r="AX372" s="151"/>
      <c r="AY372" s="151"/>
      <c r="AZ372" s="152"/>
      <c r="BA372" s="152"/>
      <c r="BB372" s="152"/>
      <c r="BC372" s="152"/>
      <c r="BD372" s="91"/>
      <c r="BE372" s="91"/>
      <c r="BF372" s="91"/>
      <c r="BG372" s="91"/>
      <c r="BH372" s="91"/>
      <c r="BI372" s="91"/>
      <c r="BJ372" s="91"/>
      <c r="BK372" s="91"/>
      <c r="BL372" s="91"/>
      <c r="BM372" s="91"/>
      <c r="BN372" s="87"/>
      <c r="BO372" s="87"/>
      <c r="BP372" s="91"/>
      <c r="BQ372" s="91"/>
      <c r="BR372" s="91"/>
      <c r="BS372" s="91"/>
      <c r="BT372" s="87"/>
      <c r="BU372" s="87"/>
      <c r="BV372" s="87"/>
      <c r="BW372" s="87"/>
      <c r="BX372" s="87"/>
      <c r="BY372" s="87"/>
      <c r="BZ372" s="87"/>
      <c r="CA372" s="87"/>
      <c r="CB372" s="87"/>
      <c r="CC372" s="87"/>
      <c r="CD372" s="87"/>
      <c r="CE372" s="87"/>
    </row>
    <row r="373" spans="1:83" ht="30" customHeight="1">
      <c r="A373" s="87"/>
      <c r="B373" s="270" t="str">
        <f>IF(OR(SCHEDULES!O372=0,SCHEDULES!O372=""),"",SCHEDULES!O372)</f>
        <v>EPL</v>
      </c>
      <c r="C373" s="271">
        <f>IF(B373="","",SCHEDULES!P372)</f>
        <v>46530</v>
      </c>
      <c r="D373" s="270" t="str">
        <f>IF(B373="","",SCHEDULES!Q372)</f>
        <v>Tottenham Hotspur Stadium</v>
      </c>
      <c r="E373" s="272">
        <f>IF(B373="","",SCHEDULES!R372)</f>
        <v>0.625</v>
      </c>
      <c r="F373" s="262">
        <f t="shared" si="71"/>
        <v>46530.625</v>
      </c>
      <c r="G373" s="270" t="e" vm="38">
        <f>IFERROR(INDEX(LOGOS!B:B,MATCH(H373,LOGOS!A:A,0),1),"")</f>
        <v>#VALUE!</v>
      </c>
      <c r="H373" s="270" t="str">
        <f>IF(B373="","",SCHEDULES!S372)</f>
        <v>Tottenham</v>
      </c>
      <c r="I373" s="313" t="s">
        <v>117</v>
      </c>
      <c r="J373" s="273" t="str">
        <f t="shared" si="72"/>
        <v>:</v>
      </c>
      <c r="K373" s="313" t="s">
        <v>117</v>
      </c>
      <c r="L373" s="270" t="str">
        <f>IF(B373="","",SCHEDULES!T372)</f>
        <v>Manchester United</v>
      </c>
      <c r="M373" s="270" t="e" vm="28">
        <f>IFERROR(INDEX(LOGOS!B:B,MATCH(L373,LOGOS!A:A,0),1),"")</f>
        <v>#VALUE!</v>
      </c>
      <c r="N373" s="107" t="str">
        <f t="shared" si="73"/>
        <v/>
      </c>
      <c r="O373" s="108" t="str">
        <f t="shared" si="74"/>
        <v/>
      </c>
      <c r="P373" s="108" t="str">
        <f t="shared" si="75"/>
        <v/>
      </c>
      <c r="Q373" s="109" t="str">
        <f t="shared" si="76"/>
        <v/>
      </c>
      <c r="R373" s="109" t="str">
        <f t="shared" si="77"/>
        <v/>
      </c>
      <c r="S373" s="109" t="str">
        <f t="shared" si="78"/>
        <v/>
      </c>
      <c r="T373" s="109" t="str">
        <f t="shared" si="79"/>
        <v/>
      </c>
      <c r="U373" s="108" t="str">
        <f>IF(N373="","",IF(MASTER.SCHEDULE!$N373="Draw",1,IF(MASTER.SCHEDULE!$N373=H373,3,0)))</f>
        <v/>
      </c>
      <c r="V373" s="108" t="str">
        <f>IF(N373="","",IF(MASTER.SCHEDULE!$N373="Draw",1,IF(MASTER.SCHEDULE!$N373=L373,3,0)))</f>
        <v/>
      </c>
      <c r="W373" s="109" t="str">
        <f>IF(N373="","",MASTER.SCHEDULE!$Q373+MASTER.SCHEDULE!$R373)</f>
        <v/>
      </c>
      <c r="X373" s="110">
        <f t="shared" si="80"/>
        <v>46530</v>
      </c>
      <c r="Y373" s="87"/>
      <c r="Z373" s="87"/>
      <c r="AA373" s="275" t="str">
        <f t="shared" si="81"/>
        <v>May 17, 2027</v>
      </c>
      <c r="AB373" s="87"/>
      <c r="AC373" s="87"/>
      <c r="AD373" s="126"/>
      <c r="AE373" s="126"/>
      <c r="AF373" s="87"/>
      <c r="AG373" s="87"/>
      <c r="AH373" s="126"/>
      <c r="AI373" s="126"/>
      <c r="AJ373" s="138"/>
      <c r="AK373" s="91"/>
      <c r="AL373" s="91"/>
      <c r="AM373" s="91"/>
      <c r="AN373" s="151"/>
      <c r="AO373" s="151"/>
      <c r="AP373" s="151"/>
      <c r="AQ373" s="151"/>
      <c r="AR373" s="151"/>
      <c r="AS373" s="151"/>
      <c r="AT373" s="151"/>
      <c r="AU373" s="152"/>
      <c r="AV373" s="152"/>
      <c r="AW373" s="152"/>
      <c r="AX373" s="151"/>
      <c r="AY373" s="151"/>
      <c r="AZ373" s="152"/>
      <c r="BA373" s="152"/>
      <c r="BB373" s="152"/>
      <c r="BC373" s="152"/>
      <c r="BD373" s="91"/>
      <c r="BE373" s="91"/>
      <c r="BF373" s="91"/>
      <c r="BG373" s="91"/>
      <c r="BH373" s="91"/>
      <c r="BI373" s="91"/>
      <c r="BJ373" s="91"/>
      <c r="BK373" s="91"/>
      <c r="BL373" s="91"/>
      <c r="BM373" s="91"/>
      <c r="BN373" s="87"/>
      <c r="BO373" s="87"/>
      <c r="BP373" s="91"/>
      <c r="BQ373" s="91"/>
      <c r="BR373" s="91"/>
      <c r="BS373" s="91"/>
      <c r="BT373" s="87"/>
      <c r="BU373" s="87"/>
      <c r="BV373" s="87"/>
      <c r="BW373" s="87"/>
      <c r="BX373" s="87"/>
      <c r="BY373" s="87"/>
      <c r="BZ373" s="87"/>
      <c r="CA373" s="87"/>
      <c r="CB373" s="87"/>
      <c r="CC373" s="87"/>
      <c r="CD373" s="87"/>
      <c r="CE373" s="87"/>
    </row>
    <row r="374" spans="1:83" ht="30" customHeight="1">
      <c r="A374" s="87"/>
      <c r="B374" s="270" t="str">
        <f>IF(OR(SCHEDULES!O373=0,SCHEDULES!O373=""),"",SCHEDULES!O373)</f>
        <v>EPL</v>
      </c>
      <c r="C374" s="271">
        <f>IF(B374="","",SCHEDULES!P373)</f>
        <v>46537</v>
      </c>
      <c r="D374" s="270" t="str">
        <f>IF(B374="","",SCHEDULES!Q373)</f>
        <v>Emirates Stadium</v>
      </c>
      <c r="E374" s="272">
        <f>IF(B374="","",SCHEDULES!R373)</f>
        <v>0.66666666666666663</v>
      </c>
      <c r="F374" s="262">
        <f t="shared" si="71"/>
        <v>46537.666666666664</v>
      </c>
      <c r="G374" s="270" t="e" vm="25">
        <f>IFERROR(INDEX(LOGOS!B:B,MATCH(H374,LOGOS!A:A,0),1),"")</f>
        <v>#VALUE!</v>
      </c>
      <c r="H374" s="270" t="str">
        <f>IF(B374="","",SCHEDULES!S373)</f>
        <v>Arsenal</v>
      </c>
      <c r="I374" s="313" t="s">
        <v>117</v>
      </c>
      <c r="J374" s="273" t="str">
        <f t="shared" si="72"/>
        <v>:</v>
      </c>
      <c r="K374" s="313" t="s">
        <v>117</v>
      </c>
      <c r="L374" s="270" t="str">
        <f>IF(B374="","",SCHEDULES!T373)</f>
        <v>Brighton</v>
      </c>
      <c r="M374" s="270" t="e" vm="39">
        <f>IFERROR(INDEX(LOGOS!B:B,MATCH(L374,LOGOS!A:A,0),1),"")</f>
        <v>#VALUE!</v>
      </c>
      <c r="N374" s="107" t="str">
        <f t="shared" si="73"/>
        <v/>
      </c>
      <c r="O374" s="108" t="str">
        <f t="shared" si="74"/>
        <v/>
      </c>
      <c r="P374" s="108" t="str">
        <f t="shared" si="75"/>
        <v/>
      </c>
      <c r="Q374" s="109" t="str">
        <f t="shared" si="76"/>
        <v/>
      </c>
      <c r="R374" s="109" t="str">
        <f t="shared" si="77"/>
        <v/>
      </c>
      <c r="S374" s="109" t="str">
        <f t="shared" si="78"/>
        <v/>
      </c>
      <c r="T374" s="109" t="str">
        <f t="shared" si="79"/>
        <v/>
      </c>
      <c r="U374" s="108" t="str">
        <f>IF(N374="","",IF(MASTER.SCHEDULE!$N374="Draw",1,IF(MASTER.SCHEDULE!$N374=H374,3,0)))</f>
        <v/>
      </c>
      <c r="V374" s="108" t="str">
        <f>IF(N374="","",IF(MASTER.SCHEDULE!$N374="Draw",1,IF(MASTER.SCHEDULE!$N374=L374,3,0)))</f>
        <v/>
      </c>
      <c r="W374" s="109" t="str">
        <f>IF(N374="","",MASTER.SCHEDULE!$Q374+MASTER.SCHEDULE!$R374)</f>
        <v/>
      </c>
      <c r="X374" s="110">
        <f t="shared" si="80"/>
        <v>46537</v>
      </c>
      <c r="Y374" s="87"/>
      <c r="Z374" s="87"/>
      <c r="AA374" s="275" t="str">
        <f t="shared" si="81"/>
        <v>May 24, 2027</v>
      </c>
      <c r="AB374" s="87"/>
      <c r="AC374" s="87"/>
      <c r="AD374" s="126"/>
      <c r="AE374" s="126"/>
      <c r="AF374" s="87"/>
      <c r="AG374" s="87"/>
      <c r="AH374" s="126"/>
      <c r="AI374" s="126"/>
      <c r="AJ374" s="138"/>
      <c r="AK374" s="91"/>
      <c r="AL374" s="91"/>
      <c r="AM374" s="91"/>
      <c r="AN374" s="151"/>
      <c r="AO374" s="151"/>
      <c r="AP374" s="151"/>
      <c r="AQ374" s="151"/>
      <c r="AR374" s="151"/>
      <c r="AS374" s="151"/>
      <c r="AT374" s="151"/>
      <c r="AU374" s="152"/>
      <c r="AV374" s="152"/>
      <c r="AW374" s="152"/>
      <c r="AX374" s="151"/>
      <c r="AY374" s="151"/>
      <c r="AZ374" s="152"/>
      <c r="BA374" s="152"/>
      <c r="BB374" s="152"/>
      <c r="BC374" s="152"/>
      <c r="BD374" s="91"/>
      <c r="BE374" s="91"/>
      <c r="BF374" s="91"/>
      <c r="BG374" s="91"/>
      <c r="BH374" s="91"/>
      <c r="BI374" s="91"/>
      <c r="BJ374" s="91"/>
      <c r="BK374" s="91"/>
      <c r="BL374" s="91"/>
      <c r="BM374" s="91"/>
      <c r="BN374" s="87"/>
      <c r="BO374" s="87"/>
      <c r="BP374" s="91"/>
      <c r="BQ374" s="91"/>
      <c r="BR374" s="91"/>
      <c r="BS374" s="91"/>
      <c r="BT374" s="87"/>
      <c r="BU374" s="87"/>
      <c r="BV374" s="87"/>
      <c r="BW374" s="87"/>
      <c r="BX374" s="87"/>
      <c r="BY374" s="87"/>
      <c r="BZ374" s="87"/>
      <c r="CA374" s="87"/>
      <c r="CB374" s="87"/>
      <c r="CC374" s="87"/>
      <c r="CD374" s="87"/>
      <c r="CE374" s="87"/>
    </row>
    <row r="375" spans="1:83" ht="30" customHeight="1">
      <c r="A375" s="87"/>
      <c r="B375" s="270" t="str">
        <f>IF(OR(SCHEDULES!O374=0,SCHEDULES!O374=""),"",SCHEDULES!O374)</f>
        <v>EPL</v>
      </c>
      <c r="C375" s="271">
        <f>IF(B375="","",SCHEDULES!P374)</f>
        <v>46537</v>
      </c>
      <c r="D375" s="270" t="str">
        <f>IF(B375="","",SCHEDULES!Q374)</f>
        <v>Villa Park</v>
      </c>
      <c r="E375" s="272">
        <f>IF(B375="","",SCHEDULES!R374)</f>
        <v>0.66666666666666663</v>
      </c>
      <c r="F375" s="262">
        <f t="shared" si="71"/>
        <v>46537.666666666664</v>
      </c>
      <c r="G375" s="270" t="e" vm="33">
        <f>IFERROR(INDEX(LOGOS!B:B,MATCH(H375,LOGOS!A:A,0),1),"")</f>
        <v>#VALUE!</v>
      </c>
      <c r="H375" s="270" t="str">
        <f>IF(B375="","",SCHEDULES!S374)</f>
        <v>Aston Villa</v>
      </c>
      <c r="I375" s="313" t="s">
        <v>117</v>
      </c>
      <c r="J375" s="273" t="str">
        <f t="shared" si="72"/>
        <v>:</v>
      </c>
      <c r="K375" s="313" t="s">
        <v>117</v>
      </c>
      <c r="L375" s="270" t="str">
        <f>IF(B375="","",SCHEDULES!T374)</f>
        <v>Tottenham</v>
      </c>
      <c r="M375" s="270" t="e" vm="38">
        <f>IFERROR(INDEX(LOGOS!B:B,MATCH(L375,LOGOS!A:A,0),1),"")</f>
        <v>#VALUE!</v>
      </c>
      <c r="N375" s="107" t="str">
        <f t="shared" si="73"/>
        <v/>
      </c>
      <c r="O375" s="108" t="str">
        <f t="shared" si="74"/>
        <v/>
      </c>
      <c r="P375" s="108" t="str">
        <f t="shared" si="75"/>
        <v/>
      </c>
      <c r="Q375" s="109" t="str">
        <f t="shared" si="76"/>
        <v/>
      </c>
      <c r="R375" s="109" t="str">
        <f t="shared" si="77"/>
        <v/>
      </c>
      <c r="S375" s="109" t="str">
        <f t="shared" si="78"/>
        <v/>
      </c>
      <c r="T375" s="109" t="str">
        <f t="shared" si="79"/>
        <v/>
      </c>
      <c r="U375" s="108" t="str">
        <f>IF(N375="","",IF(MASTER.SCHEDULE!$N375="Draw",1,IF(MASTER.SCHEDULE!$N375=H375,3,0)))</f>
        <v/>
      </c>
      <c r="V375" s="108" t="str">
        <f>IF(N375="","",IF(MASTER.SCHEDULE!$N375="Draw",1,IF(MASTER.SCHEDULE!$N375=L375,3,0)))</f>
        <v/>
      </c>
      <c r="W375" s="109" t="str">
        <f>IF(N375="","",MASTER.SCHEDULE!$Q375+MASTER.SCHEDULE!$R375)</f>
        <v/>
      </c>
      <c r="X375" s="110">
        <f t="shared" si="80"/>
        <v>46537</v>
      </c>
      <c r="Y375" s="87"/>
      <c r="Z375" s="87"/>
      <c r="AA375" s="275" t="str">
        <f t="shared" si="81"/>
        <v>May 24, 2027</v>
      </c>
      <c r="AB375" s="87"/>
      <c r="AC375" s="87"/>
      <c r="AD375" s="126"/>
      <c r="AE375" s="126"/>
      <c r="AF375" s="87"/>
      <c r="AG375" s="87"/>
      <c r="AH375" s="126"/>
      <c r="AI375" s="126"/>
      <c r="AJ375" s="138"/>
      <c r="AK375" s="91"/>
      <c r="AL375" s="91"/>
      <c r="AM375" s="91"/>
      <c r="AN375" s="151"/>
      <c r="AO375" s="151"/>
      <c r="AP375" s="151"/>
      <c r="AQ375" s="151"/>
      <c r="AR375" s="151"/>
      <c r="AS375" s="151"/>
      <c r="AT375" s="151"/>
      <c r="AU375" s="152"/>
      <c r="AV375" s="152"/>
      <c r="AW375" s="152"/>
      <c r="AX375" s="151"/>
      <c r="AY375" s="151"/>
      <c r="AZ375" s="152"/>
      <c r="BA375" s="152"/>
      <c r="BB375" s="152"/>
      <c r="BC375" s="152"/>
      <c r="BD375" s="91"/>
      <c r="BE375" s="91"/>
      <c r="BF375" s="91"/>
      <c r="BG375" s="91"/>
      <c r="BH375" s="91"/>
      <c r="BI375" s="91"/>
      <c r="BJ375" s="91"/>
      <c r="BK375" s="91"/>
      <c r="BL375" s="91"/>
      <c r="BM375" s="91"/>
      <c r="BN375" s="87"/>
      <c r="BO375" s="87"/>
      <c r="BP375" s="91"/>
      <c r="BQ375" s="91"/>
      <c r="BR375" s="91"/>
      <c r="BS375" s="91"/>
      <c r="BT375" s="87"/>
      <c r="BU375" s="87"/>
      <c r="BV375" s="87"/>
      <c r="BW375" s="87"/>
      <c r="BX375" s="87"/>
      <c r="BY375" s="87"/>
      <c r="BZ375" s="87"/>
      <c r="CA375" s="87"/>
      <c r="CB375" s="87"/>
      <c r="CC375" s="87"/>
      <c r="CD375" s="87"/>
      <c r="CE375" s="87"/>
    </row>
    <row r="376" spans="1:83" ht="30" customHeight="1">
      <c r="A376" s="87"/>
      <c r="B376" s="270" t="str">
        <f>IF(OR(SCHEDULES!O375=0,SCHEDULES!O375=""),"",SCHEDULES!O375)</f>
        <v>EPL</v>
      </c>
      <c r="C376" s="271">
        <f>IF(B376="","",SCHEDULES!P375)</f>
        <v>46537</v>
      </c>
      <c r="D376" s="270" t="str">
        <f>IF(B376="","",SCHEDULES!Q375)</f>
        <v>Stamford Bridge</v>
      </c>
      <c r="E376" s="272">
        <f>IF(B376="","",SCHEDULES!R375)</f>
        <v>0.66666666666666663</v>
      </c>
      <c r="F376" s="262">
        <f t="shared" si="71"/>
        <v>46537.666666666664</v>
      </c>
      <c r="G376" s="270" t="e" vm="41">
        <f>IFERROR(INDEX(LOGOS!B:B,MATCH(H376,LOGOS!A:A,0),1),"")</f>
        <v>#VALUE!</v>
      </c>
      <c r="H376" s="270" t="str">
        <f>IF(B376="","",SCHEDULES!S375)</f>
        <v>Chelsea</v>
      </c>
      <c r="I376" s="313" t="s">
        <v>117</v>
      </c>
      <c r="J376" s="273" t="str">
        <f t="shared" si="72"/>
        <v>:</v>
      </c>
      <c r="K376" s="313" t="s">
        <v>117</v>
      </c>
      <c r="L376" s="270" t="str">
        <f>IF(B376="","",SCHEDULES!T375)</f>
        <v>Brentford</v>
      </c>
      <c r="M376" s="270" t="e" vm="37">
        <f>IFERROR(INDEX(LOGOS!B:B,MATCH(L376,LOGOS!A:A,0),1),"")</f>
        <v>#VALUE!</v>
      </c>
      <c r="N376" s="107" t="str">
        <f t="shared" si="73"/>
        <v/>
      </c>
      <c r="O376" s="108" t="str">
        <f t="shared" si="74"/>
        <v/>
      </c>
      <c r="P376" s="108" t="str">
        <f t="shared" si="75"/>
        <v/>
      </c>
      <c r="Q376" s="109" t="str">
        <f t="shared" si="76"/>
        <v/>
      </c>
      <c r="R376" s="109" t="str">
        <f t="shared" si="77"/>
        <v/>
      </c>
      <c r="S376" s="109" t="str">
        <f t="shared" si="78"/>
        <v/>
      </c>
      <c r="T376" s="109" t="str">
        <f t="shared" si="79"/>
        <v/>
      </c>
      <c r="U376" s="108" t="str">
        <f>IF(N376="","",IF(MASTER.SCHEDULE!$N376="Draw",1,IF(MASTER.SCHEDULE!$N376=H376,3,0)))</f>
        <v/>
      </c>
      <c r="V376" s="108" t="str">
        <f>IF(N376="","",IF(MASTER.SCHEDULE!$N376="Draw",1,IF(MASTER.SCHEDULE!$N376=L376,3,0)))</f>
        <v/>
      </c>
      <c r="W376" s="109" t="str">
        <f>IF(N376="","",MASTER.SCHEDULE!$Q376+MASTER.SCHEDULE!$R376)</f>
        <v/>
      </c>
      <c r="X376" s="110">
        <f t="shared" si="80"/>
        <v>46537</v>
      </c>
      <c r="Y376" s="87"/>
      <c r="Z376" s="87"/>
      <c r="AA376" s="275" t="str">
        <f t="shared" si="81"/>
        <v>May 24, 2027</v>
      </c>
      <c r="AB376" s="87"/>
      <c r="AC376" s="87"/>
      <c r="AD376" s="126"/>
      <c r="AE376" s="126"/>
      <c r="AF376" s="87"/>
      <c r="AG376" s="87"/>
      <c r="AH376" s="126"/>
      <c r="AI376" s="126"/>
      <c r="AJ376" s="138"/>
      <c r="AK376" s="91"/>
      <c r="AL376" s="91"/>
      <c r="AM376" s="91"/>
      <c r="AN376" s="151"/>
      <c r="AO376" s="151"/>
      <c r="AP376" s="151"/>
      <c r="AQ376" s="151"/>
      <c r="AR376" s="151"/>
      <c r="AS376" s="151"/>
      <c r="AT376" s="151"/>
      <c r="AU376" s="152"/>
      <c r="AV376" s="152"/>
      <c r="AW376" s="152"/>
      <c r="AX376" s="151"/>
      <c r="AY376" s="151"/>
      <c r="AZ376" s="152"/>
      <c r="BA376" s="152"/>
      <c r="BB376" s="152"/>
      <c r="BC376" s="152"/>
      <c r="BD376" s="91"/>
      <c r="BE376" s="91"/>
      <c r="BF376" s="91"/>
      <c r="BG376" s="91"/>
      <c r="BH376" s="91"/>
      <c r="BI376" s="91"/>
      <c r="BJ376" s="91"/>
      <c r="BK376" s="91"/>
      <c r="BL376" s="91"/>
      <c r="BM376" s="91"/>
      <c r="BN376" s="87"/>
      <c r="BO376" s="87"/>
      <c r="BP376" s="91"/>
      <c r="BQ376" s="91"/>
      <c r="BR376" s="91"/>
      <c r="BS376" s="91"/>
      <c r="BT376" s="87"/>
      <c r="BU376" s="87"/>
      <c r="BV376" s="87"/>
      <c r="BW376" s="87"/>
      <c r="BX376" s="87"/>
      <c r="BY376" s="87"/>
      <c r="BZ376" s="87"/>
      <c r="CA376" s="87"/>
      <c r="CB376" s="87"/>
      <c r="CC376" s="87"/>
      <c r="CD376" s="87"/>
      <c r="CE376" s="87"/>
    </row>
    <row r="377" spans="1:83" ht="30" customHeight="1">
      <c r="A377" s="87"/>
      <c r="B377" s="270" t="str">
        <f>IF(OR(SCHEDULES!O376=0,SCHEDULES!O376=""),"",SCHEDULES!O376)</f>
        <v>EPL</v>
      </c>
      <c r="C377" s="271">
        <f>IF(B377="","",SCHEDULES!P376)</f>
        <v>46537</v>
      </c>
      <c r="D377" s="270" t="str">
        <f>IF(B377="","",SCHEDULES!Q376)</f>
        <v>Coventry Building Society Arena</v>
      </c>
      <c r="E377" s="272">
        <f>IF(B377="","",SCHEDULES!R376)</f>
        <v>0.66666666666666663</v>
      </c>
      <c r="F377" s="262">
        <f t="shared" si="71"/>
        <v>46537.666666666664</v>
      </c>
      <c r="G377" s="270" t="e" vm="26">
        <f>IFERROR(INDEX(LOGOS!B:B,MATCH(H377,LOGOS!A:A,0),1),"")</f>
        <v>#VALUE!</v>
      </c>
      <c r="H377" s="270" t="str">
        <f>IF(B377="","",SCHEDULES!S376)</f>
        <v>Coventry</v>
      </c>
      <c r="I377" s="313" t="s">
        <v>117</v>
      </c>
      <c r="J377" s="273" t="str">
        <f t="shared" si="72"/>
        <v>:</v>
      </c>
      <c r="K377" s="313" t="s">
        <v>117</v>
      </c>
      <c r="L377" s="270" t="str">
        <f>IF(B377="","",SCHEDULES!T376)</f>
        <v>Nottingham Forest</v>
      </c>
      <c r="M377" s="270" t="e" vm="34">
        <f>IFERROR(INDEX(LOGOS!B:B,MATCH(L377,LOGOS!A:A,0),1),"")</f>
        <v>#VALUE!</v>
      </c>
      <c r="N377" s="107" t="str">
        <f t="shared" si="73"/>
        <v/>
      </c>
      <c r="O377" s="108" t="str">
        <f t="shared" si="74"/>
        <v/>
      </c>
      <c r="P377" s="108" t="str">
        <f t="shared" si="75"/>
        <v/>
      </c>
      <c r="Q377" s="109" t="str">
        <f t="shared" si="76"/>
        <v/>
      </c>
      <c r="R377" s="109" t="str">
        <f t="shared" si="77"/>
        <v/>
      </c>
      <c r="S377" s="109" t="str">
        <f t="shared" si="78"/>
        <v/>
      </c>
      <c r="T377" s="109" t="str">
        <f t="shared" si="79"/>
        <v/>
      </c>
      <c r="U377" s="108" t="str">
        <f>IF(N377="","",IF(MASTER.SCHEDULE!$N377="Draw",1,IF(MASTER.SCHEDULE!$N377=H377,3,0)))</f>
        <v/>
      </c>
      <c r="V377" s="108" t="str">
        <f>IF(N377="","",IF(MASTER.SCHEDULE!$N377="Draw",1,IF(MASTER.SCHEDULE!$N377=L377,3,0)))</f>
        <v/>
      </c>
      <c r="W377" s="109" t="str">
        <f>IF(N377="","",MASTER.SCHEDULE!$Q377+MASTER.SCHEDULE!$R377)</f>
        <v/>
      </c>
      <c r="X377" s="110">
        <f t="shared" si="80"/>
        <v>46537</v>
      </c>
      <c r="Y377" s="87"/>
      <c r="Z377" s="87"/>
      <c r="AA377" s="275" t="str">
        <f t="shared" si="81"/>
        <v>May 24, 2027</v>
      </c>
      <c r="AB377" s="87"/>
      <c r="AC377" s="87"/>
      <c r="AD377" s="126"/>
      <c r="AE377" s="126"/>
      <c r="AF377" s="87"/>
      <c r="AG377" s="87"/>
      <c r="AH377" s="126"/>
      <c r="AI377" s="126"/>
      <c r="AJ377" s="138"/>
      <c r="AK377" s="91"/>
      <c r="AL377" s="91"/>
      <c r="AM377" s="91"/>
      <c r="AN377" s="151"/>
      <c r="AO377" s="151"/>
      <c r="AP377" s="151"/>
      <c r="AQ377" s="151"/>
      <c r="AR377" s="151"/>
      <c r="AS377" s="151"/>
      <c r="AT377" s="151"/>
      <c r="AU377" s="152"/>
      <c r="AV377" s="152"/>
      <c r="AW377" s="152"/>
      <c r="AX377" s="151"/>
      <c r="AY377" s="151"/>
      <c r="AZ377" s="152"/>
      <c r="BA377" s="152"/>
      <c r="BB377" s="152"/>
      <c r="BC377" s="152"/>
      <c r="BD377" s="91"/>
      <c r="BE377" s="91"/>
      <c r="BF377" s="91"/>
      <c r="BG377" s="91"/>
      <c r="BH377" s="91"/>
      <c r="BI377" s="91"/>
      <c r="BJ377" s="91"/>
      <c r="BK377" s="91"/>
      <c r="BL377" s="91"/>
      <c r="BM377" s="91"/>
      <c r="BN377" s="87"/>
      <c r="BO377" s="87"/>
      <c r="BP377" s="91"/>
      <c r="BQ377" s="91"/>
      <c r="BR377" s="91"/>
      <c r="BS377" s="91"/>
      <c r="BT377" s="87"/>
      <c r="BU377" s="87"/>
      <c r="BV377" s="87"/>
      <c r="BW377" s="87"/>
      <c r="BX377" s="87"/>
      <c r="BY377" s="87"/>
      <c r="BZ377" s="87"/>
      <c r="CA377" s="87"/>
      <c r="CB377" s="87"/>
      <c r="CC377" s="87"/>
      <c r="CD377" s="87"/>
      <c r="CE377" s="87"/>
    </row>
    <row r="378" spans="1:83" ht="30" customHeight="1">
      <c r="A378" s="87"/>
      <c r="B378" s="270" t="str">
        <f>IF(OR(SCHEDULES!O377=0,SCHEDULES!O377=""),"",SCHEDULES!O377)</f>
        <v>EPL</v>
      </c>
      <c r="C378" s="271">
        <f>IF(B378="","",SCHEDULES!P377)</f>
        <v>46537</v>
      </c>
      <c r="D378" s="270" t="str">
        <f>IF(B378="","",SCHEDULES!Q377)</f>
        <v>Selhurst Park</v>
      </c>
      <c r="E378" s="272">
        <f>IF(B378="","",SCHEDULES!R377)</f>
        <v>0.66666666666666663</v>
      </c>
      <c r="F378" s="262">
        <f t="shared" si="71"/>
        <v>46537.666666666664</v>
      </c>
      <c r="G378" s="270" t="e" vm="30">
        <f>IFERROR(INDEX(LOGOS!B:B,MATCH(H378,LOGOS!A:A,0),1),"")</f>
        <v>#VALUE!</v>
      </c>
      <c r="H378" s="270" t="str">
        <f>IF(B378="","",SCHEDULES!S377)</f>
        <v>Crystal Palace</v>
      </c>
      <c r="I378" s="313" t="s">
        <v>117</v>
      </c>
      <c r="J378" s="273" t="str">
        <f t="shared" si="72"/>
        <v>:</v>
      </c>
      <c r="K378" s="313" t="s">
        <v>117</v>
      </c>
      <c r="L378" s="270" t="str">
        <f>IF(B378="","",SCHEDULES!T377)</f>
        <v>Leeds</v>
      </c>
      <c r="M378" s="270" t="e" vm="35">
        <f>IFERROR(INDEX(LOGOS!B:B,MATCH(L378,LOGOS!A:A,0),1),"")</f>
        <v>#VALUE!</v>
      </c>
      <c r="N378" s="107" t="str">
        <f t="shared" si="73"/>
        <v/>
      </c>
      <c r="O378" s="108" t="str">
        <f t="shared" si="74"/>
        <v/>
      </c>
      <c r="P378" s="108" t="str">
        <f t="shared" si="75"/>
        <v/>
      </c>
      <c r="Q378" s="109" t="str">
        <f t="shared" si="76"/>
        <v/>
      </c>
      <c r="R378" s="109" t="str">
        <f t="shared" si="77"/>
        <v/>
      </c>
      <c r="S378" s="109" t="str">
        <f t="shared" si="78"/>
        <v/>
      </c>
      <c r="T378" s="109" t="str">
        <f t="shared" si="79"/>
        <v/>
      </c>
      <c r="U378" s="108" t="str">
        <f>IF(N378="","",IF(MASTER.SCHEDULE!$N378="Draw",1,IF(MASTER.SCHEDULE!$N378=H378,3,0)))</f>
        <v/>
      </c>
      <c r="V378" s="108" t="str">
        <f>IF(N378="","",IF(MASTER.SCHEDULE!$N378="Draw",1,IF(MASTER.SCHEDULE!$N378=L378,3,0)))</f>
        <v/>
      </c>
      <c r="W378" s="109" t="str">
        <f>IF(N378="","",MASTER.SCHEDULE!$Q378+MASTER.SCHEDULE!$R378)</f>
        <v/>
      </c>
      <c r="X378" s="110">
        <f t="shared" si="80"/>
        <v>46537</v>
      </c>
      <c r="Y378" s="87"/>
      <c r="Z378" s="87"/>
      <c r="AA378" s="275" t="str">
        <f t="shared" si="81"/>
        <v>May 24, 2027</v>
      </c>
      <c r="AB378" s="87"/>
      <c r="AC378" s="87"/>
      <c r="AD378" s="126"/>
      <c r="AE378" s="126"/>
      <c r="AF378" s="87"/>
      <c r="AG378" s="87"/>
      <c r="AH378" s="126"/>
      <c r="AI378" s="126"/>
      <c r="AJ378" s="138"/>
      <c r="AK378" s="91"/>
      <c r="AL378" s="91"/>
      <c r="AM378" s="91"/>
      <c r="AN378" s="151"/>
      <c r="AO378" s="151"/>
      <c r="AP378" s="151"/>
      <c r="AQ378" s="151"/>
      <c r="AR378" s="151"/>
      <c r="AS378" s="151"/>
      <c r="AT378" s="151"/>
      <c r="AU378" s="152"/>
      <c r="AV378" s="152"/>
      <c r="AW378" s="152"/>
      <c r="AX378" s="151"/>
      <c r="AY378" s="151"/>
      <c r="AZ378" s="152"/>
      <c r="BA378" s="152"/>
      <c r="BB378" s="152"/>
      <c r="BC378" s="152"/>
      <c r="BD378" s="91"/>
      <c r="BE378" s="91"/>
      <c r="BF378" s="91"/>
      <c r="BG378" s="91"/>
      <c r="BH378" s="91"/>
      <c r="BI378" s="91"/>
      <c r="BJ378" s="91"/>
      <c r="BK378" s="91"/>
      <c r="BL378" s="91"/>
      <c r="BM378" s="91"/>
      <c r="BN378" s="87"/>
      <c r="BO378" s="87"/>
      <c r="BP378" s="91"/>
      <c r="BQ378" s="91"/>
      <c r="BR378" s="91"/>
      <c r="BS378" s="91"/>
      <c r="BT378" s="87"/>
      <c r="BU378" s="87"/>
      <c r="BV378" s="87"/>
      <c r="BW378" s="87"/>
      <c r="BX378" s="87"/>
      <c r="BY378" s="87"/>
      <c r="BZ378" s="87"/>
      <c r="CA378" s="87"/>
      <c r="CB378" s="87"/>
      <c r="CC378" s="87"/>
      <c r="CD378" s="87"/>
      <c r="CE378" s="87"/>
    </row>
    <row r="379" spans="1:83" ht="30" customHeight="1">
      <c r="A379" s="87"/>
      <c r="B379" s="270" t="str">
        <f>IF(OR(SCHEDULES!O378=0,SCHEDULES!O378=""),"",SCHEDULES!O378)</f>
        <v>EPL</v>
      </c>
      <c r="C379" s="271">
        <f>IF(B379="","",SCHEDULES!P378)</f>
        <v>46537</v>
      </c>
      <c r="D379" s="270" t="str">
        <f>IF(B379="","",SCHEDULES!Q378)</f>
        <v>MKM Stadium</v>
      </c>
      <c r="E379" s="272">
        <f>IF(B379="","",SCHEDULES!R378)</f>
        <v>0.66666666666666663</v>
      </c>
      <c r="F379" s="262">
        <f t="shared" si="71"/>
        <v>46537.666666666664</v>
      </c>
      <c r="G379" s="270" t="e" vm="27">
        <f>IFERROR(INDEX(LOGOS!B:B,MATCH(H379,LOGOS!A:A,0),1),"")</f>
        <v>#VALUE!</v>
      </c>
      <c r="H379" s="270" t="str">
        <f>IF(B379="","",SCHEDULES!S378)</f>
        <v>Hull</v>
      </c>
      <c r="I379" s="313" t="s">
        <v>117</v>
      </c>
      <c r="J379" s="273" t="str">
        <f t="shared" si="72"/>
        <v>:</v>
      </c>
      <c r="K379" s="313" t="s">
        <v>117</v>
      </c>
      <c r="L379" s="270" t="str">
        <f>IF(B379="","",SCHEDULES!T378)</f>
        <v>Newcastle United</v>
      </c>
      <c r="M379" s="270" t="e" vm="42">
        <f>IFERROR(INDEX(LOGOS!B:B,MATCH(L379,LOGOS!A:A,0),1),"")</f>
        <v>#VALUE!</v>
      </c>
      <c r="N379" s="107" t="str">
        <f t="shared" si="73"/>
        <v/>
      </c>
      <c r="O379" s="108" t="str">
        <f t="shared" si="74"/>
        <v/>
      </c>
      <c r="P379" s="108" t="str">
        <f t="shared" si="75"/>
        <v/>
      </c>
      <c r="Q379" s="109" t="str">
        <f t="shared" si="76"/>
        <v/>
      </c>
      <c r="R379" s="109" t="str">
        <f t="shared" si="77"/>
        <v/>
      </c>
      <c r="S379" s="109" t="str">
        <f t="shared" si="78"/>
        <v/>
      </c>
      <c r="T379" s="109" t="str">
        <f t="shared" si="79"/>
        <v/>
      </c>
      <c r="U379" s="108" t="str">
        <f>IF(N379="","",IF(MASTER.SCHEDULE!$N379="Draw",1,IF(MASTER.SCHEDULE!$N379=H379,3,0)))</f>
        <v/>
      </c>
      <c r="V379" s="108" t="str">
        <f>IF(N379="","",IF(MASTER.SCHEDULE!$N379="Draw",1,IF(MASTER.SCHEDULE!$N379=L379,3,0)))</f>
        <v/>
      </c>
      <c r="W379" s="109" t="str">
        <f>IF(N379="","",MASTER.SCHEDULE!$Q379+MASTER.SCHEDULE!$R379)</f>
        <v/>
      </c>
      <c r="X379" s="110">
        <f t="shared" si="80"/>
        <v>46537</v>
      </c>
      <c r="Y379" s="87"/>
      <c r="Z379" s="87"/>
      <c r="AA379" s="275" t="str">
        <f t="shared" si="81"/>
        <v>May 24, 2027</v>
      </c>
      <c r="AB379" s="87"/>
      <c r="AC379" s="87"/>
      <c r="AD379" s="126"/>
      <c r="AE379" s="126"/>
      <c r="AF379" s="87"/>
      <c r="AG379" s="87"/>
      <c r="AH379" s="126"/>
      <c r="AI379" s="126"/>
      <c r="AJ379" s="138"/>
      <c r="AK379" s="91"/>
      <c r="AL379" s="91"/>
      <c r="AM379" s="91"/>
      <c r="AN379" s="151"/>
      <c r="AO379" s="151"/>
      <c r="AP379" s="151"/>
      <c r="AQ379" s="151"/>
      <c r="AR379" s="151"/>
      <c r="AS379" s="151"/>
      <c r="AT379" s="151"/>
      <c r="AU379" s="152"/>
      <c r="AV379" s="152"/>
      <c r="AW379" s="152"/>
      <c r="AX379" s="151"/>
      <c r="AY379" s="151"/>
      <c r="AZ379" s="152"/>
      <c r="BA379" s="152"/>
      <c r="BB379" s="152"/>
      <c r="BC379" s="152"/>
      <c r="BD379" s="91"/>
      <c r="BE379" s="91"/>
      <c r="BF379" s="91"/>
      <c r="BG379" s="91"/>
      <c r="BH379" s="91"/>
      <c r="BI379" s="91"/>
      <c r="BJ379" s="91"/>
      <c r="BK379" s="91"/>
      <c r="BL379" s="91"/>
      <c r="BM379" s="91"/>
      <c r="BN379" s="87"/>
      <c r="BO379" s="87"/>
      <c r="BP379" s="91"/>
      <c r="BQ379" s="91"/>
      <c r="BR379" s="91"/>
      <c r="BS379" s="91"/>
      <c r="BT379" s="87"/>
      <c r="BU379" s="87"/>
      <c r="BV379" s="87"/>
      <c r="BW379" s="87"/>
      <c r="BX379" s="87"/>
      <c r="BY379" s="87"/>
      <c r="BZ379" s="87"/>
      <c r="CA379" s="87"/>
      <c r="CB379" s="87"/>
      <c r="CC379" s="87"/>
      <c r="CD379" s="87"/>
      <c r="CE379" s="87"/>
    </row>
    <row r="380" spans="1:83" ht="30" customHeight="1">
      <c r="A380" s="87"/>
      <c r="B380" s="270" t="str">
        <f>IF(OR(SCHEDULES!O379=0,SCHEDULES!O379=""),"",SCHEDULES!O379)</f>
        <v>EPL</v>
      </c>
      <c r="C380" s="271">
        <f>IF(B380="","",SCHEDULES!P379)</f>
        <v>46537</v>
      </c>
      <c r="D380" s="270" t="str">
        <f>IF(B380="","",SCHEDULES!Q379)</f>
        <v>Portman Road</v>
      </c>
      <c r="E380" s="272">
        <f>IF(B380="","",SCHEDULES!R379)</f>
        <v>0.66666666666666663</v>
      </c>
      <c r="F380" s="262">
        <f t="shared" si="71"/>
        <v>46537.666666666664</v>
      </c>
      <c r="G380" s="270" t="e" vm="31">
        <f>IFERROR(INDEX(LOGOS!B:B,MATCH(H380,LOGOS!A:A,0),1),"")</f>
        <v>#VALUE!</v>
      </c>
      <c r="H380" s="270" t="str">
        <f>IF(B380="","",SCHEDULES!S379)</f>
        <v>Ipswich</v>
      </c>
      <c r="I380" s="313" t="s">
        <v>117</v>
      </c>
      <c r="J380" s="273" t="str">
        <f t="shared" si="72"/>
        <v>:</v>
      </c>
      <c r="K380" s="313" t="s">
        <v>117</v>
      </c>
      <c r="L380" s="270" t="str">
        <f>IF(B380="","",SCHEDULES!T379)</f>
        <v>Everton</v>
      </c>
      <c r="M380" s="270" t="e" vm="29">
        <f>IFERROR(INDEX(LOGOS!B:B,MATCH(L380,LOGOS!A:A,0),1),"")</f>
        <v>#VALUE!</v>
      </c>
      <c r="N380" s="107" t="str">
        <f t="shared" si="73"/>
        <v/>
      </c>
      <c r="O380" s="108" t="str">
        <f t="shared" si="74"/>
        <v/>
      </c>
      <c r="P380" s="108" t="str">
        <f t="shared" si="75"/>
        <v/>
      </c>
      <c r="Q380" s="109" t="str">
        <f t="shared" si="76"/>
        <v/>
      </c>
      <c r="R380" s="109" t="str">
        <f t="shared" si="77"/>
        <v/>
      </c>
      <c r="S380" s="109" t="str">
        <f t="shared" si="78"/>
        <v/>
      </c>
      <c r="T380" s="109" t="str">
        <f t="shared" si="79"/>
        <v/>
      </c>
      <c r="U380" s="108" t="str">
        <f>IF(N380="","",IF(MASTER.SCHEDULE!$N380="Draw",1,IF(MASTER.SCHEDULE!$N380=H380,3,0)))</f>
        <v/>
      </c>
      <c r="V380" s="108" t="str">
        <f>IF(N380="","",IF(MASTER.SCHEDULE!$N380="Draw",1,IF(MASTER.SCHEDULE!$N380=L380,3,0)))</f>
        <v/>
      </c>
      <c r="W380" s="109" t="str">
        <f>IF(N380="","",MASTER.SCHEDULE!$Q380+MASTER.SCHEDULE!$R380)</f>
        <v/>
      </c>
      <c r="X380" s="110">
        <f t="shared" si="80"/>
        <v>46537</v>
      </c>
      <c r="Y380" s="87"/>
      <c r="Z380" s="87"/>
      <c r="AA380" s="275" t="str">
        <f t="shared" si="81"/>
        <v>May 24, 2027</v>
      </c>
      <c r="AB380" s="87"/>
      <c r="AC380" s="87"/>
      <c r="AD380" s="126"/>
      <c r="AE380" s="126"/>
      <c r="AF380" s="87"/>
      <c r="AG380" s="87"/>
      <c r="AH380" s="126"/>
      <c r="AI380" s="126"/>
      <c r="AJ380" s="138"/>
      <c r="AK380" s="91"/>
      <c r="AL380" s="91"/>
      <c r="AM380" s="91"/>
      <c r="AN380" s="151"/>
      <c r="AO380" s="151"/>
      <c r="AP380" s="151"/>
      <c r="AQ380" s="151"/>
      <c r="AR380" s="151"/>
      <c r="AS380" s="151"/>
      <c r="AT380" s="151"/>
      <c r="AU380" s="152"/>
      <c r="AV380" s="152"/>
      <c r="AW380" s="152"/>
      <c r="AX380" s="151"/>
      <c r="AY380" s="151"/>
      <c r="AZ380" s="152"/>
      <c r="BA380" s="152"/>
      <c r="BB380" s="152"/>
      <c r="BC380" s="152"/>
      <c r="BD380" s="91"/>
      <c r="BE380" s="91"/>
      <c r="BF380" s="91"/>
      <c r="BG380" s="91"/>
      <c r="BH380" s="91"/>
      <c r="BI380" s="91"/>
      <c r="BJ380" s="91"/>
      <c r="BK380" s="91"/>
      <c r="BL380" s="91"/>
      <c r="BM380" s="91"/>
      <c r="BN380" s="87"/>
      <c r="BO380" s="87"/>
      <c r="BP380" s="91"/>
      <c r="BQ380" s="91"/>
      <c r="BR380" s="91"/>
      <c r="BS380" s="91"/>
      <c r="BT380" s="87"/>
      <c r="BU380" s="87"/>
      <c r="BV380" s="87"/>
      <c r="BW380" s="87"/>
      <c r="BX380" s="87"/>
      <c r="BY380" s="87"/>
      <c r="BZ380" s="87"/>
      <c r="CA380" s="87"/>
      <c r="CB380" s="87"/>
      <c r="CC380" s="87"/>
      <c r="CD380" s="87"/>
      <c r="CE380" s="87"/>
    </row>
    <row r="381" spans="1:83" ht="30" customHeight="1">
      <c r="A381" s="87"/>
      <c r="B381" s="270" t="str">
        <f>IF(OR(SCHEDULES!O380=0,SCHEDULES!O380=""),"",SCHEDULES!O380)</f>
        <v>EPL</v>
      </c>
      <c r="C381" s="271">
        <f>IF(B381="","",SCHEDULES!P380)</f>
        <v>46537</v>
      </c>
      <c r="D381" s="270" t="str">
        <f>IF(B381="","",SCHEDULES!Q380)</f>
        <v>Anfield</v>
      </c>
      <c r="E381" s="272">
        <f>IF(B381="","",SCHEDULES!R380)</f>
        <v>0.66666666666666663</v>
      </c>
      <c r="F381" s="262">
        <f t="shared" si="71"/>
        <v>46537.666666666664</v>
      </c>
      <c r="G381" s="270" t="e" vm="43">
        <f>IFERROR(INDEX(LOGOS!B:B,MATCH(H381,LOGOS!A:A,0),1),"")</f>
        <v>#VALUE!</v>
      </c>
      <c r="H381" s="270" t="str">
        <f>IF(B381="","",SCHEDULES!S380)</f>
        <v>Liverpool</v>
      </c>
      <c r="I381" s="313" t="s">
        <v>117</v>
      </c>
      <c r="J381" s="273" t="str">
        <f t="shared" si="72"/>
        <v>:</v>
      </c>
      <c r="K381" s="313" t="s">
        <v>117</v>
      </c>
      <c r="L381" s="270" t="str">
        <f>IF(B381="","",SCHEDULES!T380)</f>
        <v>Bournemouth</v>
      </c>
      <c r="M381" s="270" t="e" vm="36">
        <f>IFERROR(INDEX(LOGOS!B:B,MATCH(L381,LOGOS!A:A,0),1),"")</f>
        <v>#VALUE!</v>
      </c>
      <c r="N381" s="107" t="str">
        <f t="shared" si="73"/>
        <v/>
      </c>
      <c r="O381" s="108" t="str">
        <f t="shared" si="74"/>
        <v/>
      </c>
      <c r="P381" s="108" t="str">
        <f t="shared" si="75"/>
        <v/>
      </c>
      <c r="Q381" s="109" t="str">
        <f t="shared" si="76"/>
        <v/>
      </c>
      <c r="R381" s="109" t="str">
        <f t="shared" si="77"/>
        <v/>
      </c>
      <c r="S381" s="109" t="str">
        <f t="shared" si="78"/>
        <v/>
      </c>
      <c r="T381" s="109" t="str">
        <f t="shared" si="79"/>
        <v/>
      </c>
      <c r="U381" s="108" t="str">
        <f>IF(N381="","",IF(MASTER.SCHEDULE!$N381="Draw",1,IF(MASTER.SCHEDULE!$N381=H381,3,0)))</f>
        <v/>
      </c>
      <c r="V381" s="108" t="str">
        <f>IF(N381="","",IF(MASTER.SCHEDULE!$N381="Draw",1,IF(MASTER.SCHEDULE!$N381=L381,3,0)))</f>
        <v/>
      </c>
      <c r="W381" s="109" t="str">
        <f>IF(N381="","",MASTER.SCHEDULE!$Q381+MASTER.SCHEDULE!$R381)</f>
        <v/>
      </c>
      <c r="X381" s="110">
        <f t="shared" si="80"/>
        <v>46537</v>
      </c>
      <c r="Y381" s="87"/>
      <c r="Z381" s="87"/>
      <c r="AA381" s="275" t="str">
        <f t="shared" si="81"/>
        <v>May 24, 2027</v>
      </c>
      <c r="AB381" s="87"/>
      <c r="AC381" s="87"/>
      <c r="AD381" s="126"/>
      <c r="AE381" s="126"/>
      <c r="AF381" s="87"/>
      <c r="AG381" s="87"/>
      <c r="AH381" s="126"/>
      <c r="AI381" s="126"/>
      <c r="AJ381" s="138"/>
      <c r="AK381" s="91"/>
      <c r="AL381" s="91"/>
      <c r="AM381" s="91"/>
      <c r="AN381" s="151"/>
      <c r="AO381" s="151"/>
      <c r="AP381" s="151"/>
      <c r="AQ381" s="151"/>
      <c r="AR381" s="151"/>
      <c r="AS381" s="151"/>
      <c r="AT381" s="151"/>
      <c r="AU381" s="152"/>
      <c r="AV381" s="152"/>
      <c r="AW381" s="152"/>
      <c r="AX381" s="151"/>
      <c r="AY381" s="151"/>
      <c r="AZ381" s="152"/>
      <c r="BA381" s="152"/>
      <c r="BB381" s="152"/>
      <c r="BC381" s="152"/>
      <c r="BD381" s="91"/>
      <c r="BE381" s="91"/>
      <c r="BF381" s="91"/>
      <c r="BG381" s="91"/>
      <c r="BH381" s="91"/>
      <c r="BI381" s="91"/>
      <c r="BJ381" s="91"/>
      <c r="BK381" s="91"/>
      <c r="BL381" s="91"/>
      <c r="BM381" s="91"/>
      <c r="BN381" s="87"/>
      <c r="BO381" s="87"/>
      <c r="BP381" s="91"/>
      <c r="BQ381" s="91"/>
      <c r="BR381" s="91"/>
      <c r="BS381" s="91"/>
      <c r="BT381" s="87"/>
      <c r="BU381" s="87"/>
      <c r="BV381" s="87"/>
      <c r="BW381" s="87"/>
      <c r="BX381" s="87"/>
      <c r="BY381" s="87"/>
      <c r="BZ381" s="87"/>
      <c r="CA381" s="87"/>
      <c r="CB381" s="87"/>
      <c r="CC381" s="87"/>
      <c r="CD381" s="87"/>
      <c r="CE381" s="87"/>
    </row>
    <row r="382" spans="1:83" ht="30" customHeight="1">
      <c r="A382" s="87"/>
      <c r="B382" s="270" t="str">
        <f>IF(OR(SCHEDULES!O381=0,SCHEDULES!O381=""),"",SCHEDULES!O381)</f>
        <v>EPL</v>
      </c>
      <c r="C382" s="271">
        <f>IF(B382="","",SCHEDULES!P381)</f>
        <v>46537</v>
      </c>
      <c r="D382" s="270" t="str">
        <f>IF(B382="","",SCHEDULES!Q381)</f>
        <v>Old Trafford</v>
      </c>
      <c r="E382" s="272">
        <f>IF(B382="","",SCHEDULES!R381)</f>
        <v>0.66666666666666663</v>
      </c>
      <c r="F382" s="262">
        <f t="shared" si="71"/>
        <v>46537.666666666664</v>
      </c>
      <c r="G382" s="270" t="e" vm="28">
        <f>IFERROR(INDEX(LOGOS!B:B,MATCH(H382,LOGOS!A:A,0),1),"")</f>
        <v>#VALUE!</v>
      </c>
      <c r="H382" s="270" t="str">
        <f>IF(B382="","",SCHEDULES!S381)</f>
        <v>Manchester United</v>
      </c>
      <c r="I382" s="313" t="s">
        <v>117</v>
      </c>
      <c r="J382" s="273" t="str">
        <f t="shared" si="72"/>
        <v>:</v>
      </c>
      <c r="K382" s="313" t="s">
        <v>117</v>
      </c>
      <c r="L382" s="270" t="str">
        <f>IF(B382="","",SCHEDULES!T381)</f>
        <v>Fulham</v>
      </c>
      <c r="M382" s="270" t="e" vm="44">
        <f>IFERROR(INDEX(LOGOS!B:B,MATCH(L382,LOGOS!A:A,0),1),"")</f>
        <v>#VALUE!</v>
      </c>
      <c r="N382" s="107" t="str">
        <f t="shared" si="73"/>
        <v/>
      </c>
      <c r="O382" s="108" t="str">
        <f t="shared" si="74"/>
        <v/>
      </c>
      <c r="P382" s="108" t="str">
        <f t="shared" si="75"/>
        <v/>
      </c>
      <c r="Q382" s="109" t="str">
        <f t="shared" si="76"/>
        <v/>
      </c>
      <c r="R382" s="109" t="str">
        <f t="shared" si="77"/>
        <v/>
      </c>
      <c r="S382" s="109" t="str">
        <f t="shared" si="78"/>
        <v/>
      </c>
      <c r="T382" s="109" t="str">
        <f t="shared" si="79"/>
        <v/>
      </c>
      <c r="U382" s="108" t="str">
        <f>IF(N382="","",IF(MASTER.SCHEDULE!$N382="Draw",1,IF(MASTER.SCHEDULE!$N382=H382,3,0)))</f>
        <v/>
      </c>
      <c r="V382" s="108" t="str">
        <f>IF(N382="","",IF(MASTER.SCHEDULE!$N382="Draw",1,IF(MASTER.SCHEDULE!$N382=L382,3,0)))</f>
        <v/>
      </c>
      <c r="W382" s="109" t="str">
        <f>IF(N382="","",MASTER.SCHEDULE!$Q382+MASTER.SCHEDULE!$R382)</f>
        <v/>
      </c>
      <c r="X382" s="110">
        <f t="shared" si="80"/>
        <v>46537</v>
      </c>
      <c r="Y382" s="87"/>
      <c r="Z382" s="87"/>
      <c r="AA382" s="275" t="str">
        <f t="shared" si="81"/>
        <v>May 24, 2027</v>
      </c>
      <c r="AB382" s="87"/>
      <c r="AC382" s="87"/>
      <c r="AD382" s="126"/>
      <c r="AE382" s="126"/>
      <c r="AF382" s="87"/>
      <c r="AG382" s="87"/>
      <c r="AH382" s="126"/>
      <c r="AI382" s="126"/>
      <c r="AJ382" s="138"/>
      <c r="AK382" s="91"/>
      <c r="AL382" s="91"/>
      <c r="AM382" s="91"/>
      <c r="AN382" s="151"/>
      <c r="AO382" s="151"/>
      <c r="AP382" s="151"/>
      <c r="AQ382" s="151"/>
      <c r="AR382" s="151"/>
      <c r="AS382" s="151"/>
      <c r="AT382" s="151"/>
      <c r="AU382" s="152"/>
      <c r="AV382" s="152"/>
      <c r="AW382" s="152"/>
      <c r="AX382" s="151"/>
      <c r="AY382" s="151"/>
      <c r="AZ382" s="152"/>
      <c r="BA382" s="152"/>
      <c r="BB382" s="152"/>
      <c r="BC382" s="152"/>
      <c r="BD382" s="91"/>
      <c r="BE382" s="91"/>
      <c r="BF382" s="91"/>
      <c r="BG382" s="91"/>
      <c r="BH382" s="91"/>
      <c r="BI382" s="91"/>
      <c r="BJ382" s="91"/>
      <c r="BK382" s="91"/>
      <c r="BL382" s="91"/>
      <c r="BM382" s="91"/>
      <c r="BN382" s="87"/>
      <c r="BO382" s="87"/>
      <c r="BP382" s="91"/>
      <c r="BQ382" s="91"/>
      <c r="BR382" s="91"/>
      <c r="BS382" s="91"/>
      <c r="BT382" s="87"/>
      <c r="BU382" s="87"/>
      <c r="BV382" s="87"/>
      <c r="BW382" s="87"/>
      <c r="BX382" s="87"/>
      <c r="BY382" s="87"/>
      <c r="BZ382" s="87"/>
      <c r="CA382" s="87"/>
      <c r="CB382" s="87"/>
      <c r="CC382" s="87"/>
      <c r="CD382" s="87"/>
      <c r="CE382" s="87"/>
    </row>
    <row r="383" spans="1:83" ht="30" customHeight="1">
      <c r="A383" s="87"/>
      <c r="B383" s="270" t="str">
        <f>IF(OR(SCHEDULES!O382=0,SCHEDULES!O382=""),"",SCHEDULES!O382)</f>
        <v>EPL</v>
      </c>
      <c r="C383" s="271">
        <f>IF(B383="","",SCHEDULES!P382)</f>
        <v>46537</v>
      </c>
      <c r="D383" s="270" t="str">
        <f>IF(B383="","",SCHEDULES!Q382)</f>
        <v>Stadium of Light</v>
      </c>
      <c r="E383" s="272">
        <f>IF(B383="","",SCHEDULES!R382)</f>
        <v>0.66666666666666663</v>
      </c>
      <c r="F383" s="262">
        <f t="shared" si="71"/>
        <v>46537.666666666664</v>
      </c>
      <c r="G383" s="270" t="e" vm="32">
        <f>IFERROR(INDEX(LOGOS!B:B,MATCH(H383,LOGOS!A:A,0),1),"")</f>
        <v>#VALUE!</v>
      </c>
      <c r="H383" s="270" t="str">
        <f>IF(B383="","",SCHEDULES!S382)</f>
        <v>Sunderland</v>
      </c>
      <c r="I383" s="313" t="s">
        <v>117</v>
      </c>
      <c r="J383" s="273" t="str">
        <f t="shared" si="72"/>
        <v>:</v>
      </c>
      <c r="K383" s="313" t="s">
        <v>117</v>
      </c>
      <c r="L383" s="270" t="str">
        <f>IF(B383="","",SCHEDULES!T382)</f>
        <v>Manchester City</v>
      </c>
      <c r="M383" s="270" t="e" vm="40">
        <f>IFERROR(INDEX(LOGOS!B:B,MATCH(L383,LOGOS!A:A,0),1),"")</f>
        <v>#VALUE!</v>
      </c>
      <c r="N383" s="107" t="str">
        <f t="shared" si="73"/>
        <v/>
      </c>
      <c r="O383" s="108" t="str">
        <f t="shared" si="74"/>
        <v/>
      </c>
      <c r="P383" s="108" t="str">
        <f t="shared" si="75"/>
        <v/>
      </c>
      <c r="Q383" s="109" t="str">
        <f t="shared" si="76"/>
        <v/>
      </c>
      <c r="R383" s="109" t="str">
        <f t="shared" si="77"/>
        <v/>
      </c>
      <c r="S383" s="109" t="str">
        <f t="shared" si="78"/>
        <v/>
      </c>
      <c r="T383" s="109" t="str">
        <f t="shared" si="79"/>
        <v/>
      </c>
      <c r="U383" s="108" t="str">
        <f>IF(N383="","",IF(MASTER.SCHEDULE!$N383="Draw",1,IF(MASTER.SCHEDULE!$N383=H383,3,0)))</f>
        <v/>
      </c>
      <c r="V383" s="108" t="str">
        <f>IF(N383="","",IF(MASTER.SCHEDULE!$N383="Draw",1,IF(MASTER.SCHEDULE!$N383=L383,3,0)))</f>
        <v/>
      </c>
      <c r="W383" s="109" t="str">
        <f>IF(N383="","",MASTER.SCHEDULE!$Q383+MASTER.SCHEDULE!$R383)</f>
        <v/>
      </c>
      <c r="X383" s="110">
        <f t="shared" si="80"/>
        <v>46537</v>
      </c>
      <c r="Y383" s="87"/>
      <c r="Z383" s="87"/>
      <c r="AA383" s="275" t="str">
        <f t="shared" si="81"/>
        <v>May 24, 2027</v>
      </c>
      <c r="AB383" s="87"/>
      <c r="AC383" s="87"/>
      <c r="AD383" s="126"/>
      <c r="AE383" s="126"/>
      <c r="AF383" s="87"/>
      <c r="AG383" s="87"/>
      <c r="AH383" s="126"/>
      <c r="AI383" s="126"/>
      <c r="AJ383" s="138"/>
      <c r="AK383" s="91"/>
      <c r="AL383" s="91"/>
      <c r="AM383" s="91"/>
      <c r="AN383" s="151"/>
      <c r="AO383" s="151"/>
      <c r="AP383" s="151"/>
      <c r="AQ383" s="151"/>
      <c r="AR383" s="151"/>
      <c r="AS383" s="151"/>
      <c r="AT383" s="151"/>
      <c r="AU383" s="152"/>
      <c r="AV383" s="152"/>
      <c r="AW383" s="152"/>
      <c r="AX383" s="151"/>
      <c r="AY383" s="151"/>
      <c r="AZ383" s="152"/>
      <c r="BA383" s="152"/>
      <c r="BB383" s="152"/>
      <c r="BC383" s="152"/>
      <c r="BD383" s="91"/>
      <c r="BE383" s="91"/>
      <c r="BF383" s="91"/>
      <c r="BG383" s="91"/>
      <c r="BH383" s="91"/>
      <c r="BI383" s="91"/>
      <c r="BJ383" s="91"/>
      <c r="BK383" s="91"/>
      <c r="BL383" s="91"/>
      <c r="BM383" s="91"/>
      <c r="BN383" s="87"/>
      <c r="BO383" s="87"/>
      <c r="BP383" s="91"/>
      <c r="BQ383" s="91"/>
      <c r="BR383" s="91"/>
      <c r="BS383" s="91"/>
      <c r="BT383" s="87"/>
      <c r="BU383" s="87"/>
      <c r="BV383" s="87"/>
      <c r="BW383" s="87"/>
      <c r="BX383" s="87"/>
      <c r="BY383" s="87"/>
      <c r="BZ383" s="87"/>
      <c r="CA383" s="87"/>
      <c r="CB383" s="87"/>
      <c r="CC383" s="87"/>
      <c r="CD383" s="87"/>
      <c r="CE383" s="87"/>
    </row>
    <row r="384" spans="1:83" ht="30" customHeight="1">
      <c r="A384" s="87"/>
      <c r="B384" s="270" t="str">
        <f>IF(OR(SCHEDULES!O383=0,SCHEDULES!O383=""),"",SCHEDULES!O383)</f>
        <v/>
      </c>
      <c r="C384" s="271" t="str">
        <f>IF(B384="","",SCHEDULES!P383)</f>
        <v/>
      </c>
      <c r="D384" s="270" t="str">
        <f>IF(B384="","",SCHEDULES!Q383)</f>
        <v/>
      </c>
      <c r="E384" s="272" t="str">
        <f>IF(B384="","",SCHEDULES!R383)</f>
        <v/>
      </c>
      <c r="F384" s="262" t="str">
        <f t="shared" ref="F384:F447" si="82">IF(E384="","",(C384+E384)+IF($A$7&gt;=0,TIMEVALUE($A$7&amp;":00"),-TIMEVALUE(ABS($A$7)&amp;":00")))</f>
        <v/>
      </c>
      <c r="G384" s="270" t="str">
        <f>IFERROR(INDEX(LOGOS!B:B,MATCH(H384,LOGOS!A:A,0),1),"")</f>
        <v/>
      </c>
      <c r="H384" s="270" t="str">
        <f>IF(B384="","",SCHEDULES!S383)</f>
        <v/>
      </c>
      <c r="I384" s="313" t="s">
        <v>117</v>
      </c>
      <c r="J384" s="273" t="str">
        <f t="shared" ref="J384:J447" si="83">IF(H384="","",":")</f>
        <v/>
      </c>
      <c r="K384" s="313" t="s">
        <v>117</v>
      </c>
      <c r="L384" s="270" t="str">
        <f>IF(B384="","",SCHEDULES!T383)</f>
        <v/>
      </c>
      <c r="M384" s="270" t="str">
        <f>IFERROR(INDEX(LOGOS!B:B,MATCH(L384,LOGOS!A:A,0),1),"")</f>
        <v/>
      </c>
      <c r="N384" s="107" t="str">
        <f t="shared" si="73"/>
        <v/>
      </c>
      <c r="O384" s="108" t="str">
        <f t="shared" si="74"/>
        <v/>
      </c>
      <c r="P384" s="108" t="str">
        <f t="shared" si="75"/>
        <v/>
      </c>
      <c r="Q384" s="109" t="str">
        <f t="shared" si="76"/>
        <v/>
      </c>
      <c r="R384" s="109" t="str">
        <f t="shared" si="77"/>
        <v/>
      </c>
      <c r="S384" s="109" t="str">
        <f t="shared" si="78"/>
        <v/>
      </c>
      <c r="T384" s="109" t="str">
        <f t="shared" si="79"/>
        <v/>
      </c>
      <c r="U384" s="108" t="str">
        <f>IF(N384="","",IF(MASTER.SCHEDULE!$N384="Draw",1,IF(MASTER.SCHEDULE!$N384=H384,3,0)))</f>
        <v/>
      </c>
      <c r="V384" s="108" t="str">
        <f>IF(N384="","",IF(MASTER.SCHEDULE!$N384="Draw",1,IF(MASTER.SCHEDULE!$N384=L384,3,0)))</f>
        <v/>
      </c>
      <c r="W384" s="109" t="str">
        <f>IF(N384="","",MASTER.SCHEDULE!$Q384+MASTER.SCHEDULE!$R384)</f>
        <v/>
      </c>
      <c r="X384" s="110" t="e">
        <f t="shared" si="80"/>
        <v>#VALUE!</v>
      </c>
      <c r="Y384" s="87"/>
      <c r="Z384" s="87"/>
      <c r="AA384" s="275" t="str">
        <f t="shared" si="81"/>
        <v/>
      </c>
      <c r="AB384" s="87"/>
      <c r="AC384" s="87"/>
      <c r="AD384" s="126"/>
      <c r="AE384" s="126"/>
      <c r="AF384" s="87"/>
      <c r="AG384" s="87"/>
      <c r="AH384" s="126"/>
      <c r="AI384" s="126"/>
      <c r="AJ384" s="138"/>
      <c r="AK384" s="91"/>
      <c r="AL384" s="91"/>
      <c r="AM384" s="91"/>
      <c r="AN384" s="151"/>
      <c r="AO384" s="151"/>
      <c r="AP384" s="151"/>
      <c r="AQ384" s="151"/>
      <c r="AR384" s="151"/>
      <c r="AS384" s="151"/>
      <c r="AT384" s="151"/>
      <c r="AU384" s="152"/>
      <c r="AV384" s="152"/>
      <c r="AW384" s="152"/>
      <c r="AX384" s="151"/>
      <c r="AY384" s="151"/>
      <c r="AZ384" s="152"/>
      <c r="BA384" s="152"/>
      <c r="BB384" s="152"/>
      <c r="BC384" s="152"/>
      <c r="BD384" s="91"/>
      <c r="BE384" s="91"/>
      <c r="BF384" s="91"/>
      <c r="BG384" s="91"/>
      <c r="BH384" s="91"/>
      <c r="BI384" s="91"/>
      <c r="BJ384" s="91"/>
      <c r="BK384" s="91"/>
      <c r="BL384" s="91"/>
      <c r="BM384" s="91"/>
      <c r="BN384" s="87"/>
      <c r="BO384" s="87"/>
      <c r="BP384" s="91"/>
      <c r="BQ384" s="91"/>
      <c r="BR384" s="91"/>
      <c r="BS384" s="91"/>
      <c r="BT384" s="87"/>
      <c r="BU384" s="87"/>
      <c r="BV384" s="87"/>
      <c r="BW384" s="87"/>
      <c r="BX384" s="87"/>
      <c r="BY384" s="87"/>
      <c r="BZ384" s="87"/>
      <c r="CA384" s="87"/>
      <c r="CB384" s="87"/>
      <c r="CC384" s="87"/>
      <c r="CD384" s="87"/>
      <c r="CE384" s="87"/>
    </row>
    <row r="385" spans="1:83" ht="30" customHeight="1">
      <c r="A385" s="87"/>
      <c r="B385" s="270" t="str">
        <f>IF(OR(SCHEDULES!O384=0,SCHEDULES!O384=""),"",SCHEDULES!O384)</f>
        <v/>
      </c>
      <c r="C385" s="271" t="str">
        <f>IF(B385="","",SCHEDULES!P384)</f>
        <v/>
      </c>
      <c r="D385" s="270" t="str">
        <f>IF(B385="","",SCHEDULES!Q384)</f>
        <v/>
      </c>
      <c r="E385" s="272" t="str">
        <f>IF(B385="","",SCHEDULES!R384)</f>
        <v/>
      </c>
      <c r="F385" s="262" t="str">
        <f t="shared" si="82"/>
        <v/>
      </c>
      <c r="G385" s="270" t="str">
        <f>IFERROR(INDEX(LOGOS!B:B,MATCH(H385,LOGOS!A:A,0),1),"")</f>
        <v/>
      </c>
      <c r="H385" s="270" t="str">
        <f>IF(B385="","",SCHEDULES!S384)</f>
        <v/>
      </c>
      <c r="I385" s="313" t="s">
        <v>117</v>
      </c>
      <c r="J385" s="273" t="str">
        <f t="shared" si="83"/>
        <v/>
      </c>
      <c r="K385" s="313" t="s">
        <v>117</v>
      </c>
      <c r="L385" s="270" t="str">
        <f>IF(B385="","",SCHEDULES!T384)</f>
        <v/>
      </c>
      <c r="M385" s="270" t="str">
        <f>IFERROR(INDEX(LOGOS!B:B,MATCH(L385,LOGOS!A:A,0),1),"")</f>
        <v/>
      </c>
      <c r="N385" s="107" t="str">
        <f t="shared" si="73"/>
        <v/>
      </c>
      <c r="O385" s="108" t="str">
        <f t="shared" si="74"/>
        <v/>
      </c>
      <c r="P385" s="108" t="str">
        <f t="shared" si="75"/>
        <v/>
      </c>
      <c r="Q385" s="109" t="str">
        <f t="shared" si="76"/>
        <v/>
      </c>
      <c r="R385" s="109" t="str">
        <f t="shared" si="77"/>
        <v/>
      </c>
      <c r="S385" s="109" t="str">
        <f t="shared" si="78"/>
        <v/>
      </c>
      <c r="T385" s="109" t="str">
        <f t="shared" si="79"/>
        <v/>
      </c>
      <c r="U385" s="108" t="str">
        <f>IF(N385="","",IF(MASTER.SCHEDULE!$N385="Draw",1,IF(MASTER.SCHEDULE!$N385=H385,3,0)))</f>
        <v/>
      </c>
      <c r="V385" s="108" t="str">
        <f>IF(N385="","",IF(MASTER.SCHEDULE!$N385="Draw",1,IF(MASTER.SCHEDULE!$N385=L385,3,0)))</f>
        <v/>
      </c>
      <c r="W385" s="109" t="str">
        <f>IF(N385="","",MASTER.SCHEDULE!$Q385+MASTER.SCHEDULE!$R385)</f>
        <v/>
      </c>
      <c r="X385" s="110" t="e">
        <f t="shared" si="80"/>
        <v>#VALUE!</v>
      </c>
      <c r="Y385" s="87"/>
      <c r="Z385" s="87"/>
      <c r="AA385" s="275" t="str">
        <f t="shared" si="81"/>
        <v/>
      </c>
      <c r="AB385" s="87"/>
      <c r="AC385" s="87"/>
      <c r="AD385" s="126"/>
      <c r="AE385" s="126"/>
      <c r="AF385" s="87"/>
      <c r="AG385" s="87"/>
      <c r="AH385" s="126"/>
      <c r="AI385" s="126"/>
      <c r="AJ385" s="138"/>
      <c r="AK385" s="91"/>
      <c r="AL385" s="91"/>
      <c r="AM385" s="91"/>
      <c r="AN385" s="151"/>
      <c r="AO385" s="151"/>
      <c r="AP385" s="151"/>
      <c r="AQ385" s="151"/>
      <c r="AR385" s="151"/>
      <c r="AS385" s="151"/>
      <c r="AT385" s="151"/>
      <c r="AU385" s="152"/>
      <c r="AV385" s="152"/>
      <c r="AW385" s="152"/>
      <c r="AX385" s="151"/>
      <c r="AY385" s="151"/>
      <c r="AZ385" s="152"/>
      <c r="BA385" s="152"/>
      <c r="BB385" s="152"/>
      <c r="BC385" s="152"/>
      <c r="BD385" s="91"/>
      <c r="BE385" s="91"/>
      <c r="BF385" s="91"/>
      <c r="BG385" s="91"/>
      <c r="BH385" s="91"/>
      <c r="BI385" s="91"/>
      <c r="BJ385" s="91"/>
      <c r="BK385" s="91"/>
      <c r="BL385" s="91"/>
      <c r="BM385" s="91"/>
      <c r="BN385" s="87"/>
      <c r="BO385" s="87"/>
      <c r="BP385" s="91"/>
      <c r="BQ385" s="91"/>
      <c r="BR385" s="91"/>
      <c r="BS385" s="91"/>
      <c r="BT385" s="87"/>
      <c r="BU385" s="87"/>
      <c r="BV385" s="87"/>
      <c r="BW385" s="87"/>
      <c r="BX385" s="87"/>
      <c r="BY385" s="87"/>
      <c r="BZ385" s="87"/>
      <c r="CA385" s="87"/>
      <c r="CB385" s="87"/>
      <c r="CC385" s="87"/>
      <c r="CD385" s="87"/>
      <c r="CE385" s="87"/>
    </row>
    <row r="386" spans="1:83" ht="30" customHeight="1">
      <c r="A386" s="87"/>
      <c r="B386" s="270" t="str">
        <f>IF(OR(SCHEDULES!O385=0,SCHEDULES!O385=""),"",SCHEDULES!O385)</f>
        <v/>
      </c>
      <c r="C386" s="271" t="str">
        <f>IF(B386="","",SCHEDULES!P385)</f>
        <v/>
      </c>
      <c r="D386" s="270" t="str">
        <f>IF(B386="","",SCHEDULES!Q385)</f>
        <v/>
      </c>
      <c r="E386" s="272" t="str">
        <f>IF(B386="","",SCHEDULES!R385)</f>
        <v/>
      </c>
      <c r="F386" s="262" t="str">
        <f t="shared" si="82"/>
        <v/>
      </c>
      <c r="G386" s="270" t="str">
        <f>IFERROR(INDEX(LOGOS!B:B,MATCH(H386,LOGOS!A:A,0),1),"")</f>
        <v/>
      </c>
      <c r="H386" s="270" t="str">
        <f>IF(B386="","",SCHEDULES!S385)</f>
        <v/>
      </c>
      <c r="I386" s="313" t="s">
        <v>117</v>
      </c>
      <c r="J386" s="273" t="str">
        <f t="shared" si="83"/>
        <v/>
      </c>
      <c r="K386" s="313" t="s">
        <v>117</v>
      </c>
      <c r="L386" s="270" t="str">
        <f>IF(B386="","",SCHEDULES!T385)</f>
        <v/>
      </c>
      <c r="M386" s="270" t="str">
        <f>IFERROR(INDEX(LOGOS!B:B,MATCH(L386,LOGOS!A:A,0),1),"")</f>
        <v/>
      </c>
      <c r="N386" s="107" t="str">
        <f t="shared" si="73"/>
        <v/>
      </c>
      <c r="O386" s="108" t="str">
        <f t="shared" si="74"/>
        <v/>
      </c>
      <c r="P386" s="108" t="str">
        <f t="shared" si="75"/>
        <v/>
      </c>
      <c r="Q386" s="109" t="str">
        <f t="shared" si="76"/>
        <v/>
      </c>
      <c r="R386" s="109" t="str">
        <f t="shared" si="77"/>
        <v/>
      </c>
      <c r="S386" s="109" t="str">
        <f t="shared" si="78"/>
        <v/>
      </c>
      <c r="T386" s="109" t="str">
        <f t="shared" si="79"/>
        <v/>
      </c>
      <c r="U386" s="108" t="str">
        <f>IF(N386="","",IF(MASTER.SCHEDULE!$N386="Draw",1,IF(MASTER.SCHEDULE!$N386=H386,3,0)))</f>
        <v/>
      </c>
      <c r="V386" s="108" t="str">
        <f>IF(N386="","",IF(MASTER.SCHEDULE!$N386="Draw",1,IF(MASTER.SCHEDULE!$N386=L386,3,0)))</f>
        <v/>
      </c>
      <c r="W386" s="109" t="str">
        <f>IF(N386="","",MASTER.SCHEDULE!$Q386+MASTER.SCHEDULE!$R386)</f>
        <v/>
      </c>
      <c r="X386" s="110" t="e">
        <f t="shared" si="80"/>
        <v>#VALUE!</v>
      </c>
      <c r="Y386" s="87"/>
      <c r="Z386" s="87"/>
      <c r="AA386" s="275" t="str">
        <f t="shared" si="81"/>
        <v/>
      </c>
      <c r="AB386" s="87"/>
      <c r="AC386" s="87"/>
      <c r="AD386" s="126"/>
      <c r="AE386" s="126"/>
      <c r="AF386" s="87"/>
      <c r="AG386" s="87"/>
      <c r="AH386" s="126"/>
      <c r="AI386" s="126"/>
      <c r="AJ386" s="138"/>
      <c r="AK386" s="91"/>
      <c r="AL386" s="91"/>
      <c r="AM386" s="91"/>
      <c r="AN386" s="151"/>
      <c r="AO386" s="151"/>
      <c r="AP386" s="151"/>
      <c r="AQ386" s="151"/>
      <c r="AR386" s="151"/>
      <c r="AS386" s="151"/>
      <c r="AT386" s="151"/>
      <c r="AU386" s="152"/>
      <c r="AV386" s="152"/>
      <c r="AW386" s="152"/>
      <c r="AX386" s="151"/>
      <c r="AY386" s="151"/>
      <c r="AZ386" s="152"/>
      <c r="BA386" s="152"/>
      <c r="BB386" s="152"/>
      <c r="BC386" s="152"/>
      <c r="BD386" s="91"/>
      <c r="BE386" s="91"/>
      <c r="BF386" s="91"/>
      <c r="BG386" s="91"/>
      <c r="BH386" s="91"/>
      <c r="BI386" s="91"/>
      <c r="BJ386" s="91"/>
      <c r="BK386" s="91"/>
      <c r="BL386" s="91"/>
      <c r="BM386" s="91"/>
      <c r="BN386" s="87"/>
      <c r="BO386" s="87"/>
      <c r="BP386" s="91"/>
      <c r="BQ386" s="91"/>
      <c r="BR386" s="91"/>
      <c r="BS386" s="91"/>
      <c r="BT386" s="87"/>
      <c r="BU386" s="87"/>
      <c r="BV386" s="87"/>
      <c r="BW386" s="87"/>
      <c r="BX386" s="87"/>
      <c r="BY386" s="87"/>
      <c r="BZ386" s="87"/>
      <c r="CA386" s="87"/>
      <c r="CB386" s="87"/>
      <c r="CC386" s="87"/>
      <c r="CD386" s="87"/>
      <c r="CE386" s="87"/>
    </row>
    <row r="387" spans="1:83" ht="30" customHeight="1">
      <c r="A387" s="87"/>
      <c r="B387" s="270" t="str">
        <f>IF(OR(SCHEDULES!O386=0,SCHEDULES!O386=""),"",SCHEDULES!O386)</f>
        <v/>
      </c>
      <c r="C387" s="271" t="str">
        <f>IF(B387="","",SCHEDULES!P386)</f>
        <v/>
      </c>
      <c r="D387" s="270" t="str">
        <f>IF(B387="","",SCHEDULES!Q386)</f>
        <v/>
      </c>
      <c r="E387" s="272" t="str">
        <f>IF(B387="","",SCHEDULES!R386)</f>
        <v/>
      </c>
      <c r="F387" s="262" t="str">
        <f t="shared" si="82"/>
        <v/>
      </c>
      <c r="G387" s="270" t="str">
        <f>IFERROR(INDEX(LOGOS!B:B,MATCH(H387,LOGOS!A:A,0),1),"")</f>
        <v/>
      </c>
      <c r="H387" s="270" t="str">
        <f>IF(B387="","",SCHEDULES!S386)</f>
        <v/>
      </c>
      <c r="I387" s="313" t="s">
        <v>117</v>
      </c>
      <c r="J387" s="273" t="str">
        <f t="shared" si="83"/>
        <v/>
      </c>
      <c r="K387" s="313" t="s">
        <v>117</v>
      </c>
      <c r="L387" s="270" t="str">
        <f>IF(B387="","",SCHEDULES!T386)</f>
        <v/>
      </c>
      <c r="M387" s="270" t="str">
        <f>IFERROR(INDEX(LOGOS!B:B,MATCH(L387,LOGOS!A:A,0),1),"")</f>
        <v/>
      </c>
      <c r="N387" s="107" t="str">
        <f t="shared" si="73"/>
        <v/>
      </c>
      <c r="O387" s="108" t="str">
        <f t="shared" si="74"/>
        <v/>
      </c>
      <c r="P387" s="108" t="str">
        <f t="shared" si="75"/>
        <v/>
      </c>
      <c r="Q387" s="109" t="str">
        <f t="shared" si="76"/>
        <v/>
      </c>
      <c r="R387" s="109" t="str">
        <f t="shared" si="77"/>
        <v/>
      </c>
      <c r="S387" s="109" t="str">
        <f t="shared" si="78"/>
        <v/>
      </c>
      <c r="T387" s="109" t="str">
        <f t="shared" si="79"/>
        <v/>
      </c>
      <c r="U387" s="108" t="str">
        <f>IF(N387="","",IF(MASTER.SCHEDULE!$N387="Draw",1,IF(MASTER.SCHEDULE!$N387=H387,3,0)))</f>
        <v/>
      </c>
      <c r="V387" s="108" t="str">
        <f>IF(N387="","",IF(MASTER.SCHEDULE!$N387="Draw",1,IF(MASTER.SCHEDULE!$N387=L387,3,0)))</f>
        <v/>
      </c>
      <c r="W387" s="109" t="str">
        <f>IF(N387="","",MASTER.SCHEDULE!$Q387+MASTER.SCHEDULE!$R387)</f>
        <v/>
      </c>
      <c r="X387" s="110" t="e">
        <f t="shared" si="80"/>
        <v>#VALUE!</v>
      </c>
      <c r="Y387" s="87"/>
      <c r="Z387" s="87"/>
      <c r="AA387" s="275" t="str">
        <f t="shared" si="81"/>
        <v/>
      </c>
      <c r="AB387" s="87"/>
      <c r="AC387" s="87"/>
      <c r="AD387" s="126"/>
      <c r="AE387" s="126"/>
      <c r="AF387" s="87"/>
      <c r="AG387" s="87"/>
      <c r="AH387" s="126"/>
      <c r="AI387" s="126"/>
      <c r="AJ387" s="138"/>
      <c r="AK387" s="91"/>
      <c r="AL387" s="91"/>
      <c r="AM387" s="91"/>
      <c r="AN387" s="151"/>
      <c r="AO387" s="151"/>
      <c r="AP387" s="151"/>
      <c r="AQ387" s="151"/>
      <c r="AR387" s="151"/>
      <c r="AS387" s="151"/>
      <c r="AT387" s="151"/>
      <c r="AU387" s="152"/>
      <c r="AV387" s="152"/>
      <c r="AW387" s="152"/>
      <c r="AX387" s="151"/>
      <c r="AY387" s="151"/>
      <c r="AZ387" s="152"/>
      <c r="BA387" s="152"/>
      <c r="BB387" s="152"/>
      <c r="BC387" s="152"/>
      <c r="BD387" s="91"/>
      <c r="BE387" s="91"/>
      <c r="BF387" s="91"/>
      <c r="BG387" s="91"/>
      <c r="BH387" s="91"/>
      <c r="BI387" s="91"/>
      <c r="BJ387" s="91"/>
      <c r="BK387" s="91"/>
      <c r="BL387" s="91"/>
      <c r="BM387" s="91"/>
      <c r="BN387" s="87"/>
      <c r="BO387" s="87"/>
      <c r="BP387" s="91"/>
      <c r="BQ387" s="91"/>
      <c r="BR387" s="91"/>
      <c r="BS387" s="91"/>
      <c r="BT387" s="87"/>
      <c r="BU387" s="87"/>
      <c r="BV387" s="87"/>
      <c r="BW387" s="87"/>
      <c r="BX387" s="87"/>
      <c r="BY387" s="87"/>
      <c r="BZ387" s="87"/>
      <c r="CA387" s="87"/>
      <c r="CB387" s="87"/>
      <c r="CC387" s="87"/>
      <c r="CD387" s="87"/>
      <c r="CE387" s="87"/>
    </row>
    <row r="388" spans="1:83" ht="30" customHeight="1">
      <c r="A388" s="87"/>
      <c r="B388" s="270" t="str">
        <f>IF(OR(SCHEDULES!O387=0,SCHEDULES!O387=""),"",SCHEDULES!O387)</f>
        <v/>
      </c>
      <c r="C388" s="271" t="str">
        <f>IF(B388="","",SCHEDULES!P387)</f>
        <v/>
      </c>
      <c r="D388" s="270" t="str">
        <f>IF(B388="","",SCHEDULES!Q387)</f>
        <v/>
      </c>
      <c r="E388" s="272" t="str">
        <f>IF(B388="","",SCHEDULES!R387)</f>
        <v/>
      </c>
      <c r="F388" s="262" t="str">
        <f t="shared" si="82"/>
        <v/>
      </c>
      <c r="G388" s="270" t="str">
        <f>IFERROR(INDEX(LOGOS!B:B,MATCH(H388,LOGOS!A:A,0),1),"")</f>
        <v/>
      </c>
      <c r="H388" s="270" t="str">
        <f>IF(B388="","",SCHEDULES!S387)</f>
        <v/>
      </c>
      <c r="I388" s="313" t="s">
        <v>117</v>
      </c>
      <c r="J388" s="273" t="str">
        <f t="shared" si="83"/>
        <v/>
      </c>
      <c r="K388" s="313" t="s">
        <v>117</v>
      </c>
      <c r="L388" s="270" t="str">
        <f>IF(B388="","",SCHEDULES!T387)</f>
        <v/>
      </c>
      <c r="M388" s="270" t="str">
        <f>IFERROR(INDEX(LOGOS!B:B,MATCH(L388,LOGOS!A:A,0),1),"")</f>
        <v/>
      </c>
      <c r="N388" s="107" t="str">
        <f t="shared" si="73"/>
        <v/>
      </c>
      <c r="O388" s="108" t="str">
        <f t="shared" si="74"/>
        <v/>
      </c>
      <c r="P388" s="108" t="str">
        <f t="shared" si="75"/>
        <v/>
      </c>
      <c r="Q388" s="109" t="str">
        <f t="shared" si="76"/>
        <v/>
      </c>
      <c r="R388" s="109" t="str">
        <f t="shared" si="77"/>
        <v/>
      </c>
      <c r="S388" s="109" t="str">
        <f t="shared" si="78"/>
        <v/>
      </c>
      <c r="T388" s="109" t="str">
        <f t="shared" si="79"/>
        <v/>
      </c>
      <c r="U388" s="108" t="str">
        <f>IF(N388="","",IF(MASTER.SCHEDULE!$N388="Draw",1,IF(MASTER.SCHEDULE!$N388=H388,3,0)))</f>
        <v/>
      </c>
      <c r="V388" s="108" t="str">
        <f>IF(N388="","",IF(MASTER.SCHEDULE!$N388="Draw",1,IF(MASTER.SCHEDULE!$N388=L388,3,0)))</f>
        <v/>
      </c>
      <c r="W388" s="109" t="str">
        <f>IF(N388="","",MASTER.SCHEDULE!$Q388+MASTER.SCHEDULE!$R388)</f>
        <v/>
      </c>
      <c r="X388" s="110" t="e">
        <f t="shared" si="80"/>
        <v>#VALUE!</v>
      </c>
      <c r="Y388" s="87"/>
      <c r="Z388" s="87"/>
      <c r="AA388" s="275" t="str">
        <f t="shared" si="81"/>
        <v/>
      </c>
      <c r="AB388" s="87"/>
      <c r="AC388" s="87"/>
      <c r="AD388" s="126"/>
      <c r="AE388" s="126"/>
      <c r="AF388" s="87"/>
      <c r="AG388" s="87"/>
      <c r="AH388" s="126"/>
      <c r="AI388" s="126"/>
      <c r="AJ388" s="138"/>
      <c r="AK388" s="91"/>
      <c r="AL388" s="91"/>
      <c r="AM388" s="91"/>
      <c r="AN388" s="151"/>
      <c r="AO388" s="151"/>
      <c r="AP388" s="151"/>
      <c r="AQ388" s="151"/>
      <c r="AR388" s="151"/>
      <c r="AS388" s="151"/>
      <c r="AT388" s="151"/>
      <c r="AU388" s="152"/>
      <c r="AV388" s="152"/>
      <c r="AW388" s="152"/>
      <c r="AX388" s="151"/>
      <c r="AY388" s="151"/>
      <c r="AZ388" s="152"/>
      <c r="BA388" s="152"/>
      <c r="BB388" s="152"/>
      <c r="BC388" s="152"/>
      <c r="BD388" s="91"/>
      <c r="BE388" s="91"/>
      <c r="BF388" s="91"/>
      <c r="BG388" s="91"/>
      <c r="BH388" s="91"/>
      <c r="BI388" s="91"/>
      <c r="BJ388" s="91"/>
      <c r="BK388" s="91"/>
      <c r="BL388" s="91"/>
      <c r="BM388" s="91"/>
      <c r="BN388" s="87"/>
      <c r="BO388" s="87"/>
      <c r="BP388" s="91"/>
      <c r="BQ388" s="91"/>
      <c r="BR388" s="91"/>
      <c r="BS388" s="91"/>
      <c r="BT388" s="87"/>
      <c r="BU388" s="87"/>
      <c r="BV388" s="87"/>
      <c r="BW388" s="87"/>
      <c r="BX388" s="87"/>
      <c r="BY388" s="87"/>
      <c r="BZ388" s="87"/>
      <c r="CA388" s="87"/>
      <c r="CB388" s="87"/>
      <c r="CC388" s="87"/>
      <c r="CD388" s="87"/>
      <c r="CE388" s="87"/>
    </row>
    <row r="389" spans="1:83" ht="30" customHeight="1">
      <c r="A389" s="87"/>
      <c r="B389" s="270" t="str">
        <f>IF(OR(SCHEDULES!O388=0,SCHEDULES!O388=""),"",SCHEDULES!O388)</f>
        <v/>
      </c>
      <c r="C389" s="271" t="str">
        <f>IF(B389="","",SCHEDULES!P388)</f>
        <v/>
      </c>
      <c r="D389" s="270" t="str">
        <f>IF(B389="","",SCHEDULES!Q388)</f>
        <v/>
      </c>
      <c r="E389" s="272" t="str">
        <f>IF(B389="","",SCHEDULES!R388)</f>
        <v/>
      </c>
      <c r="F389" s="262" t="str">
        <f t="shared" si="82"/>
        <v/>
      </c>
      <c r="G389" s="270" t="str">
        <f>IFERROR(INDEX(LOGOS!B:B,MATCH(H389,LOGOS!A:A,0),1),"")</f>
        <v/>
      </c>
      <c r="H389" s="270" t="str">
        <f>IF(B389="","",SCHEDULES!S388)</f>
        <v/>
      </c>
      <c r="I389" s="313" t="s">
        <v>117</v>
      </c>
      <c r="J389" s="273" t="str">
        <f t="shared" si="83"/>
        <v/>
      </c>
      <c r="K389" s="313" t="s">
        <v>117</v>
      </c>
      <c r="L389" s="270" t="str">
        <f>IF(B389="","",SCHEDULES!T388)</f>
        <v/>
      </c>
      <c r="M389" s="270" t="str">
        <f>IFERROR(INDEX(LOGOS!B:B,MATCH(L389,LOGOS!A:A,0),1),"")</f>
        <v/>
      </c>
      <c r="N389" s="107" t="str">
        <f t="shared" ref="N389:N452" si="84">IF(OR(I389="",K389="",B389&lt;&gt;"EPL"),"", IF(I389=K389,"DRAW",IF(I389&gt;K389,H389,L389)))</f>
        <v/>
      </c>
      <c r="O389" s="108" t="str">
        <f t="shared" ref="O389:O452" si="85">IF(OR(N389="",N389="DRAW"),"",N389)</f>
        <v/>
      </c>
      <c r="P389" s="108" t="str">
        <f t="shared" ref="P389:P452" si="86">IF(OR(N389="",N389="DRAW"),"",IF(N389=H389,L389,H389))</f>
        <v/>
      </c>
      <c r="Q389" s="109" t="str">
        <f t="shared" ref="Q389:Q452" si="87">IF(N389="","",I389)</f>
        <v/>
      </c>
      <c r="R389" s="109" t="str">
        <f t="shared" ref="R389:R452" si="88">IF(N389="","",K389)</f>
        <v/>
      </c>
      <c r="S389" s="109" t="str">
        <f t="shared" ref="S389:S452" si="89">IF(N389="","",I389-K389)</f>
        <v/>
      </c>
      <c r="T389" s="109" t="str">
        <f t="shared" ref="T389:T452" si="90">IF(N389="","",K389-I389)</f>
        <v/>
      </c>
      <c r="U389" s="108" t="str">
        <f>IF(N389="","",IF(MASTER.SCHEDULE!$N389="Draw",1,IF(MASTER.SCHEDULE!$N389=H389,3,0)))</f>
        <v/>
      </c>
      <c r="V389" s="108" t="str">
        <f>IF(N389="","",IF(MASTER.SCHEDULE!$N389="Draw",1,IF(MASTER.SCHEDULE!$N389=L389,3,0)))</f>
        <v/>
      </c>
      <c r="W389" s="109" t="str">
        <f>IF(N389="","",MASTER.SCHEDULE!$Q389+MASTER.SCHEDULE!$R389)</f>
        <v/>
      </c>
      <c r="X389" s="110" t="e">
        <f t="shared" ref="X389:X452" si="91">DATE(YEAR(F389),MONTH(F389),DAY(F389))</f>
        <v>#VALUE!</v>
      </c>
      <c r="Y389" s="87"/>
      <c r="Z389" s="87"/>
      <c r="AA389" s="275" t="str">
        <f t="shared" ref="AA389:AA452" si="92">IF(H389="","",TEXT(C389-WEEKDAY(C389,2)+1,"MMM D, YYY"))</f>
        <v/>
      </c>
      <c r="AB389" s="87"/>
      <c r="AC389" s="87"/>
      <c r="AD389" s="126"/>
      <c r="AE389" s="126"/>
      <c r="AF389" s="87"/>
      <c r="AG389" s="87"/>
      <c r="AH389" s="126"/>
      <c r="AI389" s="126"/>
      <c r="AJ389" s="138"/>
      <c r="AK389" s="91"/>
      <c r="AL389" s="91"/>
      <c r="AM389" s="91"/>
      <c r="AN389" s="151"/>
      <c r="AO389" s="151"/>
      <c r="AP389" s="151"/>
      <c r="AQ389" s="151"/>
      <c r="AR389" s="151"/>
      <c r="AS389" s="151"/>
      <c r="AT389" s="151"/>
      <c r="AU389" s="152"/>
      <c r="AV389" s="152"/>
      <c r="AW389" s="152"/>
      <c r="AX389" s="151"/>
      <c r="AY389" s="151"/>
      <c r="AZ389" s="152"/>
      <c r="BA389" s="152"/>
      <c r="BB389" s="152"/>
      <c r="BC389" s="152"/>
      <c r="BD389" s="91"/>
      <c r="BE389" s="91"/>
      <c r="BF389" s="91"/>
      <c r="BG389" s="91"/>
      <c r="BH389" s="91"/>
      <c r="BI389" s="91"/>
      <c r="BJ389" s="91"/>
      <c r="BK389" s="91"/>
      <c r="BL389" s="91"/>
      <c r="BM389" s="91"/>
      <c r="BN389" s="87"/>
      <c r="BO389" s="87"/>
      <c r="BP389" s="91"/>
      <c r="BQ389" s="91"/>
      <c r="BR389" s="91"/>
      <c r="BS389" s="91"/>
      <c r="BT389" s="87"/>
      <c r="BU389" s="87"/>
      <c r="BV389" s="87"/>
      <c r="BW389" s="87"/>
      <c r="BX389" s="87"/>
      <c r="BY389" s="87"/>
      <c r="BZ389" s="87"/>
      <c r="CA389" s="87"/>
      <c r="CB389" s="87"/>
      <c r="CC389" s="87"/>
      <c r="CD389" s="87"/>
      <c r="CE389" s="87"/>
    </row>
    <row r="390" spans="1:83" ht="30" customHeight="1">
      <c r="A390" s="87"/>
      <c r="B390" s="270" t="str">
        <f>IF(OR(SCHEDULES!O389=0,SCHEDULES!O389=""),"",SCHEDULES!O389)</f>
        <v/>
      </c>
      <c r="C390" s="271" t="str">
        <f>IF(B390="","",SCHEDULES!P389)</f>
        <v/>
      </c>
      <c r="D390" s="270" t="str">
        <f>IF(B390="","",SCHEDULES!Q389)</f>
        <v/>
      </c>
      <c r="E390" s="272" t="str">
        <f>IF(B390="","",SCHEDULES!R389)</f>
        <v/>
      </c>
      <c r="F390" s="262" t="str">
        <f t="shared" si="82"/>
        <v/>
      </c>
      <c r="G390" s="270" t="str">
        <f>IFERROR(INDEX(LOGOS!B:B,MATCH(H390,LOGOS!A:A,0),1),"")</f>
        <v/>
      </c>
      <c r="H390" s="270" t="str">
        <f>IF(B390="","",SCHEDULES!S389)</f>
        <v/>
      </c>
      <c r="I390" s="313" t="s">
        <v>117</v>
      </c>
      <c r="J390" s="273" t="str">
        <f t="shared" si="83"/>
        <v/>
      </c>
      <c r="K390" s="313" t="s">
        <v>117</v>
      </c>
      <c r="L390" s="270" t="str">
        <f>IF(B390="","",SCHEDULES!T389)</f>
        <v/>
      </c>
      <c r="M390" s="270" t="str">
        <f>IFERROR(INDEX(LOGOS!B:B,MATCH(L390,LOGOS!A:A,0),1),"")</f>
        <v/>
      </c>
      <c r="N390" s="107" t="str">
        <f t="shared" si="84"/>
        <v/>
      </c>
      <c r="O390" s="108" t="str">
        <f t="shared" si="85"/>
        <v/>
      </c>
      <c r="P390" s="108" t="str">
        <f t="shared" si="86"/>
        <v/>
      </c>
      <c r="Q390" s="109" t="str">
        <f t="shared" si="87"/>
        <v/>
      </c>
      <c r="R390" s="109" t="str">
        <f t="shared" si="88"/>
        <v/>
      </c>
      <c r="S390" s="109" t="str">
        <f t="shared" si="89"/>
        <v/>
      </c>
      <c r="T390" s="109" t="str">
        <f t="shared" si="90"/>
        <v/>
      </c>
      <c r="U390" s="108" t="str">
        <f>IF(N390="","",IF(MASTER.SCHEDULE!$N390="Draw",1,IF(MASTER.SCHEDULE!$N390=H390,3,0)))</f>
        <v/>
      </c>
      <c r="V390" s="108" t="str">
        <f>IF(N390="","",IF(MASTER.SCHEDULE!$N390="Draw",1,IF(MASTER.SCHEDULE!$N390=L390,3,0)))</f>
        <v/>
      </c>
      <c r="W390" s="109" t="str">
        <f>IF(N390="","",MASTER.SCHEDULE!$Q390+MASTER.SCHEDULE!$R390)</f>
        <v/>
      </c>
      <c r="X390" s="110" t="e">
        <f t="shared" si="91"/>
        <v>#VALUE!</v>
      </c>
      <c r="Y390" s="87"/>
      <c r="Z390" s="87"/>
      <c r="AA390" s="275" t="str">
        <f t="shared" si="92"/>
        <v/>
      </c>
      <c r="AB390" s="87"/>
      <c r="AC390" s="87"/>
      <c r="AD390" s="126"/>
      <c r="AE390" s="126"/>
      <c r="AF390" s="87"/>
      <c r="AG390" s="87"/>
      <c r="AH390" s="126"/>
      <c r="AI390" s="126"/>
      <c r="AJ390" s="138"/>
      <c r="AK390" s="91"/>
      <c r="AL390" s="91"/>
      <c r="AM390" s="91"/>
      <c r="AN390" s="151"/>
      <c r="AO390" s="151"/>
      <c r="AP390" s="151"/>
      <c r="AQ390" s="151"/>
      <c r="AR390" s="151"/>
      <c r="AS390" s="151"/>
      <c r="AT390" s="151"/>
      <c r="AU390" s="152"/>
      <c r="AV390" s="152"/>
      <c r="AW390" s="152"/>
      <c r="AX390" s="151"/>
      <c r="AY390" s="151"/>
      <c r="AZ390" s="152"/>
      <c r="BA390" s="152"/>
      <c r="BB390" s="152"/>
      <c r="BC390" s="152"/>
      <c r="BD390" s="91"/>
      <c r="BE390" s="91"/>
      <c r="BF390" s="91"/>
      <c r="BG390" s="91"/>
      <c r="BH390" s="91"/>
      <c r="BI390" s="91"/>
      <c r="BJ390" s="91"/>
      <c r="BK390" s="91"/>
      <c r="BL390" s="91"/>
      <c r="BM390" s="91"/>
      <c r="BN390" s="87"/>
      <c r="BO390" s="87"/>
      <c r="BP390" s="91"/>
      <c r="BQ390" s="91"/>
      <c r="BR390" s="91"/>
      <c r="BS390" s="91"/>
      <c r="BT390" s="87"/>
      <c r="BU390" s="87"/>
      <c r="BV390" s="87"/>
      <c r="BW390" s="87"/>
      <c r="BX390" s="87"/>
      <c r="BY390" s="87"/>
      <c r="BZ390" s="87"/>
      <c r="CA390" s="87"/>
      <c r="CB390" s="87"/>
      <c r="CC390" s="87"/>
      <c r="CD390" s="87"/>
      <c r="CE390" s="87"/>
    </row>
    <row r="391" spans="1:83" ht="30" customHeight="1">
      <c r="A391" s="87"/>
      <c r="B391" s="270" t="str">
        <f>IF(OR(SCHEDULES!O390=0,SCHEDULES!O390=""),"",SCHEDULES!O390)</f>
        <v/>
      </c>
      <c r="C391" s="271" t="str">
        <f>IF(B391="","",SCHEDULES!P390)</f>
        <v/>
      </c>
      <c r="D391" s="270" t="str">
        <f>IF(B391="","",SCHEDULES!Q390)</f>
        <v/>
      </c>
      <c r="E391" s="272" t="str">
        <f>IF(B391="","",SCHEDULES!R390)</f>
        <v/>
      </c>
      <c r="F391" s="262" t="str">
        <f t="shared" si="82"/>
        <v/>
      </c>
      <c r="G391" s="270" t="str">
        <f>IFERROR(INDEX(LOGOS!B:B,MATCH(H391,LOGOS!A:A,0),1),"")</f>
        <v/>
      </c>
      <c r="H391" s="270" t="str">
        <f>IF(B391="","",SCHEDULES!S390)</f>
        <v/>
      </c>
      <c r="I391" s="313" t="s">
        <v>117</v>
      </c>
      <c r="J391" s="273" t="str">
        <f t="shared" si="83"/>
        <v/>
      </c>
      <c r="K391" s="313" t="s">
        <v>117</v>
      </c>
      <c r="L391" s="270" t="str">
        <f>IF(B391="","",SCHEDULES!T390)</f>
        <v/>
      </c>
      <c r="M391" s="270" t="str">
        <f>IFERROR(INDEX(LOGOS!B:B,MATCH(L391,LOGOS!A:A,0),1),"")</f>
        <v/>
      </c>
      <c r="N391" s="107" t="str">
        <f t="shared" si="84"/>
        <v/>
      </c>
      <c r="O391" s="108" t="str">
        <f t="shared" si="85"/>
        <v/>
      </c>
      <c r="P391" s="108" t="str">
        <f t="shared" si="86"/>
        <v/>
      </c>
      <c r="Q391" s="109" t="str">
        <f t="shared" si="87"/>
        <v/>
      </c>
      <c r="R391" s="109" t="str">
        <f t="shared" si="88"/>
        <v/>
      </c>
      <c r="S391" s="109" t="str">
        <f t="shared" si="89"/>
        <v/>
      </c>
      <c r="T391" s="109" t="str">
        <f t="shared" si="90"/>
        <v/>
      </c>
      <c r="U391" s="108" t="str">
        <f>IF(N391="","",IF(MASTER.SCHEDULE!$N391="Draw",1,IF(MASTER.SCHEDULE!$N391=H391,3,0)))</f>
        <v/>
      </c>
      <c r="V391" s="108" t="str">
        <f>IF(N391="","",IF(MASTER.SCHEDULE!$N391="Draw",1,IF(MASTER.SCHEDULE!$N391=L391,3,0)))</f>
        <v/>
      </c>
      <c r="W391" s="109" t="str">
        <f>IF(N391="","",MASTER.SCHEDULE!$Q391+MASTER.SCHEDULE!$R391)</f>
        <v/>
      </c>
      <c r="X391" s="110" t="e">
        <f t="shared" si="91"/>
        <v>#VALUE!</v>
      </c>
      <c r="Y391" s="87"/>
      <c r="Z391" s="87"/>
      <c r="AA391" s="275" t="str">
        <f t="shared" si="92"/>
        <v/>
      </c>
      <c r="AB391" s="87"/>
      <c r="AC391" s="87"/>
      <c r="AD391" s="126"/>
      <c r="AE391" s="126"/>
      <c r="AF391" s="87"/>
      <c r="AG391" s="87"/>
      <c r="AH391" s="126"/>
      <c r="AI391" s="126"/>
      <c r="AJ391" s="138"/>
      <c r="AK391" s="91"/>
      <c r="AL391" s="91"/>
      <c r="AM391" s="91"/>
      <c r="AN391" s="151"/>
      <c r="AO391" s="151"/>
      <c r="AP391" s="151"/>
      <c r="AQ391" s="151"/>
      <c r="AR391" s="151"/>
      <c r="AS391" s="151"/>
      <c r="AT391" s="151"/>
      <c r="AU391" s="152"/>
      <c r="AV391" s="152"/>
      <c r="AW391" s="152"/>
      <c r="AX391" s="151"/>
      <c r="AY391" s="151"/>
      <c r="AZ391" s="152"/>
      <c r="BA391" s="152"/>
      <c r="BB391" s="152"/>
      <c r="BC391" s="152"/>
      <c r="BD391" s="91"/>
      <c r="BE391" s="91"/>
      <c r="BF391" s="91"/>
      <c r="BG391" s="91"/>
      <c r="BH391" s="91"/>
      <c r="BI391" s="91"/>
      <c r="BJ391" s="91"/>
      <c r="BK391" s="91"/>
      <c r="BL391" s="91"/>
      <c r="BM391" s="91"/>
      <c r="BN391" s="87"/>
      <c r="BO391" s="87"/>
      <c r="BP391" s="91"/>
      <c r="BQ391" s="91"/>
      <c r="BR391" s="91"/>
      <c r="BS391" s="91"/>
      <c r="BT391" s="87"/>
      <c r="BU391" s="87"/>
      <c r="BV391" s="87"/>
      <c r="BW391" s="87"/>
      <c r="BX391" s="87"/>
      <c r="BY391" s="87"/>
      <c r="BZ391" s="87"/>
      <c r="CA391" s="87"/>
      <c r="CB391" s="87"/>
      <c r="CC391" s="87"/>
      <c r="CD391" s="87"/>
      <c r="CE391" s="87"/>
    </row>
    <row r="392" spans="1:83" ht="30" customHeight="1">
      <c r="A392" s="87"/>
      <c r="B392" s="270" t="str">
        <f>IF(OR(SCHEDULES!O391=0,SCHEDULES!O391=""),"",SCHEDULES!O391)</f>
        <v/>
      </c>
      <c r="C392" s="271" t="str">
        <f>IF(B392="","",SCHEDULES!P391)</f>
        <v/>
      </c>
      <c r="D392" s="270" t="str">
        <f>IF(B392="","",SCHEDULES!Q391)</f>
        <v/>
      </c>
      <c r="E392" s="272" t="str">
        <f>IF(B392="","",SCHEDULES!R391)</f>
        <v/>
      </c>
      <c r="F392" s="262" t="str">
        <f t="shared" si="82"/>
        <v/>
      </c>
      <c r="G392" s="270" t="str">
        <f>IFERROR(INDEX(LOGOS!B:B,MATCH(H392,LOGOS!A:A,0),1),"")</f>
        <v/>
      </c>
      <c r="H392" s="270" t="str">
        <f>IF(B392="","",SCHEDULES!S391)</f>
        <v/>
      </c>
      <c r="I392" s="313" t="s">
        <v>117</v>
      </c>
      <c r="J392" s="273" t="str">
        <f t="shared" si="83"/>
        <v/>
      </c>
      <c r="K392" s="313" t="s">
        <v>117</v>
      </c>
      <c r="L392" s="270" t="str">
        <f>IF(B392="","",SCHEDULES!T391)</f>
        <v/>
      </c>
      <c r="M392" s="270" t="str">
        <f>IFERROR(INDEX(LOGOS!B:B,MATCH(L392,LOGOS!A:A,0),1),"")</f>
        <v/>
      </c>
      <c r="N392" s="107" t="str">
        <f t="shared" si="84"/>
        <v/>
      </c>
      <c r="O392" s="108" t="str">
        <f t="shared" si="85"/>
        <v/>
      </c>
      <c r="P392" s="108" t="str">
        <f t="shared" si="86"/>
        <v/>
      </c>
      <c r="Q392" s="109" t="str">
        <f t="shared" si="87"/>
        <v/>
      </c>
      <c r="R392" s="109" t="str">
        <f t="shared" si="88"/>
        <v/>
      </c>
      <c r="S392" s="109" t="str">
        <f t="shared" si="89"/>
        <v/>
      </c>
      <c r="T392" s="109" t="str">
        <f t="shared" si="90"/>
        <v/>
      </c>
      <c r="U392" s="108" t="str">
        <f>IF(N392="","",IF(MASTER.SCHEDULE!$N392="Draw",1,IF(MASTER.SCHEDULE!$N392=H392,3,0)))</f>
        <v/>
      </c>
      <c r="V392" s="108" t="str">
        <f>IF(N392="","",IF(MASTER.SCHEDULE!$N392="Draw",1,IF(MASTER.SCHEDULE!$N392=L392,3,0)))</f>
        <v/>
      </c>
      <c r="W392" s="109" t="str">
        <f>IF(N392="","",MASTER.SCHEDULE!$Q392+MASTER.SCHEDULE!$R392)</f>
        <v/>
      </c>
      <c r="X392" s="110" t="e">
        <f t="shared" si="91"/>
        <v>#VALUE!</v>
      </c>
      <c r="Y392" s="87"/>
      <c r="Z392" s="87"/>
      <c r="AA392" s="275" t="str">
        <f t="shared" si="92"/>
        <v/>
      </c>
      <c r="AB392" s="87"/>
      <c r="AC392" s="87"/>
      <c r="AD392" s="126"/>
      <c r="AE392" s="126"/>
      <c r="AF392" s="87"/>
      <c r="AG392" s="87"/>
      <c r="AH392" s="126"/>
      <c r="AI392" s="126"/>
      <c r="AJ392" s="138"/>
      <c r="AK392" s="91"/>
      <c r="AL392" s="91"/>
      <c r="AM392" s="91"/>
      <c r="AN392" s="151"/>
      <c r="AO392" s="151"/>
      <c r="AP392" s="151"/>
      <c r="AQ392" s="151"/>
      <c r="AR392" s="151"/>
      <c r="AS392" s="151"/>
      <c r="AT392" s="151"/>
      <c r="AU392" s="152"/>
      <c r="AV392" s="152"/>
      <c r="AW392" s="152"/>
      <c r="AX392" s="151"/>
      <c r="AY392" s="151"/>
      <c r="AZ392" s="152"/>
      <c r="BA392" s="152"/>
      <c r="BB392" s="152"/>
      <c r="BC392" s="152"/>
      <c r="BD392" s="91"/>
      <c r="BE392" s="91"/>
      <c r="BF392" s="91"/>
      <c r="BG392" s="91"/>
      <c r="BH392" s="91"/>
      <c r="BI392" s="91"/>
      <c r="BJ392" s="91"/>
      <c r="BK392" s="91"/>
      <c r="BL392" s="91"/>
      <c r="BM392" s="91"/>
      <c r="BN392" s="87"/>
      <c r="BO392" s="87"/>
      <c r="BP392" s="91"/>
      <c r="BQ392" s="91"/>
      <c r="BR392" s="91"/>
      <c r="BS392" s="91"/>
      <c r="BT392" s="87"/>
      <c r="BU392" s="87"/>
      <c r="BV392" s="87"/>
      <c r="BW392" s="87"/>
      <c r="BX392" s="87"/>
      <c r="BY392" s="87"/>
      <c r="BZ392" s="87"/>
      <c r="CA392" s="87"/>
      <c r="CB392" s="87"/>
      <c r="CC392" s="87"/>
      <c r="CD392" s="87"/>
      <c r="CE392" s="87"/>
    </row>
    <row r="393" spans="1:83" ht="30" customHeight="1">
      <c r="A393" s="87"/>
      <c r="B393" s="270" t="str">
        <f>IF(OR(SCHEDULES!O392=0,SCHEDULES!O392=""),"",SCHEDULES!O392)</f>
        <v/>
      </c>
      <c r="C393" s="271" t="str">
        <f>IF(B393="","",SCHEDULES!P392)</f>
        <v/>
      </c>
      <c r="D393" s="270" t="str">
        <f>IF(B393="","",SCHEDULES!Q392)</f>
        <v/>
      </c>
      <c r="E393" s="272" t="str">
        <f>IF(B393="","",SCHEDULES!R392)</f>
        <v/>
      </c>
      <c r="F393" s="262" t="str">
        <f t="shared" si="82"/>
        <v/>
      </c>
      <c r="G393" s="270" t="str">
        <f>IFERROR(INDEX(LOGOS!B:B,MATCH(H393,LOGOS!A:A,0),1),"")</f>
        <v/>
      </c>
      <c r="H393" s="270" t="str">
        <f>IF(B393="","",SCHEDULES!S392)</f>
        <v/>
      </c>
      <c r="I393" s="313" t="s">
        <v>117</v>
      </c>
      <c r="J393" s="273" t="str">
        <f t="shared" si="83"/>
        <v/>
      </c>
      <c r="K393" s="313" t="s">
        <v>117</v>
      </c>
      <c r="L393" s="270" t="str">
        <f>IF(B393="","",SCHEDULES!T392)</f>
        <v/>
      </c>
      <c r="M393" s="270" t="str">
        <f>IFERROR(INDEX(LOGOS!B:B,MATCH(L393,LOGOS!A:A,0),1),"")</f>
        <v/>
      </c>
      <c r="N393" s="107" t="str">
        <f t="shared" si="84"/>
        <v/>
      </c>
      <c r="O393" s="108" t="str">
        <f t="shared" si="85"/>
        <v/>
      </c>
      <c r="P393" s="108" t="str">
        <f t="shared" si="86"/>
        <v/>
      </c>
      <c r="Q393" s="109" t="str">
        <f t="shared" si="87"/>
        <v/>
      </c>
      <c r="R393" s="109" t="str">
        <f t="shared" si="88"/>
        <v/>
      </c>
      <c r="S393" s="109" t="str">
        <f t="shared" si="89"/>
        <v/>
      </c>
      <c r="T393" s="109" t="str">
        <f t="shared" si="90"/>
        <v/>
      </c>
      <c r="U393" s="108" t="str">
        <f>IF(N393="","",IF(MASTER.SCHEDULE!$N393="Draw",1,IF(MASTER.SCHEDULE!$N393=H393,3,0)))</f>
        <v/>
      </c>
      <c r="V393" s="108" t="str">
        <f>IF(N393="","",IF(MASTER.SCHEDULE!$N393="Draw",1,IF(MASTER.SCHEDULE!$N393=L393,3,0)))</f>
        <v/>
      </c>
      <c r="W393" s="109" t="str">
        <f>IF(N393="","",MASTER.SCHEDULE!$Q393+MASTER.SCHEDULE!$R393)</f>
        <v/>
      </c>
      <c r="X393" s="110" t="e">
        <f t="shared" si="91"/>
        <v>#VALUE!</v>
      </c>
      <c r="Y393" s="87"/>
      <c r="Z393" s="87"/>
      <c r="AA393" s="275" t="str">
        <f t="shared" si="92"/>
        <v/>
      </c>
      <c r="AB393" s="87"/>
      <c r="AC393" s="87"/>
      <c r="AD393" s="126"/>
      <c r="AE393" s="126"/>
      <c r="AF393" s="87"/>
      <c r="AG393" s="87"/>
      <c r="AH393" s="126"/>
      <c r="AI393" s="126"/>
      <c r="AJ393" s="138"/>
      <c r="AK393" s="91"/>
      <c r="AL393" s="91"/>
      <c r="AM393" s="91"/>
      <c r="AN393" s="151"/>
      <c r="AO393" s="151"/>
      <c r="AP393" s="151"/>
      <c r="AQ393" s="151"/>
      <c r="AR393" s="151"/>
      <c r="AS393" s="151"/>
      <c r="AT393" s="151"/>
      <c r="AU393" s="152"/>
      <c r="AV393" s="152"/>
      <c r="AW393" s="152"/>
      <c r="AX393" s="151"/>
      <c r="AY393" s="151"/>
      <c r="AZ393" s="152"/>
      <c r="BA393" s="152"/>
      <c r="BB393" s="152"/>
      <c r="BC393" s="152"/>
      <c r="BD393" s="91"/>
      <c r="BE393" s="91"/>
      <c r="BF393" s="91"/>
      <c r="BG393" s="91"/>
      <c r="BH393" s="91"/>
      <c r="BI393" s="91"/>
      <c r="BJ393" s="91"/>
      <c r="BK393" s="91"/>
      <c r="BL393" s="91"/>
      <c r="BM393" s="91"/>
      <c r="BN393" s="87"/>
      <c r="BO393" s="87"/>
      <c r="BP393" s="91"/>
      <c r="BQ393" s="91"/>
      <c r="BR393" s="91"/>
      <c r="BS393" s="91"/>
      <c r="BT393" s="87"/>
      <c r="BU393" s="87"/>
      <c r="BV393" s="87"/>
      <c r="BW393" s="87"/>
      <c r="BX393" s="87"/>
      <c r="BY393" s="87"/>
      <c r="BZ393" s="87"/>
      <c r="CA393" s="87"/>
      <c r="CB393" s="87"/>
      <c r="CC393" s="87"/>
      <c r="CD393" s="87"/>
      <c r="CE393" s="87"/>
    </row>
    <row r="394" spans="1:83" ht="30" customHeight="1">
      <c r="A394" s="87"/>
      <c r="B394" s="270" t="str">
        <f>IF(OR(SCHEDULES!O393=0,SCHEDULES!O393=""),"",SCHEDULES!O393)</f>
        <v/>
      </c>
      <c r="C394" s="271" t="str">
        <f>IF(B394="","",SCHEDULES!P393)</f>
        <v/>
      </c>
      <c r="D394" s="270" t="str">
        <f>IF(B394="","",SCHEDULES!Q393)</f>
        <v/>
      </c>
      <c r="E394" s="272" t="str">
        <f>IF(B394="","",SCHEDULES!R393)</f>
        <v/>
      </c>
      <c r="F394" s="262" t="str">
        <f t="shared" si="82"/>
        <v/>
      </c>
      <c r="G394" s="270" t="str">
        <f>IFERROR(INDEX(LOGOS!B:B,MATCH(H394,LOGOS!A:A,0),1),"")</f>
        <v/>
      </c>
      <c r="H394" s="270" t="str">
        <f>IF(B394="","",SCHEDULES!S393)</f>
        <v/>
      </c>
      <c r="I394" s="313" t="s">
        <v>117</v>
      </c>
      <c r="J394" s="273" t="str">
        <f t="shared" si="83"/>
        <v/>
      </c>
      <c r="K394" s="313" t="s">
        <v>117</v>
      </c>
      <c r="L394" s="270" t="str">
        <f>IF(B394="","",SCHEDULES!T393)</f>
        <v/>
      </c>
      <c r="M394" s="270" t="str">
        <f>IFERROR(INDEX(LOGOS!B:B,MATCH(L394,LOGOS!A:A,0),1),"")</f>
        <v/>
      </c>
      <c r="N394" s="107" t="str">
        <f t="shared" si="84"/>
        <v/>
      </c>
      <c r="O394" s="108" t="str">
        <f t="shared" si="85"/>
        <v/>
      </c>
      <c r="P394" s="108" t="str">
        <f t="shared" si="86"/>
        <v/>
      </c>
      <c r="Q394" s="109" t="str">
        <f t="shared" si="87"/>
        <v/>
      </c>
      <c r="R394" s="109" t="str">
        <f t="shared" si="88"/>
        <v/>
      </c>
      <c r="S394" s="109" t="str">
        <f t="shared" si="89"/>
        <v/>
      </c>
      <c r="T394" s="109" t="str">
        <f t="shared" si="90"/>
        <v/>
      </c>
      <c r="U394" s="108" t="str">
        <f>IF(N394="","",IF(MASTER.SCHEDULE!$N394="Draw",1,IF(MASTER.SCHEDULE!$N394=H394,3,0)))</f>
        <v/>
      </c>
      <c r="V394" s="108" t="str">
        <f>IF(N394="","",IF(MASTER.SCHEDULE!$N394="Draw",1,IF(MASTER.SCHEDULE!$N394=L394,3,0)))</f>
        <v/>
      </c>
      <c r="W394" s="109" t="str">
        <f>IF(N394="","",MASTER.SCHEDULE!$Q394+MASTER.SCHEDULE!$R394)</f>
        <v/>
      </c>
      <c r="X394" s="110" t="e">
        <f t="shared" si="91"/>
        <v>#VALUE!</v>
      </c>
      <c r="Y394" s="87"/>
      <c r="Z394" s="87"/>
      <c r="AA394" s="275" t="str">
        <f t="shared" si="92"/>
        <v/>
      </c>
      <c r="AB394" s="87"/>
      <c r="AC394" s="87"/>
      <c r="AD394" s="126"/>
      <c r="AE394" s="126"/>
      <c r="AF394" s="87"/>
      <c r="AG394" s="87"/>
      <c r="AH394" s="126"/>
      <c r="AI394" s="126"/>
      <c r="AJ394" s="138"/>
      <c r="AK394" s="91"/>
      <c r="AL394" s="91"/>
      <c r="AM394" s="91"/>
      <c r="AN394" s="151"/>
      <c r="AO394" s="151"/>
      <c r="AP394" s="151"/>
      <c r="AQ394" s="151"/>
      <c r="AR394" s="151"/>
      <c r="AS394" s="151"/>
      <c r="AT394" s="151"/>
      <c r="AU394" s="152"/>
      <c r="AV394" s="152"/>
      <c r="AW394" s="152"/>
      <c r="AX394" s="151"/>
      <c r="AY394" s="151"/>
      <c r="AZ394" s="152"/>
      <c r="BA394" s="152"/>
      <c r="BB394" s="152"/>
      <c r="BC394" s="152"/>
      <c r="BD394" s="91"/>
      <c r="BE394" s="91"/>
      <c r="BF394" s="91"/>
      <c r="BG394" s="91"/>
      <c r="BH394" s="91"/>
      <c r="BI394" s="91"/>
      <c r="BJ394" s="91"/>
      <c r="BK394" s="91"/>
      <c r="BL394" s="91"/>
      <c r="BM394" s="91"/>
      <c r="BN394" s="87"/>
      <c r="BO394" s="87"/>
      <c r="BP394" s="91"/>
      <c r="BQ394" s="91"/>
      <c r="BR394" s="91"/>
      <c r="BS394" s="91"/>
      <c r="BT394" s="87"/>
      <c r="BU394" s="87"/>
      <c r="BV394" s="87"/>
      <c r="BW394" s="87"/>
      <c r="BX394" s="87"/>
      <c r="BY394" s="87"/>
      <c r="BZ394" s="87"/>
      <c r="CA394" s="87"/>
      <c r="CB394" s="87"/>
      <c r="CC394" s="87"/>
      <c r="CD394" s="87"/>
      <c r="CE394" s="87"/>
    </row>
    <row r="395" spans="1:83" ht="30" customHeight="1">
      <c r="A395" s="87"/>
      <c r="B395" s="270" t="str">
        <f>IF(OR(SCHEDULES!O394=0,SCHEDULES!O394=""),"",SCHEDULES!O394)</f>
        <v/>
      </c>
      <c r="C395" s="271" t="str">
        <f>IF(B395="","",SCHEDULES!P394)</f>
        <v/>
      </c>
      <c r="D395" s="270" t="str">
        <f>IF(B395="","",SCHEDULES!Q394)</f>
        <v/>
      </c>
      <c r="E395" s="272" t="str">
        <f>IF(B395="","",SCHEDULES!R394)</f>
        <v/>
      </c>
      <c r="F395" s="262" t="str">
        <f t="shared" si="82"/>
        <v/>
      </c>
      <c r="G395" s="270" t="str">
        <f>IFERROR(INDEX(LOGOS!B:B,MATCH(H395,LOGOS!A:A,0),1),"")</f>
        <v/>
      </c>
      <c r="H395" s="270" t="str">
        <f>IF(B395="","",SCHEDULES!S394)</f>
        <v/>
      </c>
      <c r="I395" s="313" t="s">
        <v>117</v>
      </c>
      <c r="J395" s="273" t="str">
        <f t="shared" si="83"/>
        <v/>
      </c>
      <c r="K395" s="313" t="s">
        <v>117</v>
      </c>
      <c r="L395" s="270" t="str">
        <f>IF(B395="","",SCHEDULES!T394)</f>
        <v/>
      </c>
      <c r="M395" s="270" t="str">
        <f>IFERROR(INDEX(LOGOS!B:B,MATCH(L395,LOGOS!A:A,0),1),"")</f>
        <v/>
      </c>
      <c r="N395" s="107" t="str">
        <f t="shared" si="84"/>
        <v/>
      </c>
      <c r="O395" s="108" t="str">
        <f t="shared" si="85"/>
        <v/>
      </c>
      <c r="P395" s="108" t="str">
        <f t="shared" si="86"/>
        <v/>
      </c>
      <c r="Q395" s="109" t="str">
        <f t="shared" si="87"/>
        <v/>
      </c>
      <c r="R395" s="109" t="str">
        <f t="shared" si="88"/>
        <v/>
      </c>
      <c r="S395" s="109" t="str">
        <f t="shared" si="89"/>
        <v/>
      </c>
      <c r="T395" s="109" t="str">
        <f t="shared" si="90"/>
        <v/>
      </c>
      <c r="U395" s="108" t="str">
        <f>IF(N395="","",IF(MASTER.SCHEDULE!$N395="Draw",1,IF(MASTER.SCHEDULE!$N395=H395,3,0)))</f>
        <v/>
      </c>
      <c r="V395" s="108" t="str">
        <f>IF(N395="","",IF(MASTER.SCHEDULE!$N395="Draw",1,IF(MASTER.SCHEDULE!$N395=L395,3,0)))</f>
        <v/>
      </c>
      <c r="W395" s="109" t="str">
        <f>IF(N395="","",MASTER.SCHEDULE!$Q395+MASTER.SCHEDULE!$R395)</f>
        <v/>
      </c>
      <c r="X395" s="110" t="e">
        <f t="shared" si="91"/>
        <v>#VALUE!</v>
      </c>
      <c r="Y395" s="87"/>
      <c r="Z395" s="87"/>
      <c r="AA395" s="275" t="str">
        <f t="shared" si="92"/>
        <v/>
      </c>
      <c r="AB395" s="87"/>
      <c r="AC395" s="87"/>
      <c r="AD395" s="126"/>
      <c r="AE395" s="126"/>
      <c r="AF395" s="87"/>
      <c r="AG395" s="87"/>
      <c r="AH395" s="126"/>
      <c r="AI395" s="126"/>
      <c r="AJ395" s="138"/>
      <c r="AK395" s="91"/>
      <c r="AL395" s="91"/>
      <c r="AM395" s="91"/>
      <c r="AN395" s="151"/>
      <c r="AO395" s="151"/>
      <c r="AP395" s="151"/>
      <c r="AQ395" s="151"/>
      <c r="AR395" s="151"/>
      <c r="AS395" s="151"/>
      <c r="AT395" s="151"/>
      <c r="AU395" s="152"/>
      <c r="AV395" s="152"/>
      <c r="AW395" s="152"/>
      <c r="AX395" s="151"/>
      <c r="AY395" s="151"/>
      <c r="AZ395" s="152"/>
      <c r="BA395" s="152"/>
      <c r="BB395" s="152"/>
      <c r="BC395" s="152"/>
      <c r="BD395" s="91"/>
      <c r="BE395" s="91"/>
      <c r="BF395" s="91"/>
      <c r="BG395" s="91"/>
      <c r="BH395" s="91"/>
      <c r="BI395" s="91"/>
      <c r="BJ395" s="91"/>
      <c r="BK395" s="91"/>
      <c r="BL395" s="91"/>
      <c r="BM395" s="91"/>
      <c r="BN395" s="87"/>
      <c r="BO395" s="87"/>
      <c r="BP395" s="91"/>
      <c r="BQ395" s="91"/>
      <c r="BR395" s="91"/>
      <c r="BS395" s="91"/>
      <c r="BT395" s="87"/>
      <c r="BU395" s="87"/>
      <c r="BV395" s="87"/>
      <c r="BW395" s="87"/>
      <c r="BX395" s="87"/>
      <c r="BY395" s="87"/>
      <c r="BZ395" s="87"/>
      <c r="CA395" s="87"/>
      <c r="CB395" s="87"/>
      <c r="CC395" s="87"/>
      <c r="CD395" s="87"/>
      <c r="CE395" s="87"/>
    </row>
    <row r="396" spans="1:83" ht="30" customHeight="1">
      <c r="A396" s="87"/>
      <c r="B396" s="270" t="str">
        <f>IF(OR(SCHEDULES!O395=0,SCHEDULES!O395=""),"",SCHEDULES!O395)</f>
        <v/>
      </c>
      <c r="C396" s="271" t="str">
        <f>IF(B396="","",SCHEDULES!P395)</f>
        <v/>
      </c>
      <c r="D396" s="270" t="str">
        <f>IF(B396="","",SCHEDULES!Q395)</f>
        <v/>
      </c>
      <c r="E396" s="272" t="str">
        <f>IF(B396="","",SCHEDULES!R395)</f>
        <v/>
      </c>
      <c r="F396" s="262" t="str">
        <f t="shared" si="82"/>
        <v/>
      </c>
      <c r="G396" s="270" t="str">
        <f>IFERROR(INDEX(LOGOS!B:B,MATCH(H396,LOGOS!A:A,0),1),"")</f>
        <v/>
      </c>
      <c r="H396" s="270" t="str">
        <f>IF(B396="","",SCHEDULES!S395)</f>
        <v/>
      </c>
      <c r="I396" s="313" t="s">
        <v>117</v>
      </c>
      <c r="J396" s="273" t="str">
        <f t="shared" si="83"/>
        <v/>
      </c>
      <c r="K396" s="313" t="s">
        <v>117</v>
      </c>
      <c r="L396" s="270" t="str">
        <f>IF(B396="","",SCHEDULES!T395)</f>
        <v/>
      </c>
      <c r="M396" s="270" t="str">
        <f>IFERROR(INDEX(LOGOS!B:B,MATCH(L396,LOGOS!A:A,0),1),"")</f>
        <v/>
      </c>
      <c r="N396" s="107" t="str">
        <f t="shared" si="84"/>
        <v/>
      </c>
      <c r="O396" s="108" t="str">
        <f t="shared" si="85"/>
        <v/>
      </c>
      <c r="P396" s="108" t="str">
        <f t="shared" si="86"/>
        <v/>
      </c>
      <c r="Q396" s="109" t="str">
        <f t="shared" si="87"/>
        <v/>
      </c>
      <c r="R396" s="109" t="str">
        <f t="shared" si="88"/>
        <v/>
      </c>
      <c r="S396" s="109" t="str">
        <f t="shared" si="89"/>
        <v/>
      </c>
      <c r="T396" s="109" t="str">
        <f t="shared" si="90"/>
        <v/>
      </c>
      <c r="U396" s="108" t="str">
        <f>IF(N396="","",IF(MASTER.SCHEDULE!$N396="Draw",1,IF(MASTER.SCHEDULE!$N396=H396,3,0)))</f>
        <v/>
      </c>
      <c r="V396" s="108" t="str">
        <f>IF(N396="","",IF(MASTER.SCHEDULE!$N396="Draw",1,IF(MASTER.SCHEDULE!$N396=L396,3,0)))</f>
        <v/>
      </c>
      <c r="W396" s="109" t="str">
        <f>IF(N396="","",MASTER.SCHEDULE!$Q396+MASTER.SCHEDULE!$R396)</f>
        <v/>
      </c>
      <c r="X396" s="110" t="e">
        <f t="shared" si="91"/>
        <v>#VALUE!</v>
      </c>
      <c r="Y396" s="87"/>
      <c r="Z396" s="87"/>
      <c r="AA396" s="275" t="str">
        <f t="shared" si="92"/>
        <v/>
      </c>
      <c r="AB396" s="87"/>
      <c r="AC396" s="87"/>
      <c r="AD396" s="126"/>
      <c r="AE396" s="126"/>
      <c r="AF396" s="87"/>
      <c r="AG396" s="87"/>
      <c r="AH396" s="126"/>
      <c r="AI396" s="126"/>
      <c r="AJ396" s="138"/>
      <c r="AK396" s="91"/>
      <c r="AL396" s="91"/>
      <c r="AM396" s="91"/>
      <c r="AN396" s="151"/>
      <c r="AO396" s="151"/>
      <c r="AP396" s="151"/>
      <c r="AQ396" s="151"/>
      <c r="AR396" s="151"/>
      <c r="AS396" s="151"/>
      <c r="AT396" s="151"/>
      <c r="AU396" s="152"/>
      <c r="AV396" s="152"/>
      <c r="AW396" s="152"/>
      <c r="AX396" s="151"/>
      <c r="AY396" s="151"/>
      <c r="AZ396" s="152"/>
      <c r="BA396" s="152"/>
      <c r="BB396" s="152"/>
      <c r="BC396" s="152"/>
      <c r="BD396" s="91"/>
      <c r="BE396" s="91"/>
      <c r="BF396" s="91"/>
      <c r="BG396" s="91"/>
      <c r="BH396" s="91"/>
      <c r="BI396" s="91"/>
      <c r="BJ396" s="91"/>
      <c r="BK396" s="91"/>
      <c r="BL396" s="91"/>
      <c r="BM396" s="91"/>
      <c r="BN396" s="87"/>
      <c r="BO396" s="87"/>
      <c r="BP396" s="91"/>
      <c r="BQ396" s="91"/>
      <c r="BR396" s="91"/>
      <c r="BS396" s="91"/>
      <c r="BT396" s="87"/>
      <c r="BU396" s="87"/>
      <c r="BV396" s="87"/>
      <c r="BW396" s="87"/>
      <c r="BX396" s="87"/>
      <c r="BY396" s="87"/>
      <c r="BZ396" s="87"/>
      <c r="CA396" s="87"/>
      <c r="CB396" s="87"/>
      <c r="CC396" s="87"/>
      <c r="CD396" s="87"/>
      <c r="CE396" s="87"/>
    </row>
    <row r="397" spans="1:83" ht="30" customHeight="1">
      <c r="A397" s="87"/>
      <c r="B397" s="270" t="str">
        <f>IF(OR(SCHEDULES!O396=0,SCHEDULES!O396=""),"",SCHEDULES!O396)</f>
        <v/>
      </c>
      <c r="C397" s="271" t="str">
        <f>IF(B397="","",SCHEDULES!P396)</f>
        <v/>
      </c>
      <c r="D397" s="270" t="str">
        <f>IF(B397="","",SCHEDULES!Q396)</f>
        <v/>
      </c>
      <c r="E397" s="272" t="str">
        <f>IF(B397="","",SCHEDULES!R396)</f>
        <v/>
      </c>
      <c r="F397" s="262" t="str">
        <f t="shared" si="82"/>
        <v/>
      </c>
      <c r="G397" s="270" t="str">
        <f>IFERROR(INDEX(LOGOS!B:B,MATCH(H397,LOGOS!A:A,0),1),"")</f>
        <v/>
      </c>
      <c r="H397" s="270" t="str">
        <f>IF(B397="","",SCHEDULES!S396)</f>
        <v/>
      </c>
      <c r="I397" s="313" t="s">
        <v>117</v>
      </c>
      <c r="J397" s="273" t="str">
        <f t="shared" si="83"/>
        <v/>
      </c>
      <c r="K397" s="313" t="s">
        <v>117</v>
      </c>
      <c r="L397" s="270" t="str">
        <f>IF(B397="","",SCHEDULES!T396)</f>
        <v/>
      </c>
      <c r="M397" s="270" t="str">
        <f>IFERROR(INDEX(LOGOS!B:B,MATCH(L397,LOGOS!A:A,0),1),"")</f>
        <v/>
      </c>
      <c r="N397" s="107" t="str">
        <f t="shared" si="84"/>
        <v/>
      </c>
      <c r="O397" s="108" t="str">
        <f t="shared" si="85"/>
        <v/>
      </c>
      <c r="P397" s="108" t="str">
        <f t="shared" si="86"/>
        <v/>
      </c>
      <c r="Q397" s="109" t="str">
        <f t="shared" si="87"/>
        <v/>
      </c>
      <c r="R397" s="109" t="str">
        <f t="shared" si="88"/>
        <v/>
      </c>
      <c r="S397" s="109" t="str">
        <f t="shared" si="89"/>
        <v/>
      </c>
      <c r="T397" s="109" t="str">
        <f t="shared" si="90"/>
        <v/>
      </c>
      <c r="U397" s="108" t="str">
        <f>IF(N397="","",IF(MASTER.SCHEDULE!$N397="Draw",1,IF(MASTER.SCHEDULE!$N397=H397,3,0)))</f>
        <v/>
      </c>
      <c r="V397" s="108" t="str">
        <f>IF(N397="","",IF(MASTER.SCHEDULE!$N397="Draw",1,IF(MASTER.SCHEDULE!$N397=L397,3,0)))</f>
        <v/>
      </c>
      <c r="W397" s="109" t="str">
        <f>IF(N397="","",MASTER.SCHEDULE!$Q397+MASTER.SCHEDULE!$R397)</f>
        <v/>
      </c>
      <c r="X397" s="110" t="e">
        <f t="shared" si="91"/>
        <v>#VALUE!</v>
      </c>
      <c r="Y397" s="87"/>
      <c r="Z397" s="87"/>
      <c r="AA397" s="275" t="str">
        <f t="shared" si="92"/>
        <v/>
      </c>
      <c r="AB397" s="87"/>
      <c r="AC397" s="87"/>
      <c r="AD397" s="126"/>
      <c r="AE397" s="126"/>
      <c r="AF397" s="87"/>
      <c r="AG397" s="87"/>
      <c r="AH397" s="126"/>
      <c r="AI397" s="126"/>
      <c r="AJ397" s="138"/>
      <c r="AK397" s="91"/>
      <c r="AL397" s="91"/>
      <c r="AM397" s="91"/>
      <c r="AN397" s="151"/>
      <c r="AO397" s="151"/>
      <c r="AP397" s="151"/>
      <c r="AQ397" s="151"/>
      <c r="AR397" s="151"/>
      <c r="AS397" s="151"/>
      <c r="AT397" s="151"/>
      <c r="AU397" s="152"/>
      <c r="AV397" s="152"/>
      <c r="AW397" s="152"/>
      <c r="AX397" s="151"/>
      <c r="AY397" s="151"/>
      <c r="AZ397" s="152"/>
      <c r="BA397" s="152"/>
      <c r="BB397" s="152"/>
      <c r="BC397" s="152"/>
      <c r="BD397" s="91"/>
      <c r="BE397" s="91"/>
      <c r="BF397" s="91"/>
      <c r="BG397" s="91"/>
      <c r="BH397" s="91"/>
      <c r="BI397" s="91"/>
      <c r="BJ397" s="91"/>
      <c r="BK397" s="91"/>
      <c r="BL397" s="91"/>
      <c r="BM397" s="91"/>
      <c r="BN397" s="87"/>
      <c r="BO397" s="87"/>
      <c r="BP397" s="91"/>
      <c r="BQ397" s="91"/>
      <c r="BR397" s="91"/>
      <c r="BS397" s="91"/>
      <c r="BT397" s="87"/>
      <c r="BU397" s="87"/>
      <c r="BV397" s="87"/>
      <c r="BW397" s="87"/>
      <c r="BX397" s="87"/>
      <c r="BY397" s="87"/>
      <c r="BZ397" s="87"/>
      <c r="CA397" s="87"/>
      <c r="CB397" s="87"/>
      <c r="CC397" s="87"/>
      <c r="CD397" s="87"/>
      <c r="CE397" s="87"/>
    </row>
    <row r="398" spans="1:83" ht="30" customHeight="1">
      <c r="A398" s="87"/>
      <c r="B398" s="270" t="str">
        <f>IF(OR(SCHEDULES!O397=0,SCHEDULES!O397=""),"",SCHEDULES!O397)</f>
        <v/>
      </c>
      <c r="C398" s="271" t="str">
        <f>IF(B398="","",SCHEDULES!P397)</f>
        <v/>
      </c>
      <c r="D398" s="270" t="str">
        <f>IF(B398="","",SCHEDULES!Q397)</f>
        <v/>
      </c>
      <c r="E398" s="272" t="str">
        <f>IF(B398="","",SCHEDULES!R397)</f>
        <v/>
      </c>
      <c r="F398" s="262" t="str">
        <f t="shared" si="82"/>
        <v/>
      </c>
      <c r="G398" s="270" t="str">
        <f>IFERROR(INDEX(LOGOS!B:B,MATCH(H398,LOGOS!A:A,0),1),"")</f>
        <v/>
      </c>
      <c r="H398" s="270" t="str">
        <f>IF(B398="","",SCHEDULES!S397)</f>
        <v/>
      </c>
      <c r="I398" s="313" t="s">
        <v>117</v>
      </c>
      <c r="J398" s="273" t="str">
        <f t="shared" si="83"/>
        <v/>
      </c>
      <c r="K398" s="313" t="s">
        <v>117</v>
      </c>
      <c r="L398" s="270" t="str">
        <f>IF(B398="","",SCHEDULES!T397)</f>
        <v/>
      </c>
      <c r="M398" s="270" t="str">
        <f>IFERROR(INDEX(LOGOS!B:B,MATCH(L398,LOGOS!A:A,0),1),"")</f>
        <v/>
      </c>
      <c r="N398" s="107" t="str">
        <f t="shared" si="84"/>
        <v/>
      </c>
      <c r="O398" s="108" t="str">
        <f t="shared" si="85"/>
        <v/>
      </c>
      <c r="P398" s="108" t="str">
        <f t="shared" si="86"/>
        <v/>
      </c>
      <c r="Q398" s="109" t="str">
        <f t="shared" si="87"/>
        <v/>
      </c>
      <c r="R398" s="109" t="str">
        <f t="shared" si="88"/>
        <v/>
      </c>
      <c r="S398" s="109" t="str">
        <f t="shared" si="89"/>
        <v/>
      </c>
      <c r="T398" s="109" t="str">
        <f t="shared" si="90"/>
        <v/>
      </c>
      <c r="U398" s="108" t="str">
        <f>IF(N398="","",IF(MASTER.SCHEDULE!$N398="Draw",1,IF(MASTER.SCHEDULE!$N398=H398,3,0)))</f>
        <v/>
      </c>
      <c r="V398" s="108" t="str">
        <f>IF(N398="","",IF(MASTER.SCHEDULE!$N398="Draw",1,IF(MASTER.SCHEDULE!$N398=L398,3,0)))</f>
        <v/>
      </c>
      <c r="W398" s="109" t="str">
        <f>IF(N398="","",MASTER.SCHEDULE!$Q398+MASTER.SCHEDULE!$R398)</f>
        <v/>
      </c>
      <c r="X398" s="110" t="e">
        <f t="shared" si="91"/>
        <v>#VALUE!</v>
      </c>
      <c r="Y398" s="87"/>
      <c r="Z398" s="87"/>
      <c r="AA398" s="275" t="str">
        <f t="shared" si="92"/>
        <v/>
      </c>
      <c r="AB398" s="87"/>
      <c r="AC398" s="87"/>
      <c r="AD398" s="126"/>
      <c r="AE398" s="126"/>
      <c r="AF398" s="87"/>
      <c r="AG398" s="87"/>
      <c r="AH398" s="126"/>
      <c r="AI398" s="126"/>
      <c r="AJ398" s="138"/>
      <c r="AK398" s="91"/>
      <c r="AL398" s="91"/>
      <c r="AM398" s="91"/>
      <c r="AN398" s="151"/>
      <c r="AO398" s="151"/>
      <c r="AP398" s="151"/>
      <c r="AQ398" s="151"/>
      <c r="AR398" s="151"/>
      <c r="AS398" s="151"/>
      <c r="AT398" s="151"/>
      <c r="AU398" s="152"/>
      <c r="AV398" s="152"/>
      <c r="AW398" s="152"/>
      <c r="AX398" s="151"/>
      <c r="AY398" s="151"/>
      <c r="AZ398" s="152"/>
      <c r="BA398" s="152"/>
      <c r="BB398" s="152"/>
      <c r="BC398" s="152"/>
      <c r="BD398" s="91"/>
      <c r="BE398" s="91"/>
      <c r="BF398" s="91"/>
      <c r="BG398" s="91"/>
      <c r="BH398" s="91"/>
      <c r="BI398" s="91"/>
      <c r="BJ398" s="91"/>
      <c r="BK398" s="91"/>
      <c r="BL398" s="91"/>
      <c r="BM398" s="91"/>
      <c r="BN398" s="87"/>
      <c r="BO398" s="87"/>
      <c r="BP398" s="91"/>
      <c r="BQ398" s="91"/>
      <c r="BR398" s="91"/>
      <c r="BS398" s="91"/>
      <c r="BT398" s="87"/>
      <c r="BU398" s="87"/>
      <c r="BV398" s="87"/>
      <c r="BW398" s="87"/>
      <c r="BX398" s="87"/>
      <c r="BY398" s="87"/>
      <c r="BZ398" s="87"/>
      <c r="CA398" s="87"/>
      <c r="CB398" s="87"/>
      <c r="CC398" s="87"/>
      <c r="CD398" s="87"/>
      <c r="CE398" s="87"/>
    </row>
    <row r="399" spans="1:83" ht="30" customHeight="1">
      <c r="A399" s="87"/>
      <c r="B399" s="270" t="str">
        <f>IF(OR(SCHEDULES!O398=0,SCHEDULES!O398=""),"",SCHEDULES!O398)</f>
        <v/>
      </c>
      <c r="C399" s="271" t="str">
        <f>IF(B399="","",SCHEDULES!P398)</f>
        <v/>
      </c>
      <c r="D399" s="270" t="str">
        <f>IF(B399="","",SCHEDULES!Q398)</f>
        <v/>
      </c>
      <c r="E399" s="272" t="str">
        <f>IF(B399="","",SCHEDULES!R398)</f>
        <v/>
      </c>
      <c r="F399" s="262" t="str">
        <f t="shared" si="82"/>
        <v/>
      </c>
      <c r="G399" s="270" t="str">
        <f>IFERROR(INDEX(LOGOS!B:B,MATCH(H399,LOGOS!A:A,0),1),"")</f>
        <v/>
      </c>
      <c r="H399" s="270" t="str">
        <f>IF(B399="","",SCHEDULES!S398)</f>
        <v/>
      </c>
      <c r="I399" s="313" t="s">
        <v>117</v>
      </c>
      <c r="J399" s="273" t="str">
        <f t="shared" si="83"/>
        <v/>
      </c>
      <c r="K399" s="313" t="s">
        <v>117</v>
      </c>
      <c r="L399" s="270" t="str">
        <f>IF(B399="","",SCHEDULES!T398)</f>
        <v/>
      </c>
      <c r="M399" s="270" t="str">
        <f>IFERROR(INDEX(LOGOS!B:B,MATCH(L399,LOGOS!A:A,0),1),"")</f>
        <v/>
      </c>
      <c r="N399" s="107" t="str">
        <f t="shared" si="84"/>
        <v/>
      </c>
      <c r="O399" s="108" t="str">
        <f t="shared" si="85"/>
        <v/>
      </c>
      <c r="P399" s="108" t="str">
        <f t="shared" si="86"/>
        <v/>
      </c>
      <c r="Q399" s="109" t="str">
        <f t="shared" si="87"/>
        <v/>
      </c>
      <c r="R399" s="109" t="str">
        <f t="shared" si="88"/>
        <v/>
      </c>
      <c r="S399" s="109" t="str">
        <f t="shared" si="89"/>
        <v/>
      </c>
      <c r="T399" s="109" t="str">
        <f t="shared" si="90"/>
        <v/>
      </c>
      <c r="U399" s="108" t="str">
        <f>IF(N399="","",IF(MASTER.SCHEDULE!$N399="Draw",1,IF(MASTER.SCHEDULE!$N399=H399,3,0)))</f>
        <v/>
      </c>
      <c r="V399" s="108" t="str">
        <f>IF(N399="","",IF(MASTER.SCHEDULE!$N399="Draw",1,IF(MASTER.SCHEDULE!$N399=L399,3,0)))</f>
        <v/>
      </c>
      <c r="W399" s="109" t="str">
        <f>IF(N399="","",MASTER.SCHEDULE!$Q399+MASTER.SCHEDULE!$R399)</f>
        <v/>
      </c>
      <c r="X399" s="110" t="e">
        <f t="shared" si="91"/>
        <v>#VALUE!</v>
      </c>
      <c r="Y399" s="87"/>
      <c r="Z399" s="87"/>
      <c r="AA399" s="275" t="str">
        <f t="shared" si="92"/>
        <v/>
      </c>
      <c r="AB399" s="87"/>
      <c r="AC399" s="87"/>
      <c r="AD399" s="126"/>
      <c r="AE399" s="126"/>
      <c r="AF399" s="87"/>
      <c r="AG399" s="87"/>
      <c r="AH399" s="126"/>
      <c r="AI399" s="126"/>
      <c r="AJ399" s="138"/>
      <c r="AK399" s="91"/>
      <c r="AL399" s="91"/>
      <c r="AM399" s="91"/>
      <c r="AN399" s="151"/>
      <c r="AO399" s="151"/>
      <c r="AP399" s="151"/>
      <c r="AQ399" s="151"/>
      <c r="AR399" s="151"/>
      <c r="AS399" s="151"/>
      <c r="AT399" s="151"/>
      <c r="AU399" s="152"/>
      <c r="AV399" s="152"/>
      <c r="AW399" s="152"/>
      <c r="AX399" s="151"/>
      <c r="AY399" s="151"/>
      <c r="AZ399" s="152"/>
      <c r="BA399" s="152"/>
      <c r="BB399" s="152"/>
      <c r="BC399" s="152"/>
      <c r="BD399" s="91"/>
      <c r="BE399" s="91"/>
      <c r="BF399" s="91"/>
      <c r="BG399" s="91"/>
      <c r="BH399" s="91"/>
      <c r="BI399" s="91"/>
      <c r="BJ399" s="91"/>
      <c r="BK399" s="91"/>
      <c r="BL399" s="91"/>
      <c r="BM399" s="91"/>
      <c r="BN399" s="87"/>
      <c r="BO399" s="87"/>
      <c r="BP399" s="91"/>
      <c r="BQ399" s="91"/>
      <c r="BR399" s="91"/>
      <c r="BS399" s="91"/>
      <c r="BT399" s="87"/>
      <c r="BU399" s="87"/>
      <c r="BV399" s="87"/>
      <c r="BW399" s="87"/>
      <c r="BX399" s="87"/>
      <c r="BY399" s="87"/>
      <c r="BZ399" s="87"/>
      <c r="CA399" s="87"/>
      <c r="CB399" s="87"/>
      <c r="CC399" s="87"/>
      <c r="CD399" s="87"/>
      <c r="CE399" s="87"/>
    </row>
    <row r="400" spans="1:83" ht="30" customHeight="1">
      <c r="A400" s="87"/>
      <c r="B400" s="270" t="str">
        <f>IF(OR(SCHEDULES!O399=0,SCHEDULES!O399=""),"",SCHEDULES!O399)</f>
        <v/>
      </c>
      <c r="C400" s="271" t="str">
        <f>IF(B400="","",SCHEDULES!P399)</f>
        <v/>
      </c>
      <c r="D400" s="270" t="str">
        <f>IF(B400="","",SCHEDULES!Q399)</f>
        <v/>
      </c>
      <c r="E400" s="272" t="str">
        <f>IF(B400="","",SCHEDULES!R399)</f>
        <v/>
      </c>
      <c r="F400" s="262" t="str">
        <f t="shared" si="82"/>
        <v/>
      </c>
      <c r="G400" s="270" t="str">
        <f>IFERROR(INDEX(LOGOS!B:B,MATCH(H400,LOGOS!A:A,0),1),"")</f>
        <v/>
      </c>
      <c r="H400" s="270" t="str">
        <f>IF(B400="","",SCHEDULES!S399)</f>
        <v/>
      </c>
      <c r="I400" s="313" t="s">
        <v>117</v>
      </c>
      <c r="J400" s="273" t="str">
        <f t="shared" si="83"/>
        <v/>
      </c>
      <c r="K400" s="313" t="s">
        <v>117</v>
      </c>
      <c r="L400" s="270" t="str">
        <f>IF(B400="","",SCHEDULES!T399)</f>
        <v/>
      </c>
      <c r="M400" s="270" t="str">
        <f>IFERROR(INDEX(LOGOS!B:B,MATCH(L400,LOGOS!A:A,0),1),"")</f>
        <v/>
      </c>
      <c r="N400" s="107" t="str">
        <f t="shared" si="84"/>
        <v/>
      </c>
      <c r="O400" s="108" t="str">
        <f t="shared" si="85"/>
        <v/>
      </c>
      <c r="P400" s="108" t="str">
        <f t="shared" si="86"/>
        <v/>
      </c>
      <c r="Q400" s="109" t="str">
        <f t="shared" si="87"/>
        <v/>
      </c>
      <c r="R400" s="109" t="str">
        <f t="shared" si="88"/>
        <v/>
      </c>
      <c r="S400" s="109" t="str">
        <f t="shared" si="89"/>
        <v/>
      </c>
      <c r="T400" s="109" t="str">
        <f t="shared" si="90"/>
        <v/>
      </c>
      <c r="U400" s="108" t="str">
        <f>IF(N400="","",IF(MASTER.SCHEDULE!$N400="Draw",1,IF(MASTER.SCHEDULE!$N400=H400,3,0)))</f>
        <v/>
      </c>
      <c r="V400" s="108" t="str">
        <f>IF(N400="","",IF(MASTER.SCHEDULE!$N400="Draw",1,IF(MASTER.SCHEDULE!$N400=L400,3,0)))</f>
        <v/>
      </c>
      <c r="W400" s="109" t="str">
        <f>IF(N400="","",MASTER.SCHEDULE!$Q400+MASTER.SCHEDULE!$R400)</f>
        <v/>
      </c>
      <c r="X400" s="110" t="e">
        <f t="shared" si="91"/>
        <v>#VALUE!</v>
      </c>
      <c r="Y400" s="87"/>
      <c r="Z400" s="87"/>
      <c r="AA400" s="275" t="str">
        <f t="shared" si="92"/>
        <v/>
      </c>
      <c r="AB400" s="87"/>
      <c r="AC400" s="87"/>
      <c r="AD400" s="126"/>
      <c r="AE400" s="126"/>
      <c r="AF400" s="87"/>
      <c r="AG400" s="87"/>
      <c r="AH400" s="126"/>
      <c r="AI400" s="126"/>
      <c r="AJ400" s="138"/>
      <c r="AK400" s="91"/>
      <c r="AL400" s="91"/>
      <c r="AM400" s="91"/>
      <c r="AN400" s="151"/>
      <c r="AO400" s="151"/>
      <c r="AP400" s="151"/>
      <c r="AQ400" s="151"/>
      <c r="AR400" s="151"/>
      <c r="AS400" s="151"/>
      <c r="AT400" s="151"/>
      <c r="AU400" s="152"/>
      <c r="AV400" s="152"/>
      <c r="AW400" s="152"/>
      <c r="AX400" s="151"/>
      <c r="AY400" s="151"/>
      <c r="AZ400" s="152"/>
      <c r="BA400" s="152"/>
      <c r="BB400" s="152"/>
      <c r="BC400" s="152"/>
      <c r="BD400" s="91"/>
      <c r="BE400" s="91"/>
      <c r="BF400" s="91"/>
      <c r="BG400" s="91"/>
      <c r="BH400" s="91"/>
      <c r="BI400" s="91"/>
      <c r="BJ400" s="91"/>
      <c r="BK400" s="91"/>
      <c r="BL400" s="91"/>
      <c r="BM400" s="91"/>
      <c r="BN400" s="87"/>
      <c r="BO400" s="87"/>
      <c r="BP400" s="91"/>
      <c r="BQ400" s="91"/>
      <c r="BR400" s="91"/>
      <c r="BS400" s="91"/>
      <c r="BT400" s="87"/>
      <c r="BU400" s="87"/>
      <c r="BV400" s="87"/>
      <c r="BW400" s="87"/>
      <c r="BX400" s="87"/>
      <c r="BY400" s="87"/>
      <c r="BZ400" s="87"/>
      <c r="CA400" s="87"/>
      <c r="CB400" s="87"/>
      <c r="CC400" s="87"/>
      <c r="CD400" s="87"/>
      <c r="CE400" s="87"/>
    </row>
    <row r="401" spans="1:83" ht="30" customHeight="1">
      <c r="A401" s="87"/>
      <c r="B401" s="270" t="str">
        <f>IF(OR(SCHEDULES!O400=0,SCHEDULES!O400=""),"",SCHEDULES!O400)</f>
        <v/>
      </c>
      <c r="C401" s="271" t="str">
        <f>IF(B401="","",SCHEDULES!P400)</f>
        <v/>
      </c>
      <c r="D401" s="270" t="str">
        <f>IF(B401="","",SCHEDULES!Q400)</f>
        <v/>
      </c>
      <c r="E401" s="272" t="str">
        <f>IF(B401="","",SCHEDULES!R400)</f>
        <v/>
      </c>
      <c r="F401" s="262" t="str">
        <f t="shared" si="82"/>
        <v/>
      </c>
      <c r="G401" s="270" t="str">
        <f>IFERROR(INDEX(LOGOS!B:B,MATCH(H401,LOGOS!A:A,0),1),"")</f>
        <v/>
      </c>
      <c r="H401" s="270" t="str">
        <f>IF(B401="","",SCHEDULES!S400)</f>
        <v/>
      </c>
      <c r="I401" s="313" t="s">
        <v>117</v>
      </c>
      <c r="J401" s="273" t="str">
        <f t="shared" si="83"/>
        <v/>
      </c>
      <c r="K401" s="313" t="s">
        <v>117</v>
      </c>
      <c r="L401" s="270" t="str">
        <f>IF(B401="","",SCHEDULES!T400)</f>
        <v/>
      </c>
      <c r="M401" s="270" t="str">
        <f>IFERROR(INDEX(LOGOS!B:B,MATCH(L401,LOGOS!A:A,0),1),"")</f>
        <v/>
      </c>
      <c r="N401" s="107" t="str">
        <f t="shared" si="84"/>
        <v/>
      </c>
      <c r="O401" s="108" t="str">
        <f t="shared" si="85"/>
        <v/>
      </c>
      <c r="P401" s="108" t="str">
        <f t="shared" si="86"/>
        <v/>
      </c>
      <c r="Q401" s="109" t="str">
        <f t="shared" si="87"/>
        <v/>
      </c>
      <c r="R401" s="109" t="str">
        <f t="shared" si="88"/>
        <v/>
      </c>
      <c r="S401" s="109" t="str">
        <f t="shared" si="89"/>
        <v/>
      </c>
      <c r="T401" s="109" t="str">
        <f t="shared" si="90"/>
        <v/>
      </c>
      <c r="U401" s="108" t="str">
        <f>IF(N401="","",IF(MASTER.SCHEDULE!$N401="Draw",1,IF(MASTER.SCHEDULE!$N401=H401,3,0)))</f>
        <v/>
      </c>
      <c r="V401" s="108" t="str">
        <f>IF(N401="","",IF(MASTER.SCHEDULE!$N401="Draw",1,IF(MASTER.SCHEDULE!$N401=L401,3,0)))</f>
        <v/>
      </c>
      <c r="W401" s="109" t="str">
        <f>IF(N401="","",MASTER.SCHEDULE!$Q401+MASTER.SCHEDULE!$R401)</f>
        <v/>
      </c>
      <c r="X401" s="110" t="e">
        <f t="shared" si="91"/>
        <v>#VALUE!</v>
      </c>
      <c r="Y401" s="87"/>
      <c r="Z401" s="87"/>
      <c r="AA401" s="275" t="str">
        <f t="shared" si="92"/>
        <v/>
      </c>
      <c r="AB401" s="87"/>
      <c r="AC401" s="87"/>
      <c r="AD401" s="126"/>
      <c r="AE401" s="126"/>
      <c r="AF401" s="87"/>
      <c r="AG401" s="87"/>
      <c r="AH401" s="126"/>
      <c r="AI401" s="126"/>
      <c r="AJ401" s="138"/>
      <c r="AK401" s="91"/>
      <c r="AL401" s="91"/>
      <c r="AM401" s="91"/>
      <c r="AN401" s="151"/>
      <c r="AO401" s="151"/>
      <c r="AP401" s="151"/>
      <c r="AQ401" s="151"/>
      <c r="AR401" s="151"/>
      <c r="AS401" s="151"/>
      <c r="AT401" s="151"/>
      <c r="AU401" s="152"/>
      <c r="AV401" s="152"/>
      <c r="AW401" s="152"/>
      <c r="AX401" s="151"/>
      <c r="AY401" s="151"/>
      <c r="AZ401" s="152"/>
      <c r="BA401" s="152"/>
      <c r="BB401" s="152"/>
      <c r="BC401" s="152"/>
      <c r="BD401" s="91"/>
      <c r="BE401" s="91"/>
      <c r="BF401" s="91"/>
      <c r="BG401" s="91"/>
      <c r="BH401" s="91"/>
      <c r="BI401" s="91"/>
      <c r="BJ401" s="91"/>
      <c r="BK401" s="91"/>
      <c r="BL401" s="91"/>
      <c r="BM401" s="91"/>
      <c r="BN401" s="87"/>
      <c r="BO401" s="87"/>
      <c r="BP401" s="91"/>
      <c r="BQ401" s="91"/>
      <c r="BR401" s="91"/>
      <c r="BS401" s="91"/>
      <c r="BT401" s="87"/>
      <c r="BU401" s="87"/>
      <c r="BV401" s="87"/>
      <c r="BW401" s="87"/>
      <c r="BX401" s="87"/>
      <c r="BY401" s="87"/>
      <c r="BZ401" s="87"/>
      <c r="CA401" s="87"/>
      <c r="CB401" s="87"/>
      <c r="CC401" s="87"/>
      <c r="CD401" s="87"/>
      <c r="CE401" s="87"/>
    </row>
    <row r="402" spans="1:83" ht="30" customHeight="1">
      <c r="A402" s="87"/>
      <c r="B402" s="270" t="str">
        <f>IF(OR(SCHEDULES!O401=0,SCHEDULES!O401=""),"",SCHEDULES!O401)</f>
        <v/>
      </c>
      <c r="C402" s="271" t="str">
        <f>IF(B402="","",SCHEDULES!P401)</f>
        <v/>
      </c>
      <c r="D402" s="270" t="str">
        <f>IF(B402="","",SCHEDULES!Q401)</f>
        <v/>
      </c>
      <c r="E402" s="272" t="str">
        <f>IF(B402="","",SCHEDULES!R401)</f>
        <v/>
      </c>
      <c r="F402" s="262" t="str">
        <f t="shared" si="82"/>
        <v/>
      </c>
      <c r="G402" s="270" t="str">
        <f>IFERROR(INDEX(LOGOS!B:B,MATCH(H402,LOGOS!A:A,0),1),"")</f>
        <v/>
      </c>
      <c r="H402" s="270" t="str">
        <f>IF(B402="","",SCHEDULES!S401)</f>
        <v/>
      </c>
      <c r="I402" s="313" t="s">
        <v>117</v>
      </c>
      <c r="J402" s="273" t="str">
        <f t="shared" si="83"/>
        <v/>
      </c>
      <c r="K402" s="313" t="s">
        <v>117</v>
      </c>
      <c r="L402" s="270" t="str">
        <f>IF(B402="","",SCHEDULES!T401)</f>
        <v/>
      </c>
      <c r="M402" s="270" t="str">
        <f>IFERROR(INDEX(LOGOS!B:B,MATCH(L402,LOGOS!A:A,0),1),"")</f>
        <v/>
      </c>
      <c r="N402" s="107" t="str">
        <f t="shared" si="84"/>
        <v/>
      </c>
      <c r="O402" s="108" t="str">
        <f t="shared" si="85"/>
        <v/>
      </c>
      <c r="P402" s="108" t="str">
        <f t="shared" si="86"/>
        <v/>
      </c>
      <c r="Q402" s="109" t="str">
        <f t="shared" si="87"/>
        <v/>
      </c>
      <c r="R402" s="109" t="str">
        <f t="shared" si="88"/>
        <v/>
      </c>
      <c r="S402" s="109" t="str">
        <f t="shared" si="89"/>
        <v/>
      </c>
      <c r="T402" s="109" t="str">
        <f t="shared" si="90"/>
        <v/>
      </c>
      <c r="U402" s="108" t="str">
        <f>IF(N402="","",IF(MASTER.SCHEDULE!$N402="Draw",1,IF(MASTER.SCHEDULE!$N402=H402,3,0)))</f>
        <v/>
      </c>
      <c r="V402" s="108" t="str">
        <f>IF(N402="","",IF(MASTER.SCHEDULE!$N402="Draw",1,IF(MASTER.SCHEDULE!$N402=L402,3,0)))</f>
        <v/>
      </c>
      <c r="W402" s="109" t="str">
        <f>IF(N402="","",MASTER.SCHEDULE!$Q402+MASTER.SCHEDULE!$R402)</f>
        <v/>
      </c>
      <c r="X402" s="110" t="e">
        <f t="shared" si="91"/>
        <v>#VALUE!</v>
      </c>
      <c r="Y402" s="87"/>
      <c r="Z402" s="87"/>
      <c r="AA402" s="275" t="str">
        <f t="shared" si="92"/>
        <v/>
      </c>
      <c r="AB402" s="87"/>
      <c r="AC402" s="87"/>
      <c r="AD402" s="126"/>
      <c r="AE402" s="126"/>
      <c r="AF402" s="87"/>
      <c r="AG402" s="87"/>
      <c r="AH402" s="126"/>
      <c r="AI402" s="126"/>
      <c r="AJ402" s="138"/>
      <c r="AK402" s="91"/>
      <c r="AL402" s="91"/>
      <c r="AM402" s="91"/>
      <c r="AN402" s="151"/>
      <c r="AO402" s="151"/>
      <c r="AP402" s="151"/>
      <c r="AQ402" s="151"/>
      <c r="AR402" s="151"/>
      <c r="AS402" s="151"/>
      <c r="AT402" s="151"/>
      <c r="AU402" s="152"/>
      <c r="AV402" s="152"/>
      <c r="AW402" s="152"/>
      <c r="AX402" s="151"/>
      <c r="AY402" s="151"/>
      <c r="AZ402" s="152"/>
      <c r="BA402" s="152"/>
      <c r="BB402" s="152"/>
      <c r="BC402" s="152"/>
      <c r="BD402" s="91"/>
      <c r="BE402" s="91"/>
      <c r="BF402" s="91"/>
      <c r="BG402" s="91"/>
      <c r="BH402" s="91"/>
      <c r="BI402" s="91"/>
      <c r="BJ402" s="91"/>
      <c r="BK402" s="91"/>
      <c r="BL402" s="91"/>
      <c r="BM402" s="91"/>
      <c r="BN402" s="87"/>
      <c r="BO402" s="87"/>
      <c r="BP402" s="91"/>
      <c r="BQ402" s="91"/>
      <c r="BR402" s="91"/>
      <c r="BS402" s="91"/>
      <c r="BT402" s="87"/>
      <c r="BU402" s="87"/>
      <c r="BV402" s="87"/>
      <c r="BW402" s="87"/>
      <c r="BX402" s="87"/>
      <c r="BY402" s="87"/>
      <c r="BZ402" s="87"/>
      <c r="CA402" s="87"/>
      <c r="CB402" s="87"/>
      <c r="CC402" s="87"/>
      <c r="CD402" s="87"/>
      <c r="CE402" s="87"/>
    </row>
    <row r="403" spans="1:83" ht="30" customHeight="1">
      <c r="A403" s="87"/>
      <c r="B403" s="270" t="str">
        <f>IF(OR(SCHEDULES!O402=0,SCHEDULES!O402=""),"",SCHEDULES!O402)</f>
        <v/>
      </c>
      <c r="C403" s="271" t="str">
        <f>IF(B403="","",SCHEDULES!P402)</f>
        <v/>
      </c>
      <c r="D403" s="270" t="str">
        <f>IF(B403="","",SCHEDULES!Q402)</f>
        <v/>
      </c>
      <c r="E403" s="272" t="str">
        <f>IF(B403="","",SCHEDULES!R402)</f>
        <v/>
      </c>
      <c r="F403" s="262" t="str">
        <f t="shared" si="82"/>
        <v/>
      </c>
      <c r="G403" s="270" t="str">
        <f>IFERROR(INDEX(LOGOS!B:B,MATCH(H403,LOGOS!A:A,0),1),"")</f>
        <v/>
      </c>
      <c r="H403" s="270" t="str">
        <f>IF(B403="","",SCHEDULES!S402)</f>
        <v/>
      </c>
      <c r="I403" s="313" t="s">
        <v>117</v>
      </c>
      <c r="J403" s="273" t="str">
        <f t="shared" si="83"/>
        <v/>
      </c>
      <c r="K403" s="313" t="s">
        <v>117</v>
      </c>
      <c r="L403" s="270" t="str">
        <f>IF(B403="","",SCHEDULES!T402)</f>
        <v/>
      </c>
      <c r="M403" s="270" t="str">
        <f>IFERROR(INDEX(LOGOS!B:B,MATCH(L403,LOGOS!A:A,0),1),"")</f>
        <v/>
      </c>
      <c r="N403" s="107" t="str">
        <f t="shared" si="84"/>
        <v/>
      </c>
      <c r="O403" s="108" t="str">
        <f t="shared" si="85"/>
        <v/>
      </c>
      <c r="P403" s="108" t="str">
        <f t="shared" si="86"/>
        <v/>
      </c>
      <c r="Q403" s="109" t="str">
        <f t="shared" si="87"/>
        <v/>
      </c>
      <c r="R403" s="109" t="str">
        <f t="shared" si="88"/>
        <v/>
      </c>
      <c r="S403" s="109" t="str">
        <f t="shared" si="89"/>
        <v/>
      </c>
      <c r="T403" s="109" t="str">
        <f t="shared" si="90"/>
        <v/>
      </c>
      <c r="U403" s="108" t="str">
        <f>IF(N403="","",IF(MASTER.SCHEDULE!$N403="Draw",1,IF(MASTER.SCHEDULE!$N403=H403,3,0)))</f>
        <v/>
      </c>
      <c r="V403" s="108" t="str">
        <f>IF(N403="","",IF(MASTER.SCHEDULE!$N403="Draw",1,IF(MASTER.SCHEDULE!$N403=L403,3,0)))</f>
        <v/>
      </c>
      <c r="W403" s="109" t="str">
        <f>IF(N403="","",MASTER.SCHEDULE!$Q403+MASTER.SCHEDULE!$R403)</f>
        <v/>
      </c>
      <c r="X403" s="110" t="e">
        <f t="shared" si="91"/>
        <v>#VALUE!</v>
      </c>
      <c r="Y403" s="87"/>
      <c r="Z403" s="87"/>
      <c r="AA403" s="275" t="str">
        <f t="shared" si="92"/>
        <v/>
      </c>
      <c r="AB403" s="87"/>
      <c r="AC403" s="87"/>
      <c r="AD403" s="126"/>
      <c r="AE403" s="126"/>
      <c r="AF403" s="87"/>
      <c r="AG403" s="87"/>
      <c r="AH403" s="126"/>
      <c r="AI403" s="126"/>
      <c r="AJ403" s="138"/>
      <c r="AK403" s="91"/>
      <c r="AL403" s="91"/>
      <c r="AM403" s="91"/>
      <c r="AN403" s="151"/>
      <c r="AO403" s="151"/>
      <c r="AP403" s="151"/>
      <c r="AQ403" s="151"/>
      <c r="AR403" s="151"/>
      <c r="AS403" s="151"/>
      <c r="AT403" s="151"/>
      <c r="AU403" s="152"/>
      <c r="AV403" s="152"/>
      <c r="AW403" s="152"/>
      <c r="AX403" s="151"/>
      <c r="AY403" s="151"/>
      <c r="AZ403" s="152"/>
      <c r="BA403" s="152"/>
      <c r="BB403" s="152"/>
      <c r="BC403" s="152"/>
      <c r="BD403" s="91"/>
      <c r="BE403" s="91"/>
      <c r="BF403" s="91"/>
      <c r="BG403" s="91"/>
      <c r="BH403" s="91"/>
      <c r="BI403" s="91"/>
      <c r="BJ403" s="91"/>
      <c r="BK403" s="91"/>
      <c r="BL403" s="91"/>
      <c r="BM403" s="91"/>
      <c r="BN403" s="87"/>
      <c r="BO403" s="87"/>
      <c r="BP403" s="91"/>
      <c r="BQ403" s="91"/>
      <c r="BR403" s="91"/>
      <c r="BS403" s="91"/>
      <c r="BT403" s="87"/>
      <c r="BU403" s="87"/>
      <c r="BV403" s="87"/>
      <c r="BW403" s="87"/>
      <c r="BX403" s="87"/>
      <c r="BY403" s="87"/>
      <c r="BZ403" s="87"/>
      <c r="CA403" s="87"/>
      <c r="CB403" s="87"/>
      <c r="CC403" s="87"/>
      <c r="CD403" s="87"/>
      <c r="CE403" s="87"/>
    </row>
    <row r="404" spans="1:83" ht="30" customHeight="1">
      <c r="A404" s="87"/>
      <c r="B404" s="270" t="str">
        <f>IF(OR(SCHEDULES!O403=0,SCHEDULES!O403=""),"",SCHEDULES!O403)</f>
        <v/>
      </c>
      <c r="C404" s="271" t="str">
        <f>IF(B404="","",SCHEDULES!P403)</f>
        <v/>
      </c>
      <c r="D404" s="270" t="str">
        <f>IF(B404="","",SCHEDULES!Q403)</f>
        <v/>
      </c>
      <c r="E404" s="272" t="str">
        <f>IF(B404="","",SCHEDULES!R403)</f>
        <v/>
      </c>
      <c r="F404" s="262" t="str">
        <f t="shared" si="82"/>
        <v/>
      </c>
      <c r="G404" s="270" t="str">
        <f>IFERROR(INDEX(LOGOS!B:B,MATCH(H404,LOGOS!A:A,0),1),"")</f>
        <v/>
      </c>
      <c r="H404" s="270" t="str">
        <f>IF(B404="","",SCHEDULES!S403)</f>
        <v/>
      </c>
      <c r="I404" s="313" t="s">
        <v>117</v>
      </c>
      <c r="J404" s="273" t="str">
        <f t="shared" si="83"/>
        <v/>
      </c>
      <c r="K404" s="313" t="s">
        <v>117</v>
      </c>
      <c r="L404" s="270" t="str">
        <f>IF(B404="","",SCHEDULES!T403)</f>
        <v/>
      </c>
      <c r="M404" s="270" t="str">
        <f>IFERROR(INDEX(LOGOS!B:B,MATCH(L404,LOGOS!A:A,0),1),"")</f>
        <v/>
      </c>
      <c r="N404" s="107" t="str">
        <f t="shared" si="84"/>
        <v/>
      </c>
      <c r="O404" s="108" t="str">
        <f t="shared" si="85"/>
        <v/>
      </c>
      <c r="P404" s="108" t="str">
        <f t="shared" si="86"/>
        <v/>
      </c>
      <c r="Q404" s="109" t="str">
        <f t="shared" si="87"/>
        <v/>
      </c>
      <c r="R404" s="109" t="str">
        <f t="shared" si="88"/>
        <v/>
      </c>
      <c r="S404" s="109" t="str">
        <f t="shared" si="89"/>
        <v/>
      </c>
      <c r="T404" s="109" t="str">
        <f t="shared" si="90"/>
        <v/>
      </c>
      <c r="U404" s="108" t="str">
        <f>IF(N404="","",IF(MASTER.SCHEDULE!$N404="Draw",1,IF(MASTER.SCHEDULE!$N404=H404,3,0)))</f>
        <v/>
      </c>
      <c r="V404" s="108" t="str">
        <f>IF(N404="","",IF(MASTER.SCHEDULE!$N404="Draw",1,IF(MASTER.SCHEDULE!$N404=L404,3,0)))</f>
        <v/>
      </c>
      <c r="W404" s="109" t="str">
        <f>IF(N404="","",MASTER.SCHEDULE!$Q404+MASTER.SCHEDULE!$R404)</f>
        <v/>
      </c>
      <c r="X404" s="110" t="e">
        <f t="shared" si="91"/>
        <v>#VALUE!</v>
      </c>
      <c r="Y404" s="87"/>
      <c r="Z404" s="87"/>
      <c r="AA404" s="275" t="str">
        <f t="shared" si="92"/>
        <v/>
      </c>
      <c r="AB404" s="87"/>
      <c r="AC404" s="87"/>
      <c r="AD404" s="126"/>
      <c r="AE404" s="126"/>
      <c r="AF404" s="87"/>
      <c r="AG404" s="87"/>
      <c r="AH404" s="126"/>
      <c r="AI404" s="126"/>
      <c r="AJ404" s="138"/>
      <c r="AK404" s="91"/>
      <c r="AL404" s="91"/>
      <c r="AM404" s="91"/>
      <c r="AN404" s="151"/>
      <c r="AO404" s="151"/>
      <c r="AP404" s="151"/>
      <c r="AQ404" s="151"/>
      <c r="AR404" s="151"/>
      <c r="AS404" s="151"/>
      <c r="AT404" s="151"/>
      <c r="AU404" s="152"/>
      <c r="AV404" s="152"/>
      <c r="AW404" s="152"/>
      <c r="AX404" s="151"/>
      <c r="AY404" s="151"/>
      <c r="AZ404" s="152"/>
      <c r="BA404" s="152"/>
      <c r="BB404" s="152"/>
      <c r="BC404" s="152"/>
      <c r="BD404" s="91"/>
      <c r="BE404" s="91"/>
      <c r="BF404" s="91"/>
      <c r="BG404" s="91"/>
      <c r="BH404" s="91"/>
      <c r="BI404" s="91"/>
      <c r="BJ404" s="91"/>
      <c r="BK404" s="91"/>
      <c r="BL404" s="91"/>
      <c r="BM404" s="91"/>
      <c r="BN404" s="87"/>
      <c r="BO404" s="87"/>
      <c r="BP404" s="91"/>
      <c r="BQ404" s="91"/>
      <c r="BR404" s="91"/>
      <c r="BS404" s="91"/>
      <c r="BT404" s="87"/>
      <c r="BU404" s="87"/>
      <c r="BV404" s="87"/>
      <c r="BW404" s="87"/>
      <c r="BX404" s="87"/>
      <c r="BY404" s="87"/>
      <c r="BZ404" s="87"/>
      <c r="CA404" s="87"/>
      <c r="CB404" s="87"/>
      <c r="CC404" s="87"/>
      <c r="CD404" s="87"/>
      <c r="CE404" s="87"/>
    </row>
    <row r="405" spans="1:83" ht="30" customHeight="1">
      <c r="A405" s="87"/>
      <c r="B405" s="270" t="str">
        <f>IF(OR(SCHEDULES!O404=0,SCHEDULES!O404=""),"",SCHEDULES!O404)</f>
        <v/>
      </c>
      <c r="C405" s="271" t="str">
        <f>IF(B405="","",SCHEDULES!P404)</f>
        <v/>
      </c>
      <c r="D405" s="270" t="str">
        <f>IF(B405="","",SCHEDULES!Q404)</f>
        <v/>
      </c>
      <c r="E405" s="272" t="str">
        <f>IF(B405="","",SCHEDULES!R404)</f>
        <v/>
      </c>
      <c r="F405" s="262" t="str">
        <f t="shared" si="82"/>
        <v/>
      </c>
      <c r="G405" s="270" t="str">
        <f>IFERROR(INDEX(LOGOS!B:B,MATCH(H405,LOGOS!A:A,0),1),"")</f>
        <v/>
      </c>
      <c r="H405" s="270" t="str">
        <f>IF(B405="","",SCHEDULES!S404)</f>
        <v/>
      </c>
      <c r="I405" s="313" t="s">
        <v>117</v>
      </c>
      <c r="J405" s="273" t="str">
        <f t="shared" si="83"/>
        <v/>
      </c>
      <c r="K405" s="313" t="s">
        <v>117</v>
      </c>
      <c r="L405" s="270" t="str">
        <f>IF(B405="","",SCHEDULES!T404)</f>
        <v/>
      </c>
      <c r="M405" s="270" t="str">
        <f>IFERROR(INDEX(LOGOS!B:B,MATCH(L405,LOGOS!A:A,0),1),"")</f>
        <v/>
      </c>
      <c r="N405" s="107" t="str">
        <f t="shared" si="84"/>
        <v/>
      </c>
      <c r="O405" s="108" t="str">
        <f t="shared" si="85"/>
        <v/>
      </c>
      <c r="P405" s="108" t="str">
        <f t="shared" si="86"/>
        <v/>
      </c>
      <c r="Q405" s="109" t="str">
        <f t="shared" si="87"/>
        <v/>
      </c>
      <c r="R405" s="109" t="str">
        <f t="shared" si="88"/>
        <v/>
      </c>
      <c r="S405" s="109" t="str">
        <f t="shared" si="89"/>
        <v/>
      </c>
      <c r="T405" s="109" t="str">
        <f t="shared" si="90"/>
        <v/>
      </c>
      <c r="U405" s="108" t="str">
        <f>IF(N405="","",IF(MASTER.SCHEDULE!$N405="Draw",1,IF(MASTER.SCHEDULE!$N405=H405,3,0)))</f>
        <v/>
      </c>
      <c r="V405" s="108" t="str">
        <f>IF(N405="","",IF(MASTER.SCHEDULE!$N405="Draw",1,IF(MASTER.SCHEDULE!$N405=L405,3,0)))</f>
        <v/>
      </c>
      <c r="W405" s="109" t="str">
        <f>IF(N405="","",MASTER.SCHEDULE!$Q405+MASTER.SCHEDULE!$R405)</f>
        <v/>
      </c>
      <c r="X405" s="110" t="e">
        <f t="shared" si="91"/>
        <v>#VALUE!</v>
      </c>
      <c r="Y405" s="87"/>
      <c r="Z405" s="87"/>
      <c r="AA405" s="275" t="str">
        <f t="shared" si="92"/>
        <v/>
      </c>
      <c r="AB405" s="87"/>
      <c r="AC405" s="87"/>
      <c r="AD405" s="126"/>
      <c r="AE405" s="126"/>
      <c r="AF405" s="87"/>
      <c r="AG405" s="87"/>
      <c r="AH405" s="126"/>
      <c r="AI405" s="126"/>
      <c r="AJ405" s="138"/>
      <c r="AK405" s="91"/>
      <c r="AL405" s="91"/>
      <c r="AM405" s="91"/>
      <c r="AN405" s="151"/>
      <c r="AO405" s="151"/>
      <c r="AP405" s="151"/>
      <c r="AQ405" s="151"/>
      <c r="AR405" s="151"/>
      <c r="AS405" s="151"/>
      <c r="AT405" s="151"/>
      <c r="AU405" s="152"/>
      <c r="AV405" s="152"/>
      <c r="AW405" s="152"/>
      <c r="AX405" s="151"/>
      <c r="AY405" s="151"/>
      <c r="AZ405" s="152"/>
      <c r="BA405" s="152"/>
      <c r="BB405" s="152"/>
      <c r="BC405" s="152"/>
      <c r="BD405" s="91"/>
      <c r="BE405" s="91"/>
      <c r="BF405" s="91"/>
      <c r="BG405" s="91"/>
      <c r="BH405" s="91"/>
      <c r="BI405" s="91"/>
      <c r="BJ405" s="91"/>
      <c r="BK405" s="91"/>
      <c r="BL405" s="91"/>
      <c r="BM405" s="91"/>
      <c r="BN405" s="87"/>
      <c r="BO405" s="87"/>
      <c r="BP405" s="91"/>
      <c r="BQ405" s="91"/>
      <c r="BR405" s="91"/>
      <c r="BS405" s="91"/>
      <c r="BT405" s="87"/>
      <c r="BU405" s="87"/>
      <c r="BV405" s="87"/>
      <c r="BW405" s="87"/>
      <c r="BX405" s="87"/>
      <c r="BY405" s="87"/>
      <c r="BZ405" s="87"/>
      <c r="CA405" s="87"/>
      <c r="CB405" s="87"/>
      <c r="CC405" s="87"/>
      <c r="CD405" s="87"/>
      <c r="CE405" s="87"/>
    </row>
    <row r="406" spans="1:83" ht="30" customHeight="1">
      <c r="A406" s="87"/>
      <c r="B406" s="270" t="str">
        <f>IF(OR(SCHEDULES!O405=0,SCHEDULES!O405=""),"",SCHEDULES!O405)</f>
        <v/>
      </c>
      <c r="C406" s="271" t="str">
        <f>IF(B406="","",SCHEDULES!P405)</f>
        <v/>
      </c>
      <c r="D406" s="270" t="str">
        <f>IF(B406="","",SCHEDULES!Q405)</f>
        <v/>
      </c>
      <c r="E406" s="272" t="str">
        <f>IF(B406="","",SCHEDULES!R405)</f>
        <v/>
      </c>
      <c r="F406" s="262" t="str">
        <f t="shared" si="82"/>
        <v/>
      </c>
      <c r="G406" s="270" t="str">
        <f>IFERROR(INDEX(LOGOS!B:B,MATCH(H406,LOGOS!A:A,0),1),"")</f>
        <v/>
      </c>
      <c r="H406" s="270" t="str">
        <f>IF(B406="","",SCHEDULES!S405)</f>
        <v/>
      </c>
      <c r="I406" s="313" t="s">
        <v>117</v>
      </c>
      <c r="J406" s="273" t="str">
        <f t="shared" si="83"/>
        <v/>
      </c>
      <c r="K406" s="313" t="s">
        <v>117</v>
      </c>
      <c r="L406" s="270" t="str">
        <f>IF(B406="","",SCHEDULES!T405)</f>
        <v/>
      </c>
      <c r="M406" s="270" t="str">
        <f>IFERROR(INDEX(LOGOS!B:B,MATCH(L406,LOGOS!A:A,0),1),"")</f>
        <v/>
      </c>
      <c r="N406" s="107" t="str">
        <f t="shared" si="84"/>
        <v/>
      </c>
      <c r="O406" s="108" t="str">
        <f t="shared" si="85"/>
        <v/>
      </c>
      <c r="P406" s="108" t="str">
        <f t="shared" si="86"/>
        <v/>
      </c>
      <c r="Q406" s="109" t="str">
        <f t="shared" si="87"/>
        <v/>
      </c>
      <c r="R406" s="109" t="str">
        <f t="shared" si="88"/>
        <v/>
      </c>
      <c r="S406" s="109" t="str">
        <f t="shared" si="89"/>
        <v/>
      </c>
      <c r="T406" s="109" t="str">
        <f t="shared" si="90"/>
        <v/>
      </c>
      <c r="U406" s="108" t="str">
        <f>IF(N406="","",IF(MASTER.SCHEDULE!$N406="Draw",1,IF(MASTER.SCHEDULE!$N406=H406,3,0)))</f>
        <v/>
      </c>
      <c r="V406" s="108" t="str">
        <f>IF(N406="","",IF(MASTER.SCHEDULE!$N406="Draw",1,IF(MASTER.SCHEDULE!$N406=L406,3,0)))</f>
        <v/>
      </c>
      <c r="W406" s="109" t="str">
        <f>IF(N406="","",MASTER.SCHEDULE!$Q406+MASTER.SCHEDULE!$R406)</f>
        <v/>
      </c>
      <c r="X406" s="110" t="e">
        <f t="shared" si="91"/>
        <v>#VALUE!</v>
      </c>
      <c r="Y406" s="87"/>
      <c r="Z406" s="87"/>
      <c r="AA406" s="275" t="str">
        <f t="shared" si="92"/>
        <v/>
      </c>
      <c r="AB406" s="87"/>
      <c r="AC406" s="87"/>
      <c r="AD406" s="126"/>
      <c r="AE406" s="126"/>
      <c r="AF406" s="87"/>
      <c r="AG406" s="87"/>
      <c r="AH406" s="126"/>
      <c r="AI406" s="126"/>
      <c r="AJ406" s="138"/>
      <c r="AK406" s="91"/>
      <c r="AL406" s="91"/>
      <c r="AM406" s="91"/>
      <c r="AN406" s="151"/>
      <c r="AO406" s="151"/>
      <c r="AP406" s="151"/>
      <c r="AQ406" s="151"/>
      <c r="AR406" s="151"/>
      <c r="AS406" s="151"/>
      <c r="AT406" s="151"/>
      <c r="AU406" s="152"/>
      <c r="AV406" s="152"/>
      <c r="AW406" s="152"/>
      <c r="AX406" s="151"/>
      <c r="AY406" s="151"/>
      <c r="AZ406" s="152"/>
      <c r="BA406" s="152"/>
      <c r="BB406" s="152"/>
      <c r="BC406" s="152"/>
      <c r="BD406" s="91"/>
      <c r="BE406" s="91"/>
      <c r="BF406" s="91"/>
      <c r="BG406" s="91"/>
      <c r="BH406" s="91"/>
      <c r="BI406" s="91"/>
      <c r="BJ406" s="91"/>
      <c r="BK406" s="91"/>
      <c r="BL406" s="91"/>
      <c r="BM406" s="91"/>
      <c r="BN406" s="87"/>
      <c r="BO406" s="87"/>
      <c r="BP406" s="91"/>
      <c r="BQ406" s="91"/>
      <c r="BR406" s="91"/>
      <c r="BS406" s="91"/>
      <c r="BT406" s="87"/>
      <c r="BU406" s="87"/>
      <c r="BV406" s="87"/>
      <c r="BW406" s="87"/>
      <c r="BX406" s="87"/>
      <c r="BY406" s="87"/>
      <c r="BZ406" s="87"/>
      <c r="CA406" s="87"/>
      <c r="CB406" s="87"/>
      <c r="CC406" s="87"/>
      <c r="CD406" s="87"/>
      <c r="CE406" s="87"/>
    </row>
    <row r="407" spans="1:83" ht="30" customHeight="1">
      <c r="A407" s="87"/>
      <c r="B407" s="270" t="str">
        <f>IF(OR(SCHEDULES!O406=0,SCHEDULES!O406=""),"",SCHEDULES!O406)</f>
        <v/>
      </c>
      <c r="C407" s="271" t="str">
        <f>IF(B407="","",SCHEDULES!P406)</f>
        <v/>
      </c>
      <c r="D407" s="270" t="str">
        <f>IF(B407="","",SCHEDULES!Q406)</f>
        <v/>
      </c>
      <c r="E407" s="272" t="str">
        <f>IF(B407="","",SCHEDULES!R406)</f>
        <v/>
      </c>
      <c r="F407" s="262" t="str">
        <f t="shared" si="82"/>
        <v/>
      </c>
      <c r="G407" s="270" t="str">
        <f>IFERROR(INDEX(LOGOS!B:B,MATCH(H407,LOGOS!A:A,0),1),"")</f>
        <v/>
      </c>
      <c r="H407" s="270" t="str">
        <f>IF(B407="","",SCHEDULES!S406)</f>
        <v/>
      </c>
      <c r="I407" s="313" t="s">
        <v>117</v>
      </c>
      <c r="J407" s="273" t="str">
        <f t="shared" si="83"/>
        <v/>
      </c>
      <c r="K407" s="313" t="s">
        <v>117</v>
      </c>
      <c r="L407" s="270" t="str">
        <f>IF(B407="","",SCHEDULES!T406)</f>
        <v/>
      </c>
      <c r="M407" s="270" t="str">
        <f>IFERROR(INDEX(LOGOS!B:B,MATCH(L407,LOGOS!A:A,0),1),"")</f>
        <v/>
      </c>
      <c r="N407" s="107" t="str">
        <f t="shared" si="84"/>
        <v/>
      </c>
      <c r="O407" s="108" t="str">
        <f t="shared" si="85"/>
        <v/>
      </c>
      <c r="P407" s="108" t="str">
        <f t="shared" si="86"/>
        <v/>
      </c>
      <c r="Q407" s="109" t="str">
        <f t="shared" si="87"/>
        <v/>
      </c>
      <c r="R407" s="109" t="str">
        <f t="shared" si="88"/>
        <v/>
      </c>
      <c r="S407" s="109" t="str">
        <f t="shared" si="89"/>
        <v/>
      </c>
      <c r="T407" s="109" t="str">
        <f t="shared" si="90"/>
        <v/>
      </c>
      <c r="U407" s="108" t="str">
        <f>IF(N407="","",IF(MASTER.SCHEDULE!$N407="Draw",1,IF(MASTER.SCHEDULE!$N407=H407,3,0)))</f>
        <v/>
      </c>
      <c r="V407" s="108" t="str">
        <f>IF(N407="","",IF(MASTER.SCHEDULE!$N407="Draw",1,IF(MASTER.SCHEDULE!$N407=L407,3,0)))</f>
        <v/>
      </c>
      <c r="W407" s="109" t="str">
        <f>IF(N407="","",MASTER.SCHEDULE!$Q407+MASTER.SCHEDULE!$R407)</f>
        <v/>
      </c>
      <c r="X407" s="110" t="e">
        <f t="shared" si="91"/>
        <v>#VALUE!</v>
      </c>
      <c r="Y407" s="87"/>
      <c r="Z407" s="87"/>
      <c r="AA407" s="275" t="str">
        <f t="shared" si="92"/>
        <v/>
      </c>
      <c r="AB407" s="87"/>
      <c r="AC407" s="87"/>
      <c r="AD407" s="126"/>
      <c r="AE407" s="126"/>
      <c r="AF407" s="87"/>
      <c r="AG407" s="87"/>
      <c r="AH407" s="126"/>
      <c r="AI407" s="126"/>
      <c r="AJ407" s="138"/>
      <c r="AK407" s="91"/>
      <c r="AL407" s="91"/>
      <c r="AM407" s="91"/>
      <c r="AN407" s="151"/>
      <c r="AO407" s="151"/>
      <c r="AP407" s="151"/>
      <c r="AQ407" s="151"/>
      <c r="AR407" s="151"/>
      <c r="AS407" s="151"/>
      <c r="AT407" s="151"/>
      <c r="AU407" s="152"/>
      <c r="AV407" s="152"/>
      <c r="AW407" s="152"/>
      <c r="AX407" s="151"/>
      <c r="AY407" s="151"/>
      <c r="AZ407" s="152"/>
      <c r="BA407" s="152"/>
      <c r="BB407" s="152"/>
      <c r="BC407" s="152"/>
      <c r="BD407" s="91"/>
      <c r="BE407" s="91"/>
      <c r="BF407" s="91"/>
      <c r="BG407" s="91"/>
      <c r="BH407" s="91"/>
      <c r="BI407" s="91"/>
      <c r="BJ407" s="91"/>
      <c r="BK407" s="91"/>
      <c r="BL407" s="91"/>
      <c r="BM407" s="91"/>
      <c r="BN407" s="87"/>
      <c r="BO407" s="87"/>
      <c r="BP407" s="91"/>
      <c r="BQ407" s="91"/>
      <c r="BR407" s="91"/>
      <c r="BS407" s="91"/>
      <c r="BT407" s="87"/>
      <c r="BU407" s="87"/>
      <c r="BV407" s="87"/>
      <c r="BW407" s="87"/>
      <c r="BX407" s="87"/>
      <c r="BY407" s="87"/>
      <c r="BZ407" s="87"/>
      <c r="CA407" s="87"/>
      <c r="CB407" s="87"/>
      <c r="CC407" s="87"/>
      <c r="CD407" s="87"/>
      <c r="CE407" s="87"/>
    </row>
    <row r="408" spans="1:83" ht="30" customHeight="1">
      <c r="A408" s="87"/>
      <c r="B408" s="270" t="str">
        <f>IF(OR(SCHEDULES!O407=0,SCHEDULES!O407=""),"",SCHEDULES!O407)</f>
        <v/>
      </c>
      <c r="C408" s="271" t="str">
        <f>IF(B408="","",SCHEDULES!P407)</f>
        <v/>
      </c>
      <c r="D408" s="270" t="str">
        <f>IF(B408="","",SCHEDULES!Q407)</f>
        <v/>
      </c>
      <c r="E408" s="272" t="str">
        <f>IF(B408="","",SCHEDULES!R407)</f>
        <v/>
      </c>
      <c r="F408" s="262" t="str">
        <f t="shared" si="82"/>
        <v/>
      </c>
      <c r="G408" s="270" t="str">
        <f>IFERROR(INDEX(LOGOS!B:B,MATCH(H408,LOGOS!A:A,0),1),"")</f>
        <v/>
      </c>
      <c r="H408" s="270" t="str">
        <f>IF(B408="","",SCHEDULES!S407)</f>
        <v/>
      </c>
      <c r="I408" s="313" t="s">
        <v>117</v>
      </c>
      <c r="J408" s="273" t="str">
        <f t="shared" si="83"/>
        <v/>
      </c>
      <c r="K408" s="313" t="s">
        <v>117</v>
      </c>
      <c r="L408" s="270" t="str">
        <f>IF(B408="","",SCHEDULES!T407)</f>
        <v/>
      </c>
      <c r="M408" s="270" t="str">
        <f>IFERROR(INDEX(LOGOS!B:B,MATCH(L408,LOGOS!A:A,0),1),"")</f>
        <v/>
      </c>
      <c r="N408" s="107" t="str">
        <f t="shared" si="84"/>
        <v/>
      </c>
      <c r="O408" s="108" t="str">
        <f t="shared" si="85"/>
        <v/>
      </c>
      <c r="P408" s="108" t="str">
        <f t="shared" si="86"/>
        <v/>
      </c>
      <c r="Q408" s="109" t="str">
        <f t="shared" si="87"/>
        <v/>
      </c>
      <c r="R408" s="109" t="str">
        <f t="shared" si="88"/>
        <v/>
      </c>
      <c r="S408" s="109" t="str">
        <f t="shared" si="89"/>
        <v/>
      </c>
      <c r="T408" s="109" t="str">
        <f t="shared" si="90"/>
        <v/>
      </c>
      <c r="U408" s="108" t="str">
        <f>IF(N408="","",IF(MASTER.SCHEDULE!$N408="Draw",1,IF(MASTER.SCHEDULE!$N408=H408,3,0)))</f>
        <v/>
      </c>
      <c r="V408" s="108" t="str">
        <f>IF(N408="","",IF(MASTER.SCHEDULE!$N408="Draw",1,IF(MASTER.SCHEDULE!$N408=L408,3,0)))</f>
        <v/>
      </c>
      <c r="W408" s="109" t="str">
        <f>IF(N408="","",MASTER.SCHEDULE!$Q408+MASTER.SCHEDULE!$R408)</f>
        <v/>
      </c>
      <c r="X408" s="110" t="e">
        <f t="shared" si="91"/>
        <v>#VALUE!</v>
      </c>
      <c r="Y408" s="87"/>
      <c r="Z408" s="87"/>
      <c r="AA408" s="275" t="str">
        <f t="shared" si="92"/>
        <v/>
      </c>
      <c r="AB408" s="87"/>
      <c r="AC408" s="87"/>
      <c r="AD408" s="126"/>
      <c r="AE408" s="126"/>
      <c r="AF408" s="87"/>
      <c r="AG408" s="87"/>
      <c r="AH408" s="126"/>
      <c r="AI408" s="126"/>
      <c r="AJ408" s="138"/>
      <c r="AK408" s="91"/>
      <c r="AL408" s="91"/>
      <c r="AM408" s="91"/>
      <c r="AN408" s="151"/>
      <c r="AO408" s="151"/>
      <c r="AP408" s="151"/>
      <c r="AQ408" s="151"/>
      <c r="AR408" s="151"/>
      <c r="AS408" s="151"/>
      <c r="AT408" s="151"/>
      <c r="AU408" s="152"/>
      <c r="AV408" s="152"/>
      <c r="AW408" s="152"/>
      <c r="AX408" s="151"/>
      <c r="AY408" s="151"/>
      <c r="AZ408" s="152"/>
      <c r="BA408" s="152"/>
      <c r="BB408" s="152"/>
      <c r="BC408" s="152"/>
      <c r="BD408" s="91"/>
      <c r="BE408" s="91"/>
      <c r="BF408" s="91"/>
      <c r="BG408" s="91"/>
      <c r="BH408" s="91"/>
      <c r="BI408" s="91"/>
      <c r="BJ408" s="91"/>
      <c r="BK408" s="91"/>
      <c r="BL408" s="91"/>
      <c r="BM408" s="91"/>
      <c r="BN408" s="87"/>
      <c r="BO408" s="87"/>
      <c r="BP408" s="91"/>
      <c r="BQ408" s="91"/>
      <c r="BR408" s="91"/>
      <c r="BS408" s="91"/>
      <c r="BT408" s="87"/>
      <c r="BU408" s="87"/>
      <c r="BV408" s="87"/>
      <c r="BW408" s="87"/>
      <c r="BX408" s="87"/>
      <c r="BY408" s="87"/>
      <c r="BZ408" s="87"/>
      <c r="CA408" s="87"/>
      <c r="CB408" s="87"/>
      <c r="CC408" s="87"/>
      <c r="CD408" s="87"/>
      <c r="CE408" s="87"/>
    </row>
    <row r="409" spans="1:83" ht="30" customHeight="1">
      <c r="A409" s="87"/>
      <c r="B409" s="270" t="str">
        <f>IF(OR(SCHEDULES!O408=0,SCHEDULES!O408=""),"",SCHEDULES!O408)</f>
        <v/>
      </c>
      <c r="C409" s="271" t="str">
        <f>IF(B409="","",SCHEDULES!P408)</f>
        <v/>
      </c>
      <c r="D409" s="270" t="str">
        <f>IF(B409="","",SCHEDULES!Q408)</f>
        <v/>
      </c>
      <c r="E409" s="272" t="str">
        <f>IF(B409="","",SCHEDULES!R408)</f>
        <v/>
      </c>
      <c r="F409" s="262" t="str">
        <f t="shared" si="82"/>
        <v/>
      </c>
      <c r="G409" s="270" t="str">
        <f>IFERROR(INDEX(LOGOS!B:B,MATCH(H409,LOGOS!A:A,0),1),"")</f>
        <v/>
      </c>
      <c r="H409" s="270" t="str">
        <f>IF(B409="","",SCHEDULES!S408)</f>
        <v/>
      </c>
      <c r="I409" s="313" t="s">
        <v>117</v>
      </c>
      <c r="J409" s="273" t="str">
        <f t="shared" si="83"/>
        <v/>
      </c>
      <c r="K409" s="313" t="s">
        <v>117</v>
      </c>
      <c r="L409" s="270" t="str">
        <f>IF(B409="","",SCHEDULES!T408)</f>
        <v/>
      </c>
      <c r="M409" s="270" t="str">
        <f>IFERROR(INDEX(LOGOS!B:B,MATCH(L409,LOGOS!A:A,0),1),"")</f>
        <v/>
      </c>
      <c r="N409" s="107" t="str">
        <f t="shared" si="84"/>
        <v/>
      </c>
      <c r="O409" s="108" t="str">
        <f t="shared" si="85"/>
        <v/>
      </c>
      <c r="P409" s="108" t="str">
        <f t="shared" si="86"/>
        <v/>
      </c>
      <c r="Q409" s="109" t="str">
        <f t="shared" si="87"/>
        <v/>
      </c>
      <c r="R409" s="109" t="str">
        <f t="shared" si="88"/>
        <v/>
      </c>
      <c r="S409" s="109" t="str">
        <f t="shared" si="89"/>
        <v/>
      </c>
      <c r="T409" s="109" t="str">
        <f t="shared" si="90"/>
        <v/>
      </c>
      <c r="U409" s="108" t="str">
        <f>IF(N409="","",IF(MASTER.SCHEDULE!$N409="Draw",1,IF(MASTER.SCHEDULE!$N409=H409,3,0)))</f>
        <v/>
      </c>
      <c r="V409" s="108" t="str">
        <f>IF(N409="","",IF(MASTER.SCHEDULE!$N409="Draw",1,IF(MASTER.SCHEDULE!$N409=L409,3,0)))</f>
        <v/>
      </c>
      <c r="W409" s="109" t="str">
        <f>IF(N409="","",MASTER.SCHEDULE!$Q409+MASTER.SCHEDULE!$R409)</f>
        <v/>
      </c>
      <c r="X409" s="110" t="e">
        <f t="shared" si="91"/>
        <v>#VALUE!</v>
      </c>
      <c r="Y409" s="87"/>
      <c r="Z409" s="87"/>
      <c r="AA409" s="275" t="str">
        <f t="shared" si="92"/>
        <v/>
      </c>
      <c r="AB409" s="87"/>
      <c r="AC409" s="87"/>
      <c r="AD409" s="126"/>
      <c r="AE409" s="126"/>
      <c r="AF409" s="87"/>
      <c r="AG409" s="87"/>
      <c r="AH409" s="126"/>
      <c r="AI409" s="126"/>
      <c r="AJ409" s="138"/>
      <c r="AK409" s="91"/>
      <c r="AL409" s="91"/>
      <c r="AM409" s="91"/>
      <c r="AN409" s="151"/>
      <c r="AO409" s="151"/>
      <c r="AP409" s="151"/>
      <c r="AQ409" s="151"/>
      <c r="AR409" s="151"/>
      <c r="AS409" s="151"/>
      <c r="AT409" s="151"/>
      <c r="AU409" s="152"/>
      <c r="AV409" s="152"/>
      <c r="AW409" s="152"/>
      <c r="AX409" s="151"/>
      <c r="AY409" s="151"/>
      <c r="AZ409" s="152"/>
      <c r="BA409" s="152"/>
      <c r="BB409" s="152"/>
      <c r="BC409" s="152"/>
      <c r="BD409" s="91"/>
      <c r="BE409" s="91"/>
      <c r="BF409" s="91"/>
      <c r="BG409" s="91"/>
      <c r="BH409" s="91"/>
      <c r="BI409" s="91"/>
      <c r="BJ409" s="91"/>
      <c r="BK409" s="91"/>
      <c r="BL409" s="91"/>
      <c r="BM409" s="91"/>
      <c r="BN409" s="87"/>
      <c r="BO409" s="87"/>
      <c r="BP409" s="91"/>
      <c r="BQ409" s="91"/>
      <c r="BR409" s="91"/>
      <c r="BS409" s="91"/>
      <c r="BT409" s="87"/>
      <c r="BU409" s="87"/>
      <c r="BV409" s="87"/>
      <c r="BW409" s="87"/>
      <c r="BX409" s="87"/>
      <c r="BY409" s="87"/>
      <c r="BZ409" s="87"/>
      <c r="CA409" s="87"/>
      <c r="CB409" s="87"/>
      <c r="CC409" s="87"/>
      <c r="CD409" s="87"/>
      <c r="CE409" s="87"/>
    </row>
    <row r="410" spans="1:83" ht="30" customHeight="1">
      <c r="A410" s="87"/>
      <c r="B410" s="270" t="str">
        <f>IF(OR(SCHEDULES!O409=0,SCHEDULES!O409=""),"",SCHEDULES!O409)</f>
        <v/>
      </c>
      <c r="C410" s="271" t="str">
        <f>IF(B410="","",SCHEDULES!P409)</f>
        <v/>
      </c>
      <c r="D410" s="270" t="str">
        <f>IF(B410="","",SCHEDULES!Q409)</f>
        <v/>
      </c>
      <c r="E410" s="272" t="str">
        <f>IF(B410="","",SCHEDULES!R409)</f>
        <v/>
      </c>
      <c r="F410" s="262" t="str">
        <f t="shared" si="82"/>
        <v/>
      </c>
      <c r="G410" s="270" t="str">
        <f>IFERROR(INDEX(LOGOS!B:B,MATCH(H410,LOGOS!A:A,0),1),"")</f>
        <v/>
      </c>
      <c r="H410" s="270" t="str">
        <f>IF(B410="","",SCHEDULES!S409)</f>
        <v/>
      </c>
      <c r="I410" s="313" t="s">
        <v>117</v>
      </c>
      <c r="J410" s="273" t="str">
        <f t="shared" si="83"/>
        <v/>
      </c>
      <c r="K410" s="313" t="s">
        <v>117</v>
      </c>
      <c r="L410" s="270" t="str">
        <f>IF(B410="","",SCHEDULES!T409)</f>
        <v/>
      </c>
      <c r="M410" s="270" t="str">
        <f>IFERROR(INDEX(LOGOS!B:B,MATCH(L410,LOGOS!A:A,0),1),"")</f>
        <v/>
      </c>
      <c r="N410" s="107" t="str">
        <f t="shared" si="84"/>
        <v/>
      </c>
      <c r="O410" s="108" t="str">
        <f t="shared" si="85"/>
        <v/>
      </c>
      <c r="P410" s="108" t="str">
        <f t="shared" si="86"/>
        <v/>
      </c>
      <c r="Q410" s="109" t="str">
        <f t="shared" si="87"/>
        <v/>
      </c>
      <c r="R410" s="109" t="str">
        <f t="shared" si="88"/>
        <v/>
      </c>
      <c r="S410" s="109" t="str">
        <f t="shared" si="89"/>
        <v/>
      </c>
      <c r="T410" s="109" t="str">
        <f t="shared" si="90"/>
        <v/>
      </c>
      <c r="U410" s="108" t="str">
        <f>IF(N410="","",IF(MASTER.SCHEDULE!$N410="Draw",1,IF(MASTER.SCHEDULE!$N410=H410,3,0)))</f>
        <v/>
      </c>
      <c r="V410" s="108" t="str">
        <f>IF(N410="","",IF(MASTER.SCHEDULE!$N410="Draw",1,IF(MASTER.SCHEDULE!$N410=L410,3,0)))</f>
        <v/>
      </c>
      <c r="W410" s="109" t="str">
        <f>IF(N410="","",MASTER.SCHEDULE!$Q410+MASTER.SCHEDULE!$R410)</f>
        <v/>
      </c>
      <c r="X410" s="110" t="e">
        <f t="shared" si="91"/>
        <v>#VALUE!</v>
      </c>
      <c r="Y410" s="87"/>
      <c r="Z410" s="87"/>
      <c r="AA410" s="275" t="str">
        <f t="shared" si="92"/>
        <v/>
      </c>
      <c r="AB410" s="87"/>
      <c r="AC410" s="87"/>
      <c r="AD410" s="126"/>
      <c r="AE410" s="126"/>
      <c r="AF410" s="87"/>
      <c r="AG410" s="87"/>
      <c r="AH410" s="126"/>
      <c r="AI410" s="126"/>
      <c r="AJ410" s="138"/>
      <c r="AK410" s="91"/>
      <c r="AL410" s="91"/>
      <c r="AM410" s="91"/>
      <c r="AN410" s="151"/>
      <c r="AO410" s="151"/>
      <c r="AP410" s="151"/>
      <c r="AQ410" s="151"/>
      <c r="AR410" s="151"/>
      <c r="AS410" s="151"/>
      <c r="AT410" s="151"/>
      <c r="AU410" s="152"/>
      <c r="AV410" s="152"/>
      <c r="AW410" s="152"/>
      <c r="AX410" s="151"/>
      <c r="AY410" s="151"/>
      <c r="AZ410" s="152"/>
      <c r="BA410" s="152"/>
      <c r="BB410" s="152"/>
      <c r="BC410" s="152"/>
      <c r="BD410" s="91"/>
      <c r="BE410" s="91"/>
      <c r="BF410" s="91"/>
      <c r="BG410" s="91"/>
      <c r="BH410" s="91"/>
      <c r="BI410" s="91"/>
      <c r="BJ410" s="91"/>
      <c r="BK410" s="91"/>
      <c r="BL410" s="91"/>
      <c r="BM410" s="91"/>
      <c r="BN410" s="87"/>
      <c r="BO410" s="87"/>
      <c r="BP410" s="91"/>
      <c r="BQ410" s="91"/>
      <c r="BR410" s="91"/>
      <c r="BS410" s="91"/>
      <c r="BT410" s="87"/>
      <c r="BU410" s="87"/>
      <c r="BV410" s="87"/>
      <c r="BW410" s="87"/>
      <c r="BX410" s="87"/>
      <c r="BY410" s="87"/>
      <c r="BZ410" s="87"/>
      <c r="CA410" s="87"/>
      <c r="CB410" s="87"/>
      <c r="CC410" s="87"/>
      <c r="CD410" s="87"/>
      <c r="CE410" s="87"/>
    </row>
    <row r="411" spans="1:83" ht="30" customHeight="1">
      <c r="A411" s="87"/>
      <c r="B411" s="270" t="str">
        <f>IF(OR(SCHEDULES!O410=0,SCHEDULES!O410=""),"",SCHEDULES!O410)</f>
        <v/>
      </c>
      <c r="C411" s="271" t="str">
        <f>IF(B411="","",SCHEDULES!P410)</f>
        <v/>
      </c>
      <c r="D411" s="270" t="str">
        <f>IF(B411="","",SCHEDULES!Q410)</f>
        <v/>
      </c>
      <c r="E411" s="272" t="str">
        <f>IF(B411="","",SCHEDULES!R410)</f>
        <v/>
      </c>
      <c r="F411" s="262" t="str">
        <f t="shared" si="82"/>
        <v/>
      </c>
      <c r="G411" s="270" t="str">
        <f>IFERROR(INDEX(LOGOS!B:B,MATCH(H411,LOGOS!A:A,0),1),"")</f>
        <v/>
      </c>
      <c r="H411" s="270" t="str">
        <f>IF(B411="","",SCHEDULES!S410)</f>
        <v/>
      </c>
      <c r="I411" s="313" t="s">
        <v>117</v>
      </c>
      <c r="J411" s="273" t="str">
        <f t="shared" si="83"/>
        <v/>
      </c>
      <c r="K411" s="313" t="s">
        <v>117</v>
      </c>
      <c r="L411" s="270" t="str">
        <f>IF(B411="","",SCHEDULES!T410)</f>
        <v/>
      </c>
      <c r="M411" s="270" t="str">
        <f>IFERROR(INDEX(LOGOS!B:B,MATCH(L411,LOGOS!A:A,0),1),"")</f>
        <v/>
      </c>
      <c r="N411" s="107" t="str">
        <f t="shared" si="84"/>
        <v/>
      </c>
      <c r="O411" s="108" t="str">
        <f t="shared" si="85"/>
        <v/>
      </c>
      <c r="P411" s="108" t="str">
        <f t="shared" si="86"/>
        <v/>
      </c>
      <c r="Q411" s="109" t="str">
        <f t="shared" si="87"/>
        <v/>
      </c>
      <c r="R411" s="109" t="str">
        <f t="shared" si="88"/>
        <v/>
      </c>
      <c r="S411" s="109" t="str">
        <f t="shared" si="89"/>
        <v/>
      </c>
      <c r="T411" s="109" t="str">
        <f t="shared" si="90"/>
        <v/>
      </c>
      <c r="U411" s="108" t="str">
        <f>IF(N411="","",IF(MASTER.SCHEDULE!$N411="Draw",1,IF(MASTER.SCHEDULE!$N411=H411,3,0)))</f>
        <v/>
      </c>
      <c r="V411" s="108" t="str">
        <f>IF(N411="","",IF(MASTER.SCHEDULE!$N411="Draw",1,IF(MASTER.SCHEDULE!$N411=L411,3,0)))</f>
        <v/>
      </c>
      <c r="W411" s="109" t="str">
        <f>IF(N411="","",MASTER.SCHEDULE!$Q411+MASTER.SCHEDULE!$R411)</f>
        <v/>
      </c>
      <c r="X411" s="110" t="e">
        <f t="shared" si="91"/>
        <v>#VALUE!</v>
      </c>
      <c r="Y411" s="87"/>
      <c r="Z411" s="87"/>
      <c r="AA411" s="275" t="str">
        <f t="shared" si="92"/>
        <v/>
      </c>
      <c r="AB411" s="87"/>
      <c r="AC411" s="87"/>
      <c r="AD411" s="126"/>
      <c r="AE411" s="126"/>
      <c r="AF411" s="87"/>
      <c r="AG411" s="87"/>
      <c r="AH411" s="126"/>
      <c r="AI411" s="126"/>
      <c r="AJ411" s="138"/>
      <c r="AK411" s="91"/>
      <c r="AL411" s="91"/>
      <c r="AM411" s="91"/>
      <c r="AN411" s="151"/>
      <c r="AO411" s="151"/>
      <c r="AP411" s="151"/>
      <c r="AQ411" s="151"/>
      <c r="AR411" s="151"/>
      <c r="AS411" s="151"/>
      <c r="AT411" s="151"/>
      <c r="AU411" s="152"/>
      <c r="AV411" s="152"/>
      <c r="AW411" s="152"/>
      <c r="AX411" s="151"/>
      <c r="AY411" s="151"/>
      <c r="AZ411" s="152"/>
      <c r="BA411" s="152"/>
      <c r="BB411" s="152"/>
      <c r="BC411" s="152"/>
      <c r="BD411" s="91"/>
      <c r="BE411" s="91"/>
      <c r="BF411" s="91"/>
      <c r="BG411" s="91"/>
      <c r="BH411" s="91"/>
      <c r="BI411" s="91"/>
      <c r="BJ411" s="91"/>
      <c r="BK411" s="91"/>
      <c r="BL411" s="91"/>
      <c r="BM411" s="91"/>
      <c r="BN411" s="87"/>
      <c r="BO411" s="87"/>
      <c r="BP411" s="91"/>
      <c r="BQ411" s="91"/>
      <c r="BR411" s="91"/>
      <c r="BS411" s="91"/>
      <c r="BT411" s="87"/>
      <c r="BU411" s="87"/>
      <c r="BV411" s="87"/>
      <c r="BW411" s="87"/>
      <c r="BX411" s="87"/>
      <c r="BY411" s="87"/>
      <c r="BZ411" s="87"/>
      <c r="CA411" s="87"/>
      <c r="CB411" s="87"/>
      <c r="CC411" s="87"/>
      <c r="CD411" s="87"/>
      <c r="CE411" s="87"/>
    </row>
    <row r="412" spans="1:83" ht="30" customHeight="1">
      <c r="A412" s="87"/>
      <c r="B412" s="270" t="str">
        <f>IF(OR(SCHEDULES!O411=0,SCHEDULES!O411=""),"",SCHEDULES!O411)</f>
        <v/>
      </c>
      <c r="C412" s="271" t="str">
        <f>IF(B412="","",SCHEDULES!P411)</f>
        <v/>
      </c>
      <c r="D412" s="270" t="str">
        <f>IF(B412="","",SCHEDULES!Q411)</f>
        <v/>
      </c>
      <c r="E412" s="272" t="str">
        <f>IF(B412="","",SCHEDULES!R411)</f>
        <v/>
      </c>
      <c r="F412" s="262" t="str">
        <f t="shared" si="82"/>
        <v/>
      </c>
      <c r="G412" s="270" t="str">
        <f>IFERROR(INDEX(LOGOS!B:B,MATCH(H412,LOGOS!A:A,0),1),"")</f>
        <v/>
      </c>
      <c r="H412" s="270" t="str">
        <f>IF(B412="","",SCHEDULES!S411)</f>
        <v/>
      </c>
      <c r="I412" s="313" t="s">
        <v>117</v>
      </c>
      <c r="J412" s="273" t="str">
        <f t="shared" si="83"/>
        <v/>
      </c>
      <c r="K412" s="313" t="s">
        <v>117</v>
      </c>
      <c r="L412" s="270" t="str">
        <f>IF(B412="","",SCHEDULES!T411)</f>
        <v/>
      </c>
      <c r="M412" s="270" t="str">
        <f>IFERROR(INDEX(LOGOS!B:B,MATCH(L412,LOGOS!A:A,0),1),"")</f>
        <v/>
      </c>
      <c r="N412" s="107" t="str">
        <f t="shared" si="84"/>
        <v/>
      </c>
      <c r="O412" s="108" t="str">
        <f t="shared" si="85"/>
        <v/>
      </c>
      <c r="P412" s="108" t="str">
        <f t="shared" si="86"/>
        <v/>
      </c>
      <c r="Q412" s="109" t="str">
        <f t="shared" si="87"/>
        <v/>
      </c>
      <c r="R412" s="109" t="str">
        <f t="shared" si="88"/>
        <v/>
      </c>
      <c r="S412" s="109" t="str">
        <f t="shared" si="89"/>
        <v/>
      </c>
      <c r="T412" s="109" t="str">
        <f t="shared" si="90"/>
        <v/>
      </c>
      <c r="U412" s="108" t="str">
        <f>IF(N412="","",IF(MASTER.SCHEDULE!$N412="Draw",1,IF(MASTER.SCHEDULE!$N412=H412,3,0)))</f>
        <v/>
      </c>
      <c r="V412" s="108" t="str">
        <f>IF(N412="","",IF(MASTER.SCHEDULE!$N412="Draw",1,IF(MASTER.SCHEDULE!$N412=L412,3,0)))</f>
        <v/>
      </c>
      <c r="W412" s="109" t="str">
        <f>IF(N412="","",MASTER.SCHEDULE!$Q412+MASTER.SCHEDULE!$R412)</f>
        <v/>
      </c>
      <c r="X412" s="110" t="e">
        <f t="shared" si="91"/>
        <v>#VALUE!</v>
      </c>
      <c r="Y412" s="87"/>
      <c r="Z412" s="87"/>
      <c r="AA412" s="275" t="str">
        <f t="shared" si="92"/>
        <v/>
      </c>
      <c r="AB412" s="87"/>
      <c r="AC412" s="87"/>
      <c r="AD412" s="126"/>
      <c r="AE412" s="126"/>
      <c r="AF412" s="87"/>
      <c r="AG412" s="87"/>
      <c r="AH412" s="126"/>
      <c r="AI412" s="126"/>
      <c r="AJ412" s="138"/>
      <c r="AK412" s="91"/>
      <c r="AL412" s="91"/>
      <c r="AM412" s="91"/>
      <c r="AN412" s="151"/>
      <c r="AO412" s="151"/>
      <c r="AP412" s="151"/>
      <c r="AQ412" s="151"/>
      <c r="AR412" s="151"/>
      <c r="AS412" s="151"/>
      <c r="AT412" s="151"/>
      <c r="AU412" s="152"/>
      <c r="AV412" s="152"/>
      <c r="AW412" s="152"/>
      <c r="AX412" s="151"/>
      <c r="AY412" s="151"/>
      <c r="AZ412" s="152"/>
      <c r="BA412" s="152"/>
      <c r="BB412" s="152"/>
      <c r="BC412" s="152"/>
      <c r="BD412" s="91"/>
      <c r="BE412" s="91"/>
      <c r="BF412" s="91"/>
      <c r="BG412" s="91"/>
      <c r="BH412" s="91"/>
      <c r="BI412" s="91"/>
      <c r="BJ412" s="91"/>
      <c r="BK412" s="91"/>
      <c r="BL412" s="91"/>
      <c r="BM412" s="91"/>
      <c r="BN412" s="87"/>
      <c r="BO412" s="87"/>
      <c r="BP412" s="91"/>
      <c r="BQ412" s="91"/>
      <c r="BR412" s="91"/>
      <c r="BS412" s="91"/>
      <c r="BT412" s="87"/>
      <c r="BU412" s="87"/>
      <c r="BV412" s="87"/>
      <c r="BW412" s="87"/>
      <c r="BX412" s="87"/>
      <c r="BY412" s="87"/>
      <c r="BZ412" s="87"/>
      <c r="CA412" s="87"/>
      <c r="CB412" s="87"/>
      <c r="CC412" s="87"/>
      <c r="CD412" s="87"/>
      <c r="CE412" s="87"/>
    </row>
    <row r="413" spans="1:83" ht="30" customHeight="1">
      <c r="A413" s="87"/>
      <c r="B413" s="270" t="str">
        <f>IF(OR(SCHEDULES!O412=0,SCHEDULES!O412=""),"",SCHEDULES!O412)</f>
        <v/>
      </c>
      <c r="C413" s="271" t="str">
        <f>IF(B413="","",SCHEDULES!P412)</f>
        <v/>
      </c>
      <c r="D413" s="270" t="str">
        <f>IF(B413="","",SCHEDULES!Q412)</f>
        <v/>
      </c>
      <c r="E413" s="272" t="str">
        <f>IF(B413="","",SCHEDULES!R412)</f>
        <v/>
      </c>
      <c r="F413" s="262" t="str">
        <f t="shared" si="82"/>
        <v/>
      </c>
      <c r="G413" s="270" t="str">
        <f>IFERROR(INDEX(LOGOS!B:B,MATCH(H413,LOGOS!A:A,0),1),"")</f>
        <v/>
      </c>
      <c r="H413" s="270" t="str">
        <f>IF(B413="","",SCHEDULES!S412)</f>
        <v/>
      </c>
      <c r="I413" s="313" t="s">
        <v>117</v>
      </c>
      <c r="J413" s="273" t="str">
        <f t="shared" si="83"/>
        <v/>
      </c>
      <c r="K413" s="313" t="s">
        <v>117</v>
      </c>
      <c r="L413" s="270" t="str">
        <f>IF(B413="","",SCHEDULES!T412)</f>
        <v/>
      </c>
      <c r="M413" s="270" t="str">
        <f>IFERROR(INDEX(LOGOS!B:B,MATCH(L413,LOGOS!A:A,0),1),"")</f>
        <v/>
      </c>
      <c r="N413" s="107" t="str">
        <f t="shared" si="84"/>
        <v/>
      </c>
      <c r="O413" s="108" t="str">
        <f t="shared" si="85"/>
        <v/>
      </c>
      <c r="P413" s="108" t="str">
        <f t="shared" si="86"/>
        <v/>
      </c>
      <c r="Q413" s="109" t="str">
        <f t="shared" si="87"/>
        <v/>
      </c>
      <c r="R413" s="109" t="str">
        <f t="shared" si="88"/>
        <v/>
      </c>
      <c r="S413" s="109" t="str">
        <f t="shared" si="89"/>
        <v/>
      </c>
      <c r="T413" s="109" t="str">
        <f t="shared" si="90"/>
        <v/>
      </c>
      <c r="U413" s="108" t="str">
        <f>IF(N413="","",IF(MASTER.SCHEDULE!$N413="Draw",1,IF(MASTER.SCHEDULE!$N413=H413,3,0)))</f>
        <v/>
      </c>
      <c r="V413" s="108" t="str">
        <f>IF(N413="","",IF(MASTER.SCHEDULE!$N413="Draw",1,IF(MASTER.SCHEDULE!$N413=L413,3,0)))</f>
        <v/>
      </c>
      <c r="W413" s="109" t="str">
        <f>IF(N413="","",MASTER.SCHEDULE!$Q413+MASTER.SCHEDULE!$R413)</f>
        <v/>
      </c>
      <c r="X413" s="110" t="e">
        <f t="shared" si="91"/>
        <v>#VALUE!</v>
      </c>
      <c r="Y413" s="87"/>
      <c r="Z413" s="87"/>
      <c r="AA413" s="275" t="str">
        <f t="shared" si="92"/>
        <v/>
      </c>
      <c r="AB413" s="87"/>
      <c r="AC413" s="87"/>
      <c r="AD413" s="126"/>
      <c r="AE413" s="126"/>
      <c r="AF413" s="87"/>
      <c r="AG413" s="87"/>
      <c r="AH413" s="126"/>
      <c r="AI413" s="126"/>
      <c r="AJ413" s="138"/>
      <c r="AK413" s="91"/>
      <c r="AL413" s="91"/>
      <c r="AM413" s="91"/>
      <c r="AN413" s="151"/>
      <c r="AO413" s="151"/>
      <c r="AP413" s="151"/>
      <c r="AQ413" s="151"/>
      <c r="AR413" s="151"/>
      <c r="AS413" s="151"/>
      <c r="AT413" s="151"/>
      <c r="AU413" s="152"/>
      <c r="AV413" s="152"/>
      <c r="AW413" s="152"/>
      <c r="AX413" s="151"/>
      <c r="AY413" s="151"/>
      <c r="AZ413" s="152"/>
      <c r="BA413" s="152"/>
      <c r="BB413" s="152"/>
      <c r="BC413" s="152"/>
      <c r="BD413" s="91"/>
      <c r="BE413" s="91"/>
      <c r="BF413" s="91"/>
      <c r="BG413" s="91"/>
      <c r="BH413" s="91"/>
      <c r="BI413" s="91"/>
      <c r="BJ413" s="91"/>
      <c r="BK413" s="91"/>
      <c r="BL413" s="91"/>
      <c r="BM413" s="91"/>
      <c r="BN413" s="87"/>
      <c r="BO413" s="87"/>
      <c r="BP413" s="91"/>
      <c r="BQ413" s="91"/>
      <c r="BR413" s="91"/>
      <c r="BS413" s="91"/>
      <c r="BT413" s="87"/>
      <c r="BU413" s="87"/>
      <c r="BV413" s="87"/>
      <c r="BW413" s="87"/>
      <c r="BX413" s="87"/>
      <c r="BY413" s="87"/>
      <c r="BZ413" s="87"/>
      <c r="CA413" s="87"/>
      <c r="CB413" s="87"/>
      <c r="CC413" s="87"/>
      <c r="CD413" s="87"/>
      <c r="CE413" s="87"/>
    </row>
    <row r="414" spans="1:83" ht="30" customHeight="1">
      <c r="A414" s="87"/>
      <c r="B414" s="270" t="str">
        <f>IF(OR(SCHEDULES!O413=0,SCHEDULES!O413=""),"",SCHEDULES!O413)</f>
        <v/>
      </c>
      <c r="C414" s="271" t="str">
        <f>IF(B414="","",SCHEDULES!P413)</f>
        <v/>
      </c>
      <c r="D414" s="270" t="str">
        <f>IF(B414="","",SCHEDULES!Q413)</f>
        <v/>
      </c>
      <c r="E414" s="272" t="str">
        <f>IF(B414="","",SCHEDULES!R413)</f>
        <v/>
      </c>
      <c r="F414" s="262" t="str">
        <f t="shared" si="82"/>
        <v/>
      </c>
      <c r="G414" s="270" t="str">
        <f>IFERROR(INDEX(LOGOS!B:B,MATCH(H414,LOGOS!A:A,0),1),"")</f>
        <v/>
      </c>
      <c r="H414" s="270" t="str">
        <f>IF(B414="","",SCHEDULES!S413)</f>
        <v/>
      </c>
      <c r="I414" s="313" t="s">
        <v>117</v>
      </c>
      <c r="J414" s="273" t="str">
        <f t="shared" si="83"/>
        <v/>
      </c>
      <c r="K414" s="313" t="s">
        <v>117</v>
      </c>
      <c r="L414" s="270" t="str">
        <f>IF(B414="","",SCHEDULES!T413)</f>
        <v/>
      </c>
      <c r="M414" s="270" t="str">
        <f>IFERROR(INDEX(LOGOS!B:B,MATCH(L414,LOGOS!A:A,0),1),"")</f>
        <v/>
      </c>
      <c r="N414" s="107" t="str">
        <f t="shared" si="84"/>
        <v/>
      </c>
      <c r="O414" s="108" t="str">
        <f t="shared" si="85"/>
        <v/>
      </c>
      <c r="P414" s="108" t="str">
        <f t="shared" si="86"/>
        <v/>
      </c>
      <c r="Q414" s="109" t="str">
        <f t="shared" si="87"/>
        <v/>
      </c>
      <c r="R414" s="109" t="str">
        <f t="shared" si="88"/>
        <v/>
      </c>
      <c r="S414" s="109" t="str">
        <f t="shared" si="89"/>
        <v/>
      </c>
      <c r="T414" s="109" t="str">
        <f t="shared" si="90"/>
        <v/>
      </c>
      <c r="U414" s="108" t="str">
        <f>IF(N414="","",IF(MASTER.SCHEDULE!$N414="Draw",1,IF(MASTER.SCHEDULE!$N414=H414,3,0)))</f>
        <v/>
      </c>
      <c r="V414" s="108" t="str">
        <f>IF(N414="","",IF(MASTER.SCHEDULE!$N414="Draw",1,IF(MASTER.SCHEDULE!$N414=L414,3,0)))</f>
        <v/>
      </c>
      <c r="W414" s="109" t="str">
        <f>IF(N414="","",MASTER.SCHEDULE!$Q414+MASTER.SCHEDULE!$R414)</f>
        <v/>
      </c>
      <c r="X414" s="110" t="e">
        <f t="shared" si="91"/>
        <v>#VALUE!</v>
      </c>
      <c r="Y414" s="87"/>
      <c r="Z414" s="87"/>
      <c r="AA414" s="275" t="str">
        <f t="shared" si="92"/>
        <v/>
      </c>
      <c r="AB414" s="87"/>
      <c r="AC414" s="87"/>
      <c r="AD414" s="126"/>
      <c r="AE414" s="126"/>
      <c r="AF414" s="87"/>
      <c r="AG414" s="87"/>
      <c r="AH414" s="126"/>
      <c r="AI414" s="126"/>
      <c r="AJ414" s="138"/>
      <c r="AK414" s="91"/>
      <c r="AL414" s="91"/>
      <c r="AM414" s="91"/>
      <c r="AN414" s="151"/>
      <c r="AO414" s="151"/>
      <c r="AP414" s="151"/>
      <c r="AQ414" s="151"/>
      <c r="AR414" s="151"/>
      <c r="AS414" s="151"/>
      <c r="AT414" s="151"/>
      <c r="AU414" s="152"/>
      <c r="AV414" s="152"/>
      <c r="AW414" s="152"/>
      <c r="AX414" s="151"/>
      <c r="AY414" s="151"/>
      <c r="AZ414" s="152"/>
      <c r="BA414" s="152"/>
      <c r="BB414" s="152"/>
      <c r="BC414" s="152"/>
      <c r="BD414" s="91"/>
      <c r="BE414" s="91"/>
      <c r="BF414" s="91"/>
      <c r="BG414" s="91"/>
      <c r="BH414" s="91"/>
      <c r="BI414" s="91"/>
      <c r="BJ414" s="91"/>
      <c r="BK414" s="91"/>
      <c r="BL414" s="91"/>
      <c r="BM414" s="91"/>
      <c r="BN414" s="87"/>
      <c r="BO414" s="87"/>
      <c r="BP414" s="91"/>
      <c r="BQ414" s="91"/>
      <c r="BR414" s="91"/>
      <c r="BS414" s="91"/>
      <c r="BT414" s="87"/>
      <c r="BU414" s="87"/>
      <c r="BV414" s="87"/>
      <c r="BW414" s="87"/>
      <c r="BX414" s="87"/>
      <c r="BY414" s="87"/>
      <c r="BZ414" s="87"/>
      <c r="CA414" s="87"/>
      <c r="CB414" s="87"/>
      <c r="CC414" s="87"/>
      <c r="CD414" s="87"/>
      <c r="CE414" s="87"/>
    </row>
    <row r="415" spans="1:83" ht="30" customHeight="1">
      <c r="A415" s="87"/>
      <c r="B415" s="270" t="str">
        <f>IF(OR(SCHEDULES!O414=0,SCHEDULES!O414=""),"",SCHEDULES!O414)</f>
        <v/>
      </c>
      <c r="C415" s="271" t="str">
        <f>IF(B415="","",SCHEDULES!P414)</f>
        <v/>
      </c>
      <c r="D415" s="270" t="str">
        <f>IF(B415="","",SCHEDULES!Q414)</f>
        <v/>
      </c>
      <c r="E415" s="272" t="str">
        <f>IF(B415="","",SCHEDULES!R414)</f>
        <v/>
      </c>
      <c r="F415" s="262" t="str">
        <f t="shared" si="82"/>
        <v/>
      </c>
      <c r="G415" s="270" t="str">
        <f>IFERROR(INDEX(LOGOS!B:B,MATCH(H415,LOGOS!A:A,0),1),"")</f>
        <v/>
      </c>
      <c r="H415" s="270" t="str">
        <f>IF(B415="","",SCHEDULES!S414)</f>
        <v/>
      </c>
      <c r="I415" s="313" t="s">
        <v>117</v>
      </c>
      <c r="J415" s="273" t="str">
        <f t="shared" si="83"/>
        <v/>
      </c>
      <c r="K415" s="313" t="s">
        <v>117</v>
      </c>
      <c r="L415" s="270" t="str">
        <f>IF(B415="","",SCHEDULES!T414)</f>
        <v/>
      </c>
      <c r="M415" s="270" t="str">
        <f>IFERROR(INDEX(LOGOS!B:B,MATCH(L415,LOGOS!A:A,0),1),"")</f>
        <v/>
      </c>
      <c r="N415" s="107" t="str">
        <f t="shared" si="84"/>
        <v/>
      </c>
      <c r="O415" s="108" t="str">
        <f t="shared" si="85"/>
        <v/>
      </c>
      <c r="P415" s="108" t="str">
        <f t="shared" si="86"/>
        <v/>
      </c>
      <c r="Q415" s="109" t="str">
        <f t="shared" si="87"/>
        <v/>
      </c>
      <c r="R415" s="109" t="str">
        <f t="shared" si="88"/>
        <v/>
      </c>
      <c r="S415" s="109" t="str">
        <f t="shared" si="89"/>
        <v/>
      </c>
      <c r="T415" s="109" t="str">
        <f t="shared" si="90"/>
        <v/>
      </c>
      <c r="U415" s="108" t="str">
        <f>IF(N415="","",IF(MASTER.SCHEDULE!$N415="Draw",1,IF(MASTER.SCHEDULE!$N415=H415,3,0)))</f>
        <v/>
      </c>
      <c r="V415" s="108" t="str">
        <f>IF(N415="","",IF(MASTER.SCHEDULE!$N415="Draw",1,IF(MASTER.SCHEDULE!$N415=L415,3,0)))</f>
        <v/>
      </c>
      <c r="W415" s="109" t="str">
        <f>IF(N415="","",MASTER.SCHEDULE!$Q415+MASTER.SCHEDULE!$R415)</f>
        <v/>
      </c>
      <c r="X415" s="110" t="e">
        <f t="shared" si="91"/>
        <v>#VALUE!</v>
      </c>
      <c r="Y415" s="87"/>
      <c r="Z415" s="87"/>
      <c r="AA415" s="275" t="str">
        <f t="shared" si="92"/>
        <v/>
      </c>
      <c r="AB415" s="87"/>
      <c r="AC415" s="87"/>
      <c r="AD415" s="126"/>
      <c r="AE415" s="126"/>
      <c r="AF415" s="87"/>
      <c r="AG415" s="87"/>
      <c r="AH415" s="126"/>
      <c r="AI415" s="126"/>
      <c r="AJ415" s="138"/>
      <c r="AK415" s="91"/>
      <c r="AL415" s="91"/>
      <c r="AM415" s="91"/>
      <c r="AN415" s="151"/>
      <c r="AO415" s="151"/>
      <c r="AP415" s="151"/>
      <c r="AQ415" s="151"/>
      <c r="AR415" s="151"/>
      <c r="AS415" s="151"/>
      <c r="AT415" s="151"/>
      <c r="AU415" s="152"/>
      <c r="AV415" s="152"/>
      <c r="AW415" s="152"/>
      <c r="AX415" s="151"/>
      <c r="AY415" s="151"/>
      <c r="AZ415" s="152"/>
      <c r="BA415" s="152"/>
      <c r="BB415" s="152"/>
      <c r="BC415" s="152"/>
      <c r="BD415" s="91"/>
      <c r="BE415" s="91"/>
      <c r="BF415" s="91"/>
      <c r="BG415" s="91"/>
      <c r="BH415" s="91"/>
      <c r="BI415" s="91"/>
      <c r="BJ415" s="91"/>
      <c r="BK415" s="91"/>
      <c r="BL415" s="91"/>
      <c r="BM415" s="91"/>
      <c r="BN415" s="87"/>
      <c r="BO415" s="87"/>
      <c r="BP415" s="91"/>
      <c r="BQ415" s="91"/>
      <c r="BR415" s="91"/>
      <c r="BS415" s="91"/>
      <c r="BT415" s="87"/>
      <c r="BU415" s="87"/>
      <c r="BV415" s="87"/>
      <c r="BW415" s="87"/>
      <c r="BX415" s="87"/>
      <c r="BY415" s="87"/>
      <c r="BZ415" s="87"/>
      <c r="CA415" s="87"/>
      <c r="CB415" s="87"/>
      <c r="CC415" s="87"/>
      <c r="CD415" s="87"/>
      <c r="CE415" s="87"/>
    </row>
    <row r="416" spans="1:83" ht="30" customHeight="1">
      <c r="A416" s="87"/>
      <c r="B416" s="270" t="str">
        <f>IF(OR(SCHEDULES!O415=0,SCHEDULES!O415=""),"",SCHEDULES!O415)</f>
        <v/>
      </c>
      <c r="C416" s="271" t="str">
        <f>IF(B416="","",SCHEDULES!P415)</f>
        <v/>
      </c>
      <c r="D416" s="270" t="str">
        <f>IF(B416="","",SCHEDULES!Q415)</f>
        <v/>
      </c>
      <c r="E416" s="272" t="str">
        <f>IF(B416="","",SCHEDULES!R415)</f>
        <v/>
      </c>
      <c r="F416" s="262" t="str">
        <f t="shared" si="82"/>
        <v/>
      </c>
      <c r="G416" s="270" t="str">
        <f>IFERROR(INDEX(LOGOS!B:B,MATCH(H416,LOGOS!A:A,0),1),"")</f>
        <v/>
      </c>
      <c r="H416" s="270" t="str">
        <f>IF(B416="","",SCHEDULES!S415)</f>
        <v/>
      </c>
      <c r="I416" s="313" t="s">
        <v>117</v>
      </c>
      <c r="J416" s="273" t="str">
        <f t="shared" si="83"/>
        <v/>
      </c>
      <c r="K416" s="313" t="s">
        <v>117</v>
      </c>
      <c r="L416" s="270" t="str">
        <f>IF(B416="","",SCHEDULES!T415)</f>
        <v/>
      </c>
      <c r="M416" s="270" t="str">
        <f>IFERROR(INDEX(LOGOS!B:B,MATCH(L416,LOGOS!A:A,0),1),"")</f>
        <v/>
      </c>
      <c r="N416" s="107" t="str">
        <f t="shared" si="84"/>
        <v/>
      </c>
      <c r="O416" s="108" t="str">
        <f t="shared" si="85"/>
        <v/>
      </c>
      <c r="P416" s="108" t="str">
        <f t="shared" si="86"/>
        <v/>
      </c>
      <c r="Q416" s="109" t="str">
        <f t="shared" si="87"/>
        <v/>
      </c>
      <c r="R416" s="109" t="str">
        <f t="shared" si="88"/>
        <v/>
      </c>
      <c r="S416" s="109" t="str">
        <f t="shared" si="89"/>
        <v/>
      </c>
      <c r="T416" s="109" t="str">
        <f t="shared" si="90"/>
        <v/>
      </c>
      <c r="U416" s="108" t="str">
        <f>IF(N416="","",IF(MASTER.SCHEDULE!$N416="Draw",1,IF(MASTER.SCHEDULE!$N416=H416,3,0)))</f>
        <v/>
      </c>
      <c r="V416" s="108" t="str">
        <f>IF(N416="","",IF(MASTER.SCHEDULE!$N416="Draw",1,IF(MASTER.SCHEDULE!$N416=L416,3,0)))</f>
        <v/>
      </c>
      <c r="W416" s="109" t="str">
        <f>IF(N416="","",MASTER.SCHEDULE!$Q416+MASTER.SCHEDULE!$R416)</f>
        <v/>
      </c>
      <c r="X416" s="110" t="e">
        <f t="shared" si="91"/>
        <v>#VALUE!</v>
      </c>
      <c r="Y416" s="87"/>
      <c r="Z416" s="87"/>
      <c r="AA416" s="275" t="str">
        <f t="shared" si="92"/>
        <v/>
      </c>
      <c r="AB416" s="87"/>
      <c r="AC416" s="87"/>
      <c r="AD416" s="126"/>
      <c r="AE416" s="126"/>
      <c r="AF416" s="87"/>
      <c r="AG416" s="87"/>
      <c r="AH416" s="126"/>
      <c r="AI416" s="126"/>
      <c r="AJ416" s="138"/>
      <c r="AK416" s="91"/>
      <c r="AL416" s="91"/>
      <c r="AM416" s="91"/>
      <c r="AN416" s="151"/>
      <c r="AO416" s="151"/>
      <c r="AP416" s="151"/>
      <c r="AQ416" s="151"/>
      <c r="AR416" s="151"/>
      <c r="AS416" s="151"/>
      <c r="AT416" s="151"/>
      <c r="AU416" s="152"/>
      <c r="AV416" s="152"/>
      <c r="AW416" s="152"/>
      <c r="AX416" s="151"/>
      <c r="AY416" s="151"/>
      <c r="AZ416" s="152"/>
      <c r="BA416" s="152"/>
      <c r="BB416" s="152"/>
      <c r="BC416" s="152"/>
      <c r="BD416" s="91"/>
      <c r="BE416" s="91"/>
      <c r="BF416" s="91"/>
      <c r="BG416" s="91"/>
      <c r="BH416" s="91"/>
      <c r="BI416" s="91"/>
      <c r="BJ416" s="91"/>
      <c r="BK416" s="91"/>
      <c r="BL416" s="91"/>
      <c r="BM416" s="91"/>
      <c r="BN416" s="87"/>
      <c r="BO416" s="87"/>
      <c r="BP416" s="91"/>
      <c r="BQ416" s="91"/>
      <c r="BR416" s="91"/>
      <c r="BS416" s="91"/>
      <c r="BT416" s="87"/>
      <c r="BU416" s="87"/>
      <c r="BV416" s="87"/>
      <c r="BW416" s="87"/>
      <c r="BX416" s="87"/>
      <c r="BY416" s="87"/>
      <c r="BZ416" s="87"/>
      <c r="CA416" s="87"/>
      <c r="CB416" s="87"/>
      <c r="CC416" s="87"/>
      <c r="CD416" s="87"/>
      <c r="CE416" s="87"/>
    </row>
    <row r="417" spans="1:83" ht="30" customHeight="1">
      <c r="A417" s="87"/>
      <c r="B417" s="270" t="str">
        <f>IF(OR(SCHEDULES!O416=0,SCHEDULES!O416=""),"",SCHEDULES!O416)</f>
        <v/>
      </c>
      <c r="C417" s="271" t="str">
        <f>IF(B417="","",SCHEDULES!P416)</f>
        <v/>
      </c>
      <c r="D417" s="270" t="str">
        <f>IF(B417="","",SCHEDULES!Q416)</f>
        <v/>
      </c>
      <c r="E417" s="272" t="str">
        <f>IF(B417="","",SCHEDULES!R416)</f>
        <v/>
      </c>
      <c r="F417" s="262" t="str">
        <f t="shared" si="82"/>
        <v/>
      </c>
      <c r="G417" s="270" t="str">
        <f>IFERROR(INDEX(LOGOS!B:B,MATCH(H417,LOGOS!A:A,0),1),"")</f>
        <v/>
      </c>
      <c r="H417" s="270" t="str">
        <f>IF(B417="","",SCHEDULES!S416)</f>
        <v/>
      </c>
      <c r="I417" s="313" t="s">
        <v>117</v>
      </c>
      <c r="J417" s="273" t="str">
        <f t="shared" si="83"/>
        <v/>
      </c>
      <c r="K417" s="313" t="s">
        <v>117</v>
      </c>
      <c r="L417" s="270" t="str">
        <f>IF(B417="","",SCHEDULES!T416)</f>
        <v/>
      </c>
      <c r="M417" s="270" t="str">
        <f>IFERROR(INDEX(LOGOS!B:B,MATCH(L417,LOGOS!A:A,0),1),"")</f>
        <v/>
      </c>
      <c r="N417" s="107" t="str">
        <f t="shared" si="84"/>
        <v/>
      </c>
      <c r="O417" s="108" t="str">
        <f t="shared" si="85"/>
        <v/>
      </c>
      <c r="P417" s="108" t="str">
        <f t="shared" si="86"/>
        <v/>
      </c>
      <c r="Q417" s="109" t="str">
        <f t="shared" si="87"/>
        <v/>
      </c>
      <c r="R417" s="109" t="str">
        <f t="shared" si="88"/>
        <v/>
      </c>
      <c r="S417" s="109" t="str">
        <f t="shared" si="89"/>
        <v/>
      </c>
      <c r="T417" s="109" t="str">
        <f t="shared" si="90"/>
        <v/>
      </c>
      <c r="U417" s="108" t="str">
        <f>IF(N417="","",IF(MASTER.SCHEDULE!$N417="Draw",1,IF(MASTER.SCHEDULE!$N417=H417,3,0)))</f>
        <v/>
      </c>
      <c r="V417" s="108" t="str">
        <f>IF(N417="","",IF(MASTER.SCHEDULE!$N417="Draw",1,IF(MASTER.SCHEDULE!$N417=L417,3,0)))</f>
        <v/>
      </c>
      <c r="W417" s="109" t="str">
        <f>IF(N417="","",MASTER.SCHEDULE!$Q417+MASTER.SCHEDULE!$R417)</f>
        <v/>
      </c>
      <c r="X417" s="110" t="e">
        <f t="shared" si="91"/>
        <v>#VALUE!</v>
      </c>
      <c r="Y417" s="87"/>
      <c r="Z417" s="87"/>
      <c r="AA417" s="275" t="str">
        <f t="shared" si="92"/>
        <v/>
      </c>
      <c r="AB417" s="87"/>
      <c r="AC417" s="87"/>
      <c r="AD417" s="126"/>
      <c r="AE417" s="126"/>
      <c r="AF417" s="87"/>
      <c r="AG417" s="87"/>
      <c r="AH417" s="126"/>
      <c r="AI417" s="126"/>
      <c r="AJ417" s="138"/>
      <c r="AK417" s="91"/>
      <c r="AL417" s="91"/>
      <c r="AM417" s="91"/>
      <c r="AN417" s="151"/>
      <c r="AO417" s="151"/>
      <c r="AP417" s="151"/>
      <c r="AQ417" s="151"/>
      <c r="AR417" s="151"/>
      <c r="AS417" s="151"/>
      <c r="AT417" s="151"/>
      <c r="AU417" s="152"/>
      <c r="AV417" s="152"/>
      <c r="AW417" s="152"/>
      <c r="AX417" s="151"/>
      <c r="AY417" s="151"/>
      <c r="AZ417" s="152"/>
      <c r="BA417" s="152"/>
      <c r="BB417" s="152"/>
      <c r="BC417" s="152"/>
      <c r="BD417" s="91"/>
      <c r="BE417" s="91"/>
      <c r="BF417" s="91"/>
      <c r="BG417" s="91"/>
      <c r="BH417" s="91"/>
      <c r="BI417" s="91"/>
      <c r="BJ417" s="91"/>
      <c r="BK417" s="91"/>
      <c r="BL417" s="91"/>
      <c r="BM417" s="91"/>
      <c r="BN417" s="87"/>
      <c r="BO417" s="87"/>
      <c r="BP417" s="91"/>
      <c r="BQ417" s="91"/>
      <c r="BR417" s="91"/>
      <c r="BS417" s="91"/>
      <c r="BT417" s="87"/>
      <c r="BU417" s="87"/>
      <c r="BV417" s="87"/>
      <c r="BW417" s="87"/>
      <c r="BX417" s="87"/>
      <c r="BY417" s="87"/>
      <c r="BZ417" s="87"/>
      <c r="CA417" s="87"/>
      <c r="CB417" s="87"/>
      <c r="CC417" s="87"/>
      <c r="CD417" s="87"/>
      <c r="CE417" s="87"/>
    </row>
    <row r="418" spans="1:83" ht="30" customHeight="1">
      <c r="A418" s="87"/>
      <c r="B418" s="270" t="str">
        <f>IF(OR(SCHEDULES!O417=0,SCHEDULES!O417=""),"",SCHEDULES!O417)</f>
        <v/>
      </c>
      <c r="C418" s="271" t="str">
        <f>IF(B418="","",SCHEDULES!P417)</f>
        <v/>
      </c>
      <c r="D418" s="270" t="str">
        <f>IF(B418="","",SCHEDULES!Q417)</f>
        <v/>
      </c>
      <c r="E418" s="272" t="str">
        <f>IF(B418="","",SCHEDULES!R417)</f>
        <v/>
      </c>
      <c r="F418" s="262" t="str">
        <f t="shared" si="82"/>
        <v/>
      </c>
      <c r="G418" s="270" t="str">
        <f>IFERROR(INDEX(LOGOS!B:B,MATCH(H418,LOGOS!A:A,0),1),"")</f>
        <v/>
      </c>
      <c r="H418" s="270" t="str">
        <f>IF(B418="","",SCHEDULES!S417)</f>
        <v/>
      </c>
      <c r="I418" s="313" t="s">
        <v>117</v>
      </c>
      <c r="J418" s="273" t="str">
        <f t="shared" si="83"/>
        <v/>
      </c>
      <c r="K418" s="313" t="s">
        <v>117</v>
      </c>
      <c r="L418" s="270" t="str">
        <f>IF(B418="","",SCHEDULES!T417)</f>
        <v/>
      </c>
      <c r="M418" s="270" t="str">
        <f>IFERROR(INDEX(LOGOS!B:B,MATCH(L418,LOGOS!A:A,0),1),"")</f>
        <v/>
      </c>
      <c r="N418" s="107" t="str">
        <f t="shared" si="84"/>
        <v/>
      </c>
      <c r="O418" s="108" t="str">
        <f t="shared" si="85"/>
        <v/>
      </c>
      <c r="P418" s="108" t="str">
        <f t="shared" si="86"/>
        <v/>
      </c>
      <c r="Q418" s="109" t="str">
        <f t="shared" si="87"/>
        <v/>
      </c>
      <c r="R418" s="109" t="str">
        <f t="shared" si="88"/>
        <v/>
      </c>
      <c r="S418" s="109" t="str">
        <f t="shared" si="89"/>
        <v/>
      </c>
      <c r="T418" s="109" t="str">
        <f t="shared" si="90"/>
        <v/>
      </c>
      <c r="U418" s="108" t="str">
        <f>IF(N418="","",IF(MASTER.SCHEDULE!$N418="Draw",1,IF(MASTER.SCHEDULE!$N418=H418,3,0)))</f>
        <v/>
      </c>
      <c r="V418" s="108" t="str">
        <f>IF(N418="","",IF(MASTER.SCHEDULE!$N418="Draw",1,IF(MASTER.SCHEDULE!$N418=L418,3,0)))</f>
        <v/>
      </c>
      <c r="W418" s="109" t="str">
        <f>IF(N418="","",MASTER.SCHEDULE!$Q418+MASTER.SCHEDULE!$R418)</f>
        <v/>
      </c>
      <c r="X418" s="110" t="e">
        <f t="shared" si="91"/>
        <v>#VALUE!</v>
      </c>
      <c r="Y418" s="87"/>
      <c r="Z418" s="87"/>
      <c r="AA418" s="275" t="str">
        <f t="shared" si="92"/>
        <v/>
      </c>
      <c r="AB418" s="87"/>
      <c r="AC418" s="87"/>
      <c r="AD418" s="126"/>
      <c r="AE418" s="126"/>
      <c r="AF418" s="87"/>
      <c r="AG418" s="87"/>
      <c r="AH418" s="126"/>
      <c r="AI418" s="126"/>
      <c r="AJ418" s="138"/>
      <c r="AK418" s="91"/>
      <c r="AL418" s="91"/>
      <c r="AM418" s="91"/>
      <c r="AN418" s="151"/>
      <c r="AO418" s="151"/>
      <c r="AP418" s="151"/>
      <c r="AQ418" s="151"/>
      <c r="AR418" s="151"/>
      <c r="AS418" s="151"/>
      <c r="AT418" s="151"/>
      <c r="AU418" s="152"/>
      <c r="AV418" s="152"/>
      <c r="AW418" s="152"/>
      <c r="AX418" s="151"/>
      <c r="AY418" s="151"/>
      <c r="AZ418" s="152"/>
      <c r="BA418" s="152"/>
      <c r="BB418" s="152"/>
      <c r="BC418" s="152"/>
      <c r="BD418" s="91"/>
      <c r="BE418" s="91"/>
      <c r="BF418" s="91"/>
      <c r="BG418" s="91"/>
      <c r="BH418" s="91"/>
      <c r="BI418" s="91"/>
      <c r="BJ418" s="91"/>
      <c r="BK418" s="91"/>
      <c r="BL418" s="91"/>
      <c r="BM418" s="91"/>
      <c r="BN418" s="87"/>
      <c r="BO418" s="87"/>
      <c r="BP418" s="91"/>
      <c r="BQ418" s="91"/>
      <c r="BR418" s="91"/>
      <c r="BS418" s="91"/>
      <c r="BT418" s="87"/>
      <c r="BU418" s="87"/>
      <c r="BV418" s="87"/>
      <c r="BW418" s="87"/>
      <c r="BX418" s="87"/>
      <c r="BY418" s="87"/>
      <c r="BZ418" s="87"/>
      <c r="CA418" s="87"/>
      <c r="CB418" s="87"/>
      <c r="CC418" s="87"/>
      <c r="CD418" s="87"/>
      <c r="CE418" s="87"/>
    </row>
    <row r="419" spans="1:83" ht="30" customHeight="1">
      <c r="A419" s="87"/>
      <c r="B419" s="270" t="str">
        <f>IF(OR(SCHEDULES!O418=0,SCHEDULES!O418=""),"",SCHEDULES!O418)</f>
        <v/>
      </c>
      <c r="C419" s="271" t="str">
        <f>IF(B419="","",SCHEDULES!P418)</f>
        <v/>
      </c>
      <c r="D419" s="270" t="str">
        <f>IF(B419="","",SCHEDULES!Q418)</f>
        <v/>
      </c>
      <c r="E419" s="272" t="str">
        <f>IF(B419="","",SCHEDULES!R418)</f>
        <v/>
      </c>
      <c r="F419" s="262" t="str">
        <f t="shared" si="82"/>
        <v/>
      </c>
      <c r="G419" s="270" t="str">
        <f>IFERROR(INDEX(LOGOS!B:B,MATCH(H419,LOGOS!A:A,0),1),"")</f>
        <v/>
      </c>
      <c r="H419" s="270" t="str">
        <f>IF(B419="","",SCHEDULES!S418)</f>
        <v/>
      </c>
      <c r="I419" s="313" t="s">
        <v>117</v>
      </c>
      <c r="J419" s="273" t="str">
        <f t="shared" si="83"/>
        <v/>
      </c>
      <c r="K419" s="313" t="s">
        <v>117</v>
      </c>
      <c r="L419" s="270" t="str">
        <f>IF(B419="","",SCHEDULES!T418)</f>
        <v/>
      </c>
      <c r="M419" s="270" t="str">
        <f>IFERROR(INDEX(LOGOS!B:B,MATCH(L419,LOGOS!A:A,0),1),"")</f>
        <v/>
      </c>
      <c r="N419" s="107" t="str">
        <f t="shared" si="84"/>
        <v/>
      </c>
      <c r="O419" s="108" t="str">
        <f t="shared" si="85"/>
        <v/>
      </c>
      <c r="P419" s="108" t="str">
        <f t="shared" si="86"/>
        <v/>
      </c>
      <c r="Q419" s="109" t="str">
        <f t="shared" si="87"/>
        <v/>
      </c>
      <c r="R419" s="109" t="str">
        <f t="shared" si="88"/>
        <v/>
      </c>
      <c r="S419" s="109" t="str">
        <f t="shared" si="89"/>
        <v/>
      </c>
      <c r="T419" s="109" t="str">
        <f t="shared" si="90"/>
        <v/>
      </c>
      <c r="U419" s="108" t="str">
        <f>IF(N419="","",IF(MASTER.SCHEDULE!$N419="Draw",1,IF(MASTER.SCHEDULE!$N419=H419,3,0)))</f>
        <v/>
      </c>
      <c r="V419" s="108" t="str">
        <f>IF(N419="","",IF(MASTER.SCHEDULE!$N419="Draw",1,IF(MASTER.SCHEDULE!$N419=L419,3,0)))</f>
        <v/>
      </c>
      <c r="W419" s="109" t="str">
        <f>IF(N419="","",MASTER.SCHEDULE!$Q419+MASTER.SCHEDULE!$R419)</f>
        <v/>
      </c>
      <c r="X419" s="110" t="e">
        <f t="shared" si="91"/>
        <v>#VALUE!</v>
      </c>
      <c r="Y419" s="87"/>
      <c r="Z419" s="87"/>
      <c r="AA419" s="275" t="str">
        <f t="shared" si="92"/>
        <v/>
      </c>
      <c r="AB419" s="87"/>
      <c r="AC419" s="87"/>
      <c r="AD419" s="126"/>
      <c r="AE419" s="126"/>
      <c r="AF419" s="87"/>
      <c r="AG419" s="87"/>
      <c r="AH419" s="126"/>
      <c r="AI419" s="126"/>
      <c r="AJ419" s="138"/>
      <c r="AK419" s="91"/>
      <c r="AL419" s="91"/>
      <c r="AM419" s="91"/>
      <c r="AN419" s="151"/>
      <c r="AO419" s="151"/>
      <c r="AP419" s="151"/>
      <c r="AQ419" s="151"/>
      <c r="AR419" s="151"/>
      <c r="AS419" s="151"/>
      <c r="AT419" s="151"/>
      <c r="AU419" s="152"/>
      <c r="AV419" s="152"/>
      <c r="AW419" s="152"/>
      <c r="AX419" s="151"/>
      <c r="AY419" s="151"/>
      <c r="AZ419" s="152"/>
      <c r="BA419" s="152"/>
      <c r="BB419" s="152"/>
      <c r="BC419" s="152"/>
      <c r="BD419" s="91"/>
      <c r="BE419" s="91"/>
      <c r="BF419" s="91"/>
      <c r="BG419" s="91"/>
      <c r="BH419" s="91"/>
      <c r="BI419" s="91"/>
      <c r="BJ419" s="91"/>
      <c r="BK419" s="91"/>
      <c r="BL419" s="91"/>
      <c r="BM419" s="91"/>
      <c r="BN419" s="87"/>
      <c r="BO419" s="87"/>
      <c r="BP419" s="91"/>
      <c r="BQ419" s="91"/>
      <c r="BR419" s="91"/>
      <c r="BS419" s="91"/>
      <c r="BT419" s="87"/>
      <c r="BU419" s="87"/>
      <c r="BV419" s="87"/>
      <c r="BW419" s="87"/>
      <c r="BX419" s="87"/>
      <c r="BY419" s="87"/>
      <c r="BZ419" s="87"/>
      <c r="CA419" s="87"/>
      <c r="CB419" s="87"/>
      <c r="CC419" s="87"/>
      <c r="CD419" s="87"/>
      <c r="CE419" s="87"/>
    </row>
    <row r="420" spans="1:83" ht="30" customHeight="1">
      <c r="A420" s="87"/>
      <c r="B420" s="270" t="str">
        <f>IF(OR(SCHEDULES!O419=0,SCHEDULES!O419=""),"",SCHEDULES!O419)</f>
        <v/>
      </c>
      <c r="C420" s="271" t="str">
        <f>IF(B420="","",SCHEDULES!P419)</f>
        <v/>
      </c>
      <c r="D420" s="270" t="str">
        <f>IF(B420="","",SCHEDULES!Q419)</f>
        <v/>
      </c>
      <c r="E420" s="272" t="str">
        <f>IF(B420="","",SCHEDULES!R419)</f>
        <v/>
      </c>
      <c r="F420" s="262" t="str">
        <f t="shared" si="82"/>
        <v/>
      </c>
      <c r="G420" s="270" t="str">
        <f>IFERROR(INDEX(LOGOS!B:B,MATCH(H420,LOGOS!A:A,0),1),"")</f>
        <v/>
      </c>
      <c r="H420" s="270" t="str">
        <f>IF(B420="","",SCHEDULES!S419)</f>
        <v/>
      </c>
      <c r="I420" s="313" t="s">
        <v>117</v>
      </c>
      <c r="J420" s="273" t="str">
        <f t="shared" si="83"/>
        <v/>
      </c>
      <c r="K420" s="313" t="s">
        <v>117</v>
      </c>
      <c r="L420" s="270" t="str">
        <f>IF(B420="","",SCHEDULES!T419)</f>
        <v/>
      </c>
      <c r="M420" s="270" t="str">
        <f>IFERROR(INDEX(LOGOS!B:B,MATCH(L420,LOGOS!A:A,0),1),"")</f>
        <v/>
      </c>
      <c r="N420" s="107" t="str">
        <f t="shared" si="84"/>
        <v/>
      </c>
      <c r="O420" s="108" t="str">
        <f t="shared" si="85"/>
        <v/>
      </c>
      <c r="P420" s="108" t="str">
        <f t="shared" si="86"/>
        <v/>
      </c>
      <c r="Q420" s="109" t="str">
        <f t="shared" si="87"/>
        <v/>
      </c>
      <c r="R420" s="109" t="str">
        <f t="shared" si="88"/>
        <v/>
      </c>
      <c r="S420" s="109" t="str">
        <f t="shared" si="89"/>
        <v/>
      </c>
      <c r="T420" s="109" t="str">
        <f t="shared" si="90"/>
        <v/>
      </c>
      <c r="U420" s="108" t="str">
        <f>IF(N420="","",IF(MASTER.SCHEDULE!$N420="Draw",1,IF(MASTER.SCHEDULE!$N420=H420,3,0)))</f>
        <v/>
      </c>
      <c r="V420" s="108" t="str">
        <f>IF(N420="","",IF(MASTER.SCHEDULE!$N420="Draw",1,IF(MASTER.SCHEDULE!$N420=L420,3,0)))</f>
        <v/>
      </c>
      <c r="W420" s="109" t="str">
        <f>IF(N420="","",MASTER.SCHEDULE!$Q420+MASTER.SCHEDULE!$R420)</f>
        <v/>
      </c>
      <c r="X420" s="110" t="e">
        <f t="shared" si="91"/>
        <v>#VALUE!</v>
      </c>
      <c r="Y420" s="87"/>
      <c r="Z420" s="87"/>
      <c r="AA420" s="275" t="str">
        <f t="shared" si="92"/>
        <v/>
      </c>
      <c r="AB420" s="87"/>
      <c r="AC420" s="87"/>
      <c r="AD420" s="126"/>
      <c r="AE420" s="126"/>
      <c r="AF420" s="87"/>
      <c r="AG420" s="87"/>
      <c r="AH420" s="126"/>
      <c r="AI420" s="126"/>
      <c r="AJ420" s="138"/>
      <c r="AK420" s="91"/>
      <c r="AL420" s="91"/>
      <c r="AM420" s="91"/>
      <c r="AN420" s="151"/>
      <c r="AO420" s="151"/>
      <c r="AP420" s="151"/>
      <c r="AQ420" s="151"/>
      <c r="AR420" s="151"/>
      <c r="AS420" s="151"/>
      <c r="AT420" s="151"/>
      <c r="AU420" s="152"/>
      <c r="AV420" s="152"/>
      <c r="AW420" s="152"/>
      <c r="AX420" s="151"/>
      <c r="AY420" s="151"/>
      <c r="AZ420" s="152"/>
      <c r="BA420" s="152"/>
      <c r="BB420" s="152"/>
      <c r="BC420" s="152"/>
      <c r="BD420" s="91"/>
      <c r="BE420" s="91"/>
      <c r="BF420" s="91"/>
      <c r="BG420" s="91"/>
      <c r="BH420" s="91"/>
      <c r="BI420" s="91"/>
      <c r="BJ420" s="91"/>
      <c r="BK420" s="91"/>
      <c r="BL420" s="91"/>
      <c r="BM420" s="91"/>
      <c r="BN420" s="87"/>
      <c r="BO420" s="87"/>
      <c r="BP420" s="91"/>
      <c r="BQ420" s="91"/>
      <c r="BR420" s="91"/>
      <c r="BS420" s="91"/>
      <c r="BT420" s="87"/>
      <c r="BU420" s="87"/>
      <c r="BV420" s="87"/>
      <c r="BW420" s="87"/>
      <c r="BX420" s="87"/>
      <c r="BY420" s="87"/>
      <c r="BZ420" s="87"/>
      <c r="CA420" s="87"/>
      <c r="CB420" s="87"/>
      <c r="CC420" s="87"/>
      <c r="CD420" s="87"/>
      <c r="CE420" s="87"/>
    </row>
    <row r="421" spans="1:83" ht="30" customHeight="1">
      <c r="A421" s="87"/>
      <c r="B421" s="270" t="str">
        <f>IF(OR(SCHEDULES!O420=0,SCHEDULES!O420=""),"",SCHEDULES!O420)</f>
        <v/>
      </c>
      <c r="C421" s="271" t="str">
        <f>IF(B421="","",SCHEDULES!P420)</f>
        <v/>
      </c>
      <c r="D421" s="270" t="str">
        <f>IF(B421="","",SCHEDULES!Q420)</f>
        <v/>
      </c>
      <c r="E421" s="272" t="str">
        <f>IF(B421="","",SCHEDULES!R420)</f>
        <v/>
      </c>
      <c r="F421" s="262" t="str">
        <f t="shared" si="82"/>
        <v/>
      </c>
      <c r="G421" s="270" t="str">
        <f>IFERROR(INDEX(LOGOS!B:B,MATCH(H421,LOGOS!A:A,0),1),"")</f>
        <v/>
      </c>
      <c r="H421" s="270" t="str">
        <f>IF(B421="","",SCHEDULES!S420)</f>
        <v/>
      </c>
      <c r="I421" s="313" t="s">
        <v>117</v>
      </c>
      <c r="J421" s="273" t="str">
        <f t="shared" si="83"/>
        <v/>
      </c>
      <c r="K421" s="313" t="s">
        <v>117</v>
      </c>
      <c r="L421" s="270" t="str">
        <f>IF(B421="","",SCHEDULES!T420)</f>
        <v/>
      </c>
      <c r="M421" s="270" t="str">
        <f>IFERROR(INDEX(LOGOS!B:B,MATCH(L421,LOGOS!A:A,0),1),"")</f>
        <v/>
      </c>
      <c r="N421" s="107" t="str">
        <f t="shared" si="84"/>
        <v/>
      </c>
      <c r="O421" s="108" t="str">
        <f t="shared" si="85"/>
        <v/>
      </c>
      <c r="P421" s="108" t="str">
        <f t="shared" si="86"/>
        <v/>
      </c>
      <c r="Q421" s="109" t="str">
        <f t="shared" si="87"/>
        <v/>
      </c>
      <c r="R421" s="109" t="str">
        <f t="shared" si="88"/>
        <v/>
      </c>
      <c r="S421" s="109" t="str">
        <f t="shared" si="89"/>
        <v/>
      </c>
      <c r="T421" s="109" t="str">
        <f t="shared" si="90"/>
        <v/>
      </c>
      <c r="U421" s="108" t="str">
        <f>IF(N421="","",IF(MASTER.SCHEDULE!$N421="Draw",1,IF(MASTER.SCHEDULE!$N421=H421,3,0)))</f>
        <v/>
      </c>
      <c r="V421" s="108" t="str">
        <f>IF(N421="","",IF(MASTER.SCHEDULE!$N421="Draw",1,IF(MASTER.SCHEDULE!$N421=L421,3,0)))</f>
        <v/>
      </c>
      <c r="W421" s="109" t="str">
        <f>IF(N421="","",MASTER.SCHEDULE!$Q421+MASTER.SCHEDULE!$R421)</f>
        <v/>
      </c>
      <c r="X421" s="110" t="e">
        <f t="shared" si="91"/>
        <v>#VALUE!</v>
      </c>
      <c r="Y421" s="87"/>
      <c r="Z421" s="87"/>
      <c r="AA421" s="275" t="str">
        <f t="shared" si="92"/>
        <v/>
      </c>
      <c r="AB421" s="87"/>
      <c r="AC421" s="87"/>
      <c r="AD421" s="126"/>
      <c r="AE421" s="126"/>
      <c r="AF421" s="87"/>
      <c r="AG421" s="87"/>
      <c r="AH421" s="126"/>
      <c r="AI421" s="126"/>
      <c r="AJ421" s="138"/>
      <c r="AK421" s="91"/>
      <c r="AL421" s="91"/>
      <c r="AM421" s="91"/>
      <c r="AN421" s="151"/>
      <c r="AO421" s="151"/>
      <c r="AP421" s="151"/>
      <c r="AQ421" s="151"/>
      <c r="AR421" s="151"/>
      <c r="AS421" s="151"/>
      <c r="AT421" s="151"/>
      <c r="AU421" s="152"/>
      <c r="AV421" s="152"/>
      <c r="AW421" s="152"/>
      <c r="AX421" s="151"/>
      <c r="AY421" s="151"/>
      <c r="AZ421" s="152"/>
      <c r="BA421" s="152"/>
      <c r="BB421" s="152"/>
      <c r="BC421" s="152"/>
      <c r="BD421" s="91"/>
      <c r="BE421" s="91"/>
      <c r="BF421" s="91"/>
      <c r="BG421" s="91"/>
      <c r="BH421" s="91"/>
      <c r="BI421" s="91"/>
      <c r="BJ421" s="91"/>
      <c r="BK421" s="91"/>
      <c r="BL421" s="91"/>
      <c r="BM421" s="91"/>
      <c r="BN421" s="87"/>
      <c r="BO421" s="87"/>
      <c r="BP421" s="91"/>
      <c r="BQ421" s="91"/>
      <c r="BR421" s="91"/>
      <c r="BS421" s="91"/>
      <c r="BT421" s="87"/>
      <c r="BU421" s="87"/>
      <c r="BV421" s="87"/>
      <c r="BW421" s="87"/>
      <c r="BX421" s="87"/>
      <c r="BY421" s="87"/>
      <c r="BZ421" s="87"/>
      <c r="CA421" s="87"/>
      <c r="CB421" s="87"/>
      <c r="CC421" s="87"/>
      <c r="CD421" s="87"/>
      <c r="CE421" s="87"/>
    </row>
    <row r="422" spans="1:83" ht="30" customHeight="1">
      <c r="A422" s="87"/>
      <c r="B422" s="270" t="str">
        <f>IF(OR(SCHEDULES!O421=0,SCHEDULES!O421=""),"",SCHEDULES!O421)</f>
        <v/>
      </c>
      <c r="C422" s="271" t="str">
        <f>IF(B422="","",SCHEDULES!P421)</f>
        <v/>
      </c>
      <c r="D422" s="270" t="str">
        <f>IF(B422="","",SCHEDULES!Q421)</f>
        <v/>
      </c>
      <c r="E422" s="272" t="str">
        <f>IF(B422="","",SCHEDULES!R421)</f>
        <v/>
      </c>
      <c r="F422" s="262" t="str">
        <f t="shared" si="82"/>
        <v/>
      </c>
      <c r="G422" s="270" t="str">
        <f>IFERROR(INDEX(LOGOS!B:B,MATCH(H422,LOGOS!A:A,0),1),"")</f>
        <v/>
      </c>
      <c r="H422" s="270" t="str">
        <f>IF(B422="","",SCHEDULES!S421)</f>
        <v/>
      </c>
      <c r="I422" s="313" t="s">
        <v>117</v>
      </c>
      <c r="J422" s="273" t="str">
        <f t="shared" si="83"/>
        <v/>
      </c>
      <c r="K422" s="313" t="s">
        <v>117</v>
      </c>
      <c r="L422" s="270" t="str">
        <f>IF(B422="","",SCHEDULES!T421)</f>
        <v/>
      </c>
      <c r="M422" s="270" t="str">
        <f>IFERROR(INDEX(LOGOS!B:B,MATCH(L422,LOGOS!A:A,0),1),"")</f>
        <v/>
      </c>
      <c r="N422" s="107" t="str">
        <f t="shared" si="84"/>
        <v/>
      </c>
      <c r="O422" s="108" t="str">
        <f t="shared" si="85"/>
        <v/>
      </c>
      <c r="P422" s="108" t="str">
        <f t="shared" si="86"/>
        <v/>
      </c>
      <c r="Q422" s="109" t="str">
        <f t="shared" si="87"/>
        <v/>
      </c>
      <c r="R422" s="109" t="str">
        <f t="shared" si="88"/>
        <v/>
      </c>
      <c r="S422" s="109" t="str">
        <f t="shared" si="89"/>
        <v/>
      </c>
      <c r="T422" s="109" t="str">
        <f t="shared" si="90"/>
        <v/>
      </c>
      <c r="U422" s="108" t="str">
        <f>IF(N422="","",IF(MASTER.SCHEDULE!$N422="Draw",1,IF(MASTER.SCHEDULE!$N422=H422,3,0)))</f>
        <v/>
      </c>
      <c r="V422" s="108" t="str">
        <f>IF(N422="","",IF(MASTER.SCHEDULE!$N422="Draw",1,IF(MASTER.SCHEDULE!$N422=L422,3,0)))</f>
        <v/>
      </c>
      <c r="W422" s="109" t="str">
        <f>IF(N422="","",MASTER.SCHEDULE!$Q422+MASTER.SCHEDULE!$R422)</f>
        <v/>
      </c>
      <c r="X422" s="110" t="e">
        <f t="shared" si="91"/>
        <v>#VALUE!</v>
      </c>
      <c r="Y422" s="87"/>
      <c r="Z422" s="87"/>
      <c r="AA422" s="275" t="str">
        <f t="shared" si="92"/>
        <v/>
      </c>
      <c r="AB422" s="87"/>
      <c r="AC422" s="87"/>
      <c r="AD422" s="126"/>
      <c r="AE422" s="126"/>
      <c r="AF422" s="87"/>
      <c r="AG422" s="87"/>
      <c r="AH422" s="126"/>
      <c r="AI422" s="126"/>
      <c r="AJ422" s="138"/>
      <c r="AK422" s="91"/>
      <c r="AL422" s="91"/>
      <c r="AM422" s="91"/>
      <c r="AN422" s="151"/>
      <c r="AO422" s="151"/>
      <c r="AP422" s="151"/>
      <c r="AQ422" s="151"/>
      <c r="AR422" s="151"/>
      <c r="AS422" s="151"/>
      <c r="AT422" s="151"/>
      <c r="AU422" s="152"/>
      <c r="AV422" s="152"/>
      <c r="AW422" s="152"/>
      <c r="AX422" s="151"/>
      <c r="AY422" s="151"/>
      <c r="AZ422" s="152"/>
      <c r="BA422" s="152"/>
      <c r="BB422" s="152"/>
      <c r="BC422" s="152"/>
      <c r="BD422" s="91"/>
      <c r="BE422" s="91"/>
      <c r="BF422" s="91"/>
      <c r="BG422" s="91"/>
      <c r="BH422" s="91"/>
      <c r="BI422" s="91"/>
      <c r="BJ422" s="91"/>
      <c r="BK422" s="91"/>
      <c r="BL422" s="91"/>
      <c r="BM422" s="91"/>
      <c r="BN422" s="87"/>
      <c r="BO422" s="87"/>
      <c r="BP422" s="91"/>
      <c r="BQ422" s="91"/>
      <c r="BR422" s="91"/>
      <c r="BS422" s="91"/>
      <c r="BT422" s="87"/>
      <c r="BU422" s="87"/>
      <c r="BV422" s="87"/>
      <c r="BW422" s="87"/>
      <c r="BX422" s="87"/>
      <c r="BY422" s="87"/>
      <c r="BZ422" s="87"/>
      <c r="CA422" s="87"/>
      <c r="CB422" s="87"/>
      <c r="CC422" s="87"/>
      <c r="CD422" s="87"/>
      <c r="CE422" s="87"/>
    </row>
    <row r="423" spans="1:83" ht="30" customHeight="1">
      <c r="A423" s="87"/>
      <c r="B423" s="270" t="str">
        <f>IF(OR(SCHEDULES!O422=0,SCHEDULES!O422=""),"",SCHEDULES!O422)</f>
        <v/>
      </c>
      <c r="C423" s="271" t="str">
        <f>IF(B423="","",SCHEDULES!P422)</f>
        <v/>
      </c>
      <c r="D423" s="270" t="str">
        <f>IF(B423="","",SCHEDULES!Q422)</f>
        <v/>
      </c>
      <c r="E423" s="272" t="str">
        <f>IF(B423="","",SCHEDULES!R422)</f>
        <v/>
      </c>
      <c r="F423" s="262" t="str">
        <f t="shared" si="82"/>
        <v/>
      </c>
      <c r="G423" s="270" t="str">
        <f>IFERROR(INDEX(LOGOS!B:B,MATCH(H423,LOGOS!A:A,0),1),"")</f>
        <v/>
      </c>
      <c r="H423" s="270" t="str">
        <f>IF(B423="","",SCHEDULES!S422)</f>
        <v/>
      </c>
      <c r="I423" s="313" t="s">
        <v>117</v>
      </c>
      <c r="J423" s="273" t="str">
        <f t="shared" si="83"/>
        <v/>
      </c>
      <c r="K423" s="313" t="s">
        <v>117</v>
      </c>
      <c r="L423" s="270" t="str">
        <f>IF(B423="","",SCHEDULES!T422)</f>
        <v/>
      </c>
      <c r="M423" s="270" t="str">
        <f>IFERROR(INDEX(LOGOS!B:B,MATCH(L423,LOGOS!A:A,0),1),"")</f>
        <v/>
      </c>
      <c r="N423" s="107" t="str">
        <f t="shared" si="84"/>
        <v/>
      </c>
      <c r="O423" s="108" t="str">
        <f t="shared" si="85"/>
        <v/>
      </c>
      <c r="P423" s="108" t="str">
        <f t="shared" si="86"/>
        <v/>
      </c>
      <c r="Q423" s="109" t="str">
        <f t="shared" si="87"/>
        <v/>
      </c>
      <c r="R423" s="109" t="str">
        <f t="shared" si="88"/>
        <v/>
      </c>
      <c r="S423" s="109" t="str">
        <f t="shared" si="89"/>
        <v/>
      </c>
      <c r="T423" s="109" t="str">
        <f t="shared" si="90"/>
        <v/>
      </c>
      <c r="U423" s="108" t="str">
        <f>IF(N423="","",IF(MASTER.SCHEDULE!$N423="Draw",1,IF(MASTER.SCHEDULE!$N423=H423,3,0)))</f>
        <v/>
      </c>
      <c r="V423" s="108" t="str">
        <f>IF(N423="","",IF(MASTER.SCHEDULE!$N423="Draw",1,IF(MASTER.SCHEDULE!$N423=L423,3,0)))</f>
        <v/>
      </c>
      <c r="W423" s="109" t="str">
        <f>IF(N423="","",MASTER.SCHEDULE!$Q423+MASTER.SCHEDULE!$R423)</f>
        <v/>
      </c>
      <c r="X423" s="110" t="e">
        <f t="shared" si="91"/>
        <v>#VALUE!</v>
      </c>
      <c r="Y423" s="87"/>
      <c r="Z423" s="87"/>
      <c r="AA423" s="275" t="str">
        <f t="shared" si="92"/>
        <v/>
      </c>
      <c r="AB423" s="87"/>
      <c r="AC423" s="87"/>
      <c r="AD423" s="126"/>
      <c r="AE423" s="126"/>
      <c r="AF423" s="87"/>
      <c r="AG423" s="87"/>
      <c r="AH423" s="126"/>
      <c r="AI423" s="126"/>
      <c r="AJ423" s="138"/>
      <c r="AK423" s="91"/>
      <c r="AL423" s="91"/>
      <c r="AM423" s="91"/>
      <c r="AN423" s="151"/>
      <c r="AO423" s="151"/>
      <c r="AP423" s="151"/>
      <c r="AQ423" s="151"/>
      <c r="AR423" s="151"/>
      <c r="AS423" s="151"/>
      <c r="AT423" s="151"/>
      <c r="AU423" s="152"/>
      <c r="AV423" s="152"/>
      <c r="AW423" s="152"/>
      <c r="AX423" s="151"/>
      <c r="AY423" s="151"/>
      <c r="AZ423" s="152"/>
      <c r="BA423" s="152"/>
      <c r="BB423" s="152"/>
      <c r="BC423" s="152"/>
      <c r="BD423" s="91"/>
      <c r="BE423" s="91"/>
      <c r="BF423" s="91"/>
      <c r="BG423" s="91"/>
      <c r="BH423" s="91"/>
      <c r="BI423" s="91"/>
      <c r="BJ423" s="91"/>
      <c r="BK423" s="91"/>
      <c r="BL423" s="91"/>
      <c r="BM423" s="91"/>
      <c r="BN423" s="87"/>
      <c r="BO423" s="87"/>
      <c r="BP423" s="91"/>
      <c r="BQ423" s="91"/>
      <c r="BR423" s="91"/>
      <c r="BS423" s="91"/>
      <c r="BT423" s="87"/>
      <c r="BU423" s="87"/>
      <c r="BV423" s="87"/>
      <c r="BW423" s="87"/>
      <c r="BX423" s="87"/>
      <c r="BY423" s="87"/>
      <c r="BZ423" s="87"/>
      <c r="CA423" s="87"/>
      <c r="CB423" s="87"/>
      <c r="CC423" s="87"/>
      <c r="CD423" s="87"/>
      <c r="CE423" s="87"/>
    </row>
    <row r="424" spans="1:83" ht="30" customHeight="1">
      <c r="A424" s="87"/>
      <c r="B424" s="270" t="str">
        <f>IF(OR(SCHEDULES!O423=0,SCHEDULES!O423=""),"",SCHEDULES!O423)</f>
        <v/>
      </c>
      <c r="C424" s="271" t="str">
        <f>IF(B424="","",SCHEDULES!P423)</f>
        <v/>
      </c>
      <c r="D424" s="270" t="str">
        <f>IF(B424="","",SCHEDULES!Q423)</f>
        <v/>
      </c>
      <c r="E424" s="272" t="str">
        <f>IF(B424="","",SCHEDULES!R423)</f>
        <v/>
      </c>
      <c r="F424" s="262" t="str">
        <f t="shared" si="82"/>
        <v/>
      </c>
      <c r="G424" s="270" t="str">
        <f>IFERROR(INDEX(LOGOS!B:B,MATCH(H424,LOGOS!A:A,0),1),"")</f>
        <v/>
      </c>
      <c r="H424" s="270" t="str">
        <f>IF(B424="","",SCHEDULES!S423)</f>
        <v/>
      </c>
      <c r="I424" s="313" t="s">
        <v>117</v>
      </c>
      <c r="J424" s="273" t="str">
        <f t="shared" si="83"/>
        <v/>
      </c>
      <c r="K424" s="313" t="s">
        <v>117</v>
      </c>
      <c r="L424" s="270" t="str">
        <f>IF(B424="","",SCHEDULES!T423)</f>
        <v/>
      </c>
      <c r="M424" s="270" t="str">
        <f>IFERROR(INDEX(LOGOS!B:B,MATCH(L424,LOGOS!A:A,0),1),"")</f>
        <v/>
      </c>
      <c r="N424" s="107" t="str">
        <f t="shared" si="84"/>
        <v/>
      </c>
      <c r="O424" s="108" t="str">
        <f t="shared" si="85"/>
        <v/>
      </c>
      <c r="P424" s="108" t="str">
        <f t="shared" si="86"/>
        <v/>
      </c>
      <c r="Q424" s="109" t="str">
        <f t="shared" si="87"/>
        <v/>
      </c>
      <c r="R424" s="109" t="str">
        <f t="shared" si="88"/>
        <v/>
      </c>
      <c r="S424" s="109" t="str">
        <f t="shared" si="89"/>
        <v/>
      </c>
      <c r="T424" s="109" t="str">
        <f t="shared" si="90"/>
        <v/>
      </c>
      <c r="U424" s="108" t="str">
        <f>IF(N424="","",IF(MASTER.SCHEDULE!$N424="Draw",1,IF(MASTER.SCHEDULE!$N424=H424,3,0)))</f>
        <v/>
      </c>
      <c r="V424" s="108" t="str">
        <f>IF(N424="","",IF(MASTER.SCHEDULE!$N424="Draw",1,IF(MASTER.SCHEDULE!$N424=L424,3,0)))</f>
        <v/>
      </c>
      <c r="W424" s="109" t="str">
        <f>IF(N424="","",MASTER.SCHEDULE!$Q424+MASTER.SCHEDULE!$R424)</f>
        <v/>
      </c>
      <c r="X424" s="110" t="e">
        <f t="shared" si="91"/>
        <v>#VALUE!</v>
      </c>
      <c r="Y424" s="87"/>
      <c r="Z424" s="87"/>
      <c r="AA424" s="275" t="str">
        <f t="shared" si="92"/>
        <v/>
      </c>
      <c r="AB424" s="87"/>
      <c r="AC424" s="87"/>
      <c r="AD424" s="126"/>
      <c r="AE424" s="126"/>
      <c r="AF424" s="87"/>
      <c r="AG424" s="87"/>
      <c r="AH424" s="126"/>
      <c r="AI424" s="126"/>
      <c r="AJ424" s="138"/>
      <c r="AK424" s="91"/>
      <c r="AL424" s="91"/>
      <c r="AM424" s="91"/>
      <c r="AN424" s="151"/>
      <c r="AO424" s="151"/>
      <c r="AP424" s="151"/>
      <c r="AQ424" s="151"/>
      <c r="AR424" s="151"/>
      <c r="AS424" s="151"/>
      <c r="AT424" s="151"/>
      <c r="AU424" s="152"/>
      <c r="AV424" s="152"/>
      <c r="AW424" s="152"/>
      <c r="AX424" s="151"/>
      <c r="AY424" s="151"/>
      <c r="AZ424" s="152"/>
      <c r="BA424" s="152"/>
      <c r="BB424" s="152"/>
      <c r="BC424" s="152"/>
      <c r="BD424" s="91"/>
      <c r="BE424" s="91"/>
      <c r="BF424" s="91"/>
      <c r="BG424" s="91"/>
      <c r="BH424" s="91"/>
      <c r="BI424" s="91"/>
      <c r="BJ424" s="91"/>
      <c r="BK424" s="91"/>
      <c r="BL424" s="91"/>
      <c r="BM424" s="91"/>
      <c r="BN424" s="87"/>
      <c r="BO424" s="87"/>
      <c r="BP424" s="91"/>
      <c r="BQ424" s="91"/>
      <c r="BR424" s="91"/>
      <c r="BS424" s="91"/>
      <c r="BT424" s="87"/>
      <c r="BU424" s="87"/>
      <c r="BV424" s="87"/>
      <c r="BW424" s="87"/>
      <c r="BX424" s="87"/>
      <c r="BY424" s="87"/>
      <c r="BZ424" s="87"/>
      <c r="CA424" s="87"/>
      <c r="CB424" s="87"/>
      <c r="CC424" s="87"/>
      <c r="CD424" s="87"/>
      <c r="CE424" s="87"/>
    </row>
    <row r="425" spans="1:83" ht="30" customHeight="1">
      <c r="A425" s="87"/>
      <c r="B425" s="270" t="str">
        <f>IF(OR(SCHEDULES!O424=0,SCHEDULES!O424=""),"",SCHEDULES!O424)</f>
        <v/>
      </c>
      <c r="C425" s="271" t="str">
        <f>IF(B425="","",SCHEDULES!P424)</f>
        <v/>
      </c>
      <c r="D425" s="270" t="str">
        <f>IF(B425="","",SCHEDULES!Q424)</f>
        <v/>
      </c>
      <c r="E425" s="272" t="str">
        <f>IF(B425="","",SCHEDULES!R424)</f>
        <v/>
      </c>
      <c r="F425" s="262" t="str">
        <f t="shared" si="82"/>
        <v/>
      </c>
      <c r="G425" s="270" t="str">
        <f>IFERROR(INDEX(LOGOS!B:B,MATCH(H425,LOGOS!A:A,0),1),"")</f>
        <v/>
      </c>
      <c r="H425" s="270" t="str">
        <f>IF(B425="","",SCHEDULES!S424)</f>
        <v/>
      </c>
      <c r="I425" s="313" t="s">
        <v>117</v>
      </c>
      <c r="J425" s="273" t="str">
        <f t="shared" si="83"/>
        <v/>
      </c>
      <c r="K425" s="313" t="s">
        <v>117</v>
      </c>
      <c r="L425" s="270" t="str">
        <f>IF(B425="","",SCHEDULES!T424)</f>
        <v/>
      </c>
      <c r="M425" s="270" t="str">
        <f>IFERROR(INDEX(LOGOS!B:B,MATCH(L425,LOGOS!A:A,0),1),"")</f>
        <v/>
      </c>
      <c r="N425" s="107" t="str">
        <f t="shared" si="84"/>
        <v/>
      </c>
      <c r="O425" s="108" t="str">
        <f t="shared" si="85"/>
        <v/>
      </c>
      <c r="P425" s="108" t="str">
        <f t="shared" si="86"/>
        <v/>
      </c>
      <c r="Q425" s="109" t="str">
        <f t="shared" si="87"/>
        <v/>
      </c>
      <c r="R425" s="109" t="str">
        <f t="shared" si="88"/>
        <v/>
      </c>
      <c r="S425" s="109" t="str">
        <f t="shared" si="89"/>
        <v/>
      </c>
      <c r="T425" s="109" t="str">
        <f t="shared" si="90"/>
        <v/>
      </c>
      <c r="U425" s="108" t="str">
        <f>IF(N425="","",IF(MASTER.SCHEDULE!$N425="Draw",1,IF(MASTER.SCHEDULE!$N425=H425,3,0)))</f>
        <v/>
      </c>
      <c r="V425" s="108" t="str">
        <f>IF(N425="","",IF(MASTER.SCHEDULE!$N425="Draw",1,IF(MASTER.SCHEDULE!$N425=L425,3,0)))</f>
        <v/>
      </c>
      <c r="W425" s="109" t="str">
        <f>IF(N425="","",MASTER.SCHEDULE!$Q425+MASTER.SCHEDULE!$R425)</f>
        <v/>
      </c>
      <c r="X425" s="110" t="e">
        <f t="shared" si="91"/>
        <v>#VALUE!</v>
      </c>
      <c r="Y425" s="87"/>
      <c r="Z425" s="87"/>
      <c r="AA425" s="275" t="str">
        <f t="shared" si="92"/>
        <v/>
      </c>
      <c r="AB425" s="87"/>
      <c r="AC425" s="87"/>
      <c r="AD425" s="126"/>
      <c r="AE425" s="126"/>
      <c r="AF425" s="87"/>
      <c r="AG425" s="87"/>
      <c r="AH425" s="126"/>
      <c r="AI425" s="126"/>
      <c r="AJ425" s="138"/>
      <c r="AK425" s="91"/>
      <c r="AL425" s="91"/>
      <c r="AM425" s="91"/>
      <c r="AN425" s="151"/>
      <c r="AO425" s="151"/>
      <c r="AP425" s="151"/>
      <c r="AQ425" s="151"/>
      <c r="AR425" s="151"/>
      <c r="AS425" s="151"/>
      <c r="AT425" s="151"/>
      <c r="AU425" s="152"/>
      <c r="AV425" s="152"/>
      <c r="AW425" s="152"/>
      <c r="AX425" s="151"/>
      <c r="AY425" s="151"/>
      <c r="AZ425" s="152"/>
      <c r="BA425" s="152"/>
      <c r="BB425" s="152"/>
      <c r="BC425" s="152"/>
      <c r="BD425" s="91"/>
      <c r="BE425" s="91"/>
      <c r="BF425" s="91"/>
      <c r="BG425" s="91"/>
      <c r="BH425" s="91"/>
      <c r="BI425" s="91"/>
      <c r="BJ425" s="91"/>
      <c r="BK425" s="91"/>
      <c r="BL425" s="91"/>
      <c r="BM425" s="91"/>
      <c r="BN425" s="87"/>
      <c r="BO425" s="87"/>
      <c r="BP425" s="91"/>
      <c r="BQ425" s="91"/>
      <c r="BR425" s="91"/>
      <c r="BS425" s="91"/>
      <c r="BT425" s="87"/>
      <c r="BU425" s="87"/>
      <c r="BV425" s="87"/>
      <c r="BW425" s="87"/>
      <c r="BX425" s="87"/>
      <c r="BY425" s="87"/>
      <c r="BZ425" s="87"/>
      <c r="CA425" s="87"/>
      <c r="CB425" s="87"/>
      <c r="CC425" s="87"/>
      <c r="CD425" s="87"/>
      <c r="CE425" s="87"/>
    </row>
    <row r="426" spans="1:83" ht="30" customHeight="1">
      <c r="A426" s="87"/>
      <c r="B426" s="270" t="str">
        <f>IF(OR(SCHEDULES!O425=0,SCHEDULES!O425=""),"",SCHEDULES!O425)</f>
        <v/>
      </c>
      <c r="C426" s="271" t="str">
        <f>IF(B426="","",SCHEDULES!P425)</f>
        <v/>
      </c>
      <c r="D426" s="270" t="str">
        <f>IF(B426="","",SCHEDULES!Q425)</f>
        <v/>
      </c>
      <c r="E426" s="272" t="str">
        <f>IF(B426="","",SCHEDULES!R425)</f>
        <v/>
      </c>
      <c r="F426" s="262" t="str">
        <f t="shared" si="82"/>
        <v/>
      </c>
      <c r="G426" s="270" t="str">
        <f>IFERROR(INDEX(LOGOS!B:B,MATCH(H426,LOGOS!A:A,0),1),"")</f>
        <v/>
      </c>
      <c r="H426" s="270" t="str">
        <f>IF(B426="","",SCHEDULES!S425)</f>
        <v/>
      </c>
      <c r="I426" s="313" t="s">
        <v>117</v>
      </c>
      <c r="J426" s="273" t="str">
        <f t="shared" si="83"/>
        <v/>
      </c>
      <c r="K426" s="313" t="s">
        <v>117</v>
      </c>
      <c r="L426" s="270" t="str">
        <f>IF(B426="","",SCHEDULES!T425)</f>
        <v/>
      </c>
      <c r="M426" s="270" t="str">
        <f>IFERROR(INDEX(LOGOS!B:B,MATCH(L426,LOGOS!A:A,0),1),"")</f>
        <v/>
      </c>
      <c r="N426" s="107" t="str">
        <f t="shared" si="84"/>
        <v/>
      </c>
      <c r="O426" s="108" t="str">
        <f t="shared" si="85"/>
        <v/>
      </c>
      <c r="P426" s="108" t="str">
        <f t="shared" si="86"/>
        <v/>
      </c>
      <c r="Q426" s="109" t="str">
        <f t="shared" si="87"/>
        <v/>
      </c>
      <c r="R426" s="109" t="str">
        <f t="shared" si="88"/>
        <v/>
      </c>
      <c r="S426" s="109" t="str">
        <f t="shared" si="89"/>
        <v/>
      </c>
      <c r="T426" s="109" t="str">
        <f t="shared" si="90"/>
        <v/>
      </c>
      <c r="U426" s="108" t="str">
        <f>IF(N426="","",IF(MASTER.SCHEDULE!$N426="Draw",1,IF(MASTER.SCHEDULE!$N426=H426,3,0)))</f>
        <v/>
      </c>
      <c r="V426" s="108" t="str">
        <f>IF(N426="","",IF(MASTER.SCHEDULE!$N426="Draw",1,IF(MASTER.SCHEDULE!$N426=L426,3,0)))</f>
        <v/>
      </c>
      <c r="W426" s="109" t="str">
        <f>IF(N426="","",MASTER.SCHEDULE!$Q426+MASTER.SCHEDULE!$R426)</f>
        <v/>
      </c>
      <c r="X426" s="110" t="e">
        <f t="shared" si="91"/>
        <v>#VALUE!</v>
      </c>
      <c r="Y426" s="87"/>
      <c r="Z426" s="87"/>
      <c r="AA426" s="275" t="str">
        <f t="shared" si="92"/>
        <v/>
      </c>
      <c r="AB426" s="87"/>
      <c r="AC426" s="87"/>
      <c r="AD426" s="126"/>
      <c r="AE426" s="126"/>
      <c r="AF426" s="87"/>
      <c r="AG426" s="87"/>
      <c r="AH426" s="126"/>
      <c r="AI426" s="126"/>
      <c r="AJ426" s="138"/>
      <c r="AK426" s="91"/>
      <c r="AL426" s="91"/>
      <c r="AM426" s="91"/>
      <c r="AN426" s="151"/>
      <c r="AO426" s="151"/>
      <c r="AP426" s="151"/>
      <c r="AQ426" s="151"/>
      <c r="AR426" s="151"/>
      <c r="AS426" s="151"/>
      <c r="AT426" s="151"/>
      <c r="AU426" s="152"/>
      <c r="AV426" s="152"/>
      <c r="AW426" s="152"/>
      <c r="AX426" s="151"/>
      <c r="AY426" s="151"/>
      <c r="AZ426" s="152"/>
      <c r="BA426" s="152"/>
      <c r="BB426" s="152"/>
      <c r="BC426" s="152"/>
      <c r="BD426" s="91"/>
      <c r="BE426" s="91"/>
      <c r="BF426" s="91"/>
      <c r="BG426" s="91"/>
      <c r="BH426" s="91"/>
      <c r="BI426" s="91"/>
      <c r="BJ426" s="91"/>
      <c r="BK426" s="91"/>
      <c r="BL426" s="91"/>
      <c r="BM426" s="91"/>
      <c r="BN426" s="87"/>
      <c r="BO426" s="87"/>
      <c r="BP426" s="91"/>
      <c r="BQ426" s="91"/>
      <c r="BR426" s="91"/>
      <c r="BS426" s="91"/>
      <c r="BT426" s="87"/>
      <c r="BU426" s="87"/>
      <c r="BV426" s="87"/>
      <c r="BW426" s="87"/>
      <c r="BX426" s="87"/>
      <c r="BY426" s="87"/>
      <c r="BZ426" s="87"/>
      <c r="CA426" s="87"/>
      <c r="CB426" s="87"/>
      <c r="CC426" s="87"/>
      <c r="CD426" s="87"/>
      <c r="CE426" s="87"/>
    </row>
    <row r="427" spans="1:83" ht="30" customHeight="1">
      <c r="A427" s="87"/>
      <c r="B427" s="270" t="str">
        <f>IF(OR(SCHEDULES!O426=0,SCHEDULES!O426=""),"",SCHEDULES!O426)</f>
        <v/>
      </c>
      <c r="C427" s="271" t="str">
        <f>IF(B427="","",SCHEDULES!P426)</f>
        <v/>
      </c>
      <c r="D427" s="270" t="str">
        <f>IF(B427="","",SCHEDULES!Q426)</f>
        <v/>
      </c>
      <c r="E427" s="272" t="str">
        <f>IF(B427="","",SCHEDULES!R426)</f>
        <v/>
      </c>
      <c r="F427" s="262" t="str">
        <f t="shared" si="82"/>
        <v/>
      </c>
      <c r="G427" s="270" t="str">
        <f>IFERROR(INDEX(LOGOS!B:B,MATCH(H427,LOGOS!A:A,0),1),"")</f>
        <v/>
      </c>
      <c r="H427" s="270" t="str">
        <f>IF(B427="","",SCHEDULES!S426)</f>
        <v/>
      </c>
      <c r="I427" s="313" t="s">
        <v>117</v>
      </c>
      <c r="J427" s="273" t="str">
        <f t="shared" si="83"/>
        <v/>
      </c>
      <c r="K427" s="313" t="s">
        <v>117</v>
      </c>
      <c r="L427" s="270" t="str">
        <f>IF(B427="","",SCHEDULES!T426)</f>
        <v/>
      </c>
      <c r="M427" s="270" t="str">
        <f>IFERROR(INDEX(LOGOS!B:B,MATCH(L427,LOGOS!A:A,0),1),"")</f>
        <v/>
      </c>
      <c r="N427" s="107" t="str">
        <f t="shared" si="84"/>
        <v/>
      </c>
      <c r="O427" s="108" t="str">
        <f t="shared" si="85"/>
        <v/>
      </c>
      <c r="P427" s="108" t="str">
        <f t="shared" si="86"/>
        <v/>
      </c>
      <c r="Q427" s="109" t="str">
        <f t="shared" si="87"/>
        <v/>
      </c>
      <c r="R427" s="109" t="str">
        <f t="shared" si="88"/>
        <v/>
      </c>
      <c r="S427" s="109" t="str">
        <f t="shared" si="89"/>
        <v/>
      </c>
      <c r="T427" s="109" t="str">
        <f t="shared" si="90"/>
        <v/>
      </c>
      <c r="U427" s="108" t="str">
        <f>IF(N427="","",IF(MASTER.SCHEDULE!$N427="Draw",1,IF(MASTER.SCHEDULE!$N427=H427,3,0)))</f>
        <v/>
      </c>
      <c r="V427" s="108" t="str">
        <f>IF(N427="","",IF(MASTER.SCHEDULE!$N427="Draw",1,IF(MASTER.SCHEDULE!$N427=L427,3,0)))</f>
        <v/>
      </c>
      <c r="W427" s="109" t="str">
        <f>IF(N427="","",MASTER.SCHEDULE!$Q427+MASTER.SCHEDULE!$R427)</f>
        <v/>
      </c>
      <c r="X427" s="110" t="e">
        <f t="shared" si="91"/>
        <v>#VALUE!</v>
      </c>
      <c r="Y427" s="87"/>
      <c r="Z427" s="87"/>
      <c r="AA427" s="275" t="str">
        <f t="shared" si="92"/>
        <v/>
      </c>
      <c r="AB427" s="87"/>
      <c r="AC427" s="87"/>
      <c r="AD427" s="126"/>
      <c r="AE427" s="126"/>
      <c r="AF427" s="87"/>
      <c r="AG427" s="87"/>
      <c r="AH427" s="126"/>
      <c r="AI427" s="126"/>
      <c r="AJ427" s="138"/>
      <c r="AK427" s="91"/>
      <c r="AL427" s="91"/>
      <c r="AM427" s="91"/>
      <c r="AN427" s="151"/>
      <c r="AO427" s="151"/>
      <c r="AP427" s="151"/>
      <c r="AQ427" s="151"/>
      <c r="AR427" s="151"/>
      <c r="AS427" s="151"/>
      <c r="AT427" s="151"/>
      <c r="AU427" s="152"/>
      <c r="AV427" s="152"/>
      <c r="AW427" s="152"/>
      <c r="AX427" s="151"/>
      <c r="AY427" s="151"/>
      <c r="AZ427" s="152"/>
      <c r="BA427" s="152"/>
      <c r="BB427" s="152"/>
      <c r="BC427" s="152"/>
      <c r="BD427" s="91"/>
      <c r="BE427" s="91"/>
      <c r="BF427" s="91"/>
      <c r="BG427" s="91"/>
      <c r="BH427" s="91"/>
      <c r="BI427" s="91"/>
      <c r="BJ427" s="91"/>
      <c r="BK427" s="91"/>
      <c r="BL427" s="91"/>
      <c r="BM427" s="91"/>
      <c r="BN427" s="87"/>
      <c r="BO427" s="87"/>
      <c r="BP427" s="91"/>
      <c r="BQ427" s="91"/>
      <c r="BR427" s="91"/>
      <c r="BS427" s="91"/>
      <c r="BT427" s="87"/>
      <c r="BU427" s="87"/>
      <c r="BV427" s="87"/>
      <c r="BW427" s="87"/>
      <c r="BX427" s="87"/>
      <c r="BY427" s="87"/>
      <c r="BZ427" s="87"/>
      <c r="CA427" s="87"/>
      <c r="CB427" s="87"/>
      <c r="CC427" s="87"/>
      <c r="CD427" s="87"/>
      <c r="CE427" s="87"/>
    </row>
    <row r="428" spans="1:83" ht="30" customHeight="1">
      <c r="A428" s="87"/>
      <c r="B428" s="270" t="str">
        <f>IF(OR(SCHEDULES!O427=0,SCHEDULES!O427=""),"",SCHEDULES!O427)</f>
        <v/>
      </c>
      <c r="C428" s="271" t="str">
        <f>IF(B428="","",SCHEDULES!P427)</f>
        <v/>
      </c>
      <c r="D428" s="270" t="str">
        <f>IF(B428="","",SCHEDULES!Q427)</f>
        <v/>
      </c>
      <c r="E428" s="272" t="str">
        <f>IF(B428="","",SCHEDULES!R427)</f>
        <v/>
      </c>
      <c r="F428" s="262" t="str">
        <f t="shared" si="82"/>
        <v/>
      </c>
      <c r="G428" s="270" t="str">
        <f>IFERROR(INDEX(LOGOS!B:B,MATCH(H428,LOGOS!A:A,0),1),"")</f>
        <v/>
      </c>
      <c r="H428" s="270" t="str">
        <f>IF(B428="","",SCHEDULES!S427)</f>
        <v/>
      </c>
      <c r="I428" s="313" t="s">
        <v>117</v>
      </c>
      <c r="J428" s="273" t="str">
        <f t="shared" si="83"/>
        <v/>
      </c>
      <c r="K428" s="313" t="s">
        <v>117</v>
      </c>
      <c r="L428" s="270" t="str">
        <f>IF(B428="","",SCHEDULES!T427)</f>
        <v/>
      </c>
      <c r="M428" s="270" t="str">
        <f>IFERROR(INDEX(LOGOS!B:B,MATCH(L428,LOGOS!A:A,0),1),"")</f>
        <v/>
      </c>
      <c r="N428" s="107" t="str">
        <f t="shared" si="84"/>
        <v/>
      </c>
      <c r="O428" s="108" t="str">
        <f t="shared" si="85"/>
        <v/>
      </c>
      <c r="P428" s="108" t="str">
        <f t="shared" si="86"/>
        <v/>
      </c>
      <c r="Q428" s="109" t="str">
        <f t="shared" si="87"/>
        <v/>
      </c>
      <c r="R428" s="109" t="str">
        <f t="shared" si="88"/>
        <v/>
      </c>
      <c r="S428" s="109" t="str">
        <f t="shared" si="89"/>
        <v/>
      </c>
      <c r="T428" s="109" t="str">
        <f t="shared" si="90"/>
        <v/>
      </c>
      <c r="U428" s="108" t="str">
        <f>IF(N428="","",IF(MASTER.SCHEDULE!$N428="Draw",1,IF(MASTER.SCHEDULE!$N428=H428,3,0)))</f>
        <v/>
      </c>
      <c r="V428" s="108" t="str">
        <f>IF(N428="","",IF(MASTER.SCHEDULE!$N428="Draw",1,IF(MASTER.SCHEDULE!$N428=L428,3,0)))</f>
        <v/>
      </c>
      <c r="W428" s="109" t="str">
        <f>IF(N428="","",MASTER.SCHEDULE!$Q428+MASTER.SCHEDULE!$R428)</f>
        <v/>
      </c>
      <c r="X428" s="110" t="e">
        <f t="shared" si="91"/>
        <v>#VALUE!</v>
      </c>
      <c r="Y428" s="87"/>
      <c r="Z428" s="87"/>
      <c r="AA428" s="275" t="str">
        <f t="shared" si="92"/>
        <v/>
      </c>
      <c r="AB428" s="87"/>
      <c r="AC428" s="87"/>
      <c r="AD428" s="126"/>
      <c r="AE428" s="126"/>
      <c r="AF428" s="87"/>
      <c r="AG428" s="87"/>
      <c r="AH428" s="126"/>
      <c r="AI428" s="126"/>
      <c r="AJ428" s="138"/>
      <c r="AK428" s="91"/>
      <c r="AL428" s="91"/>
      <c r="AM428" s="91"/>
      <c r="AN428" s="151"/>
      <c r="AO428" s="151"/>
      <c r="AP428" s="151"/>
      <c r="AQ428" s="151"/>
      <c r="AR428" s="151"/>
      <c r="AS428" s="151"/>
      <c r="AT428" s="151"/>
      <c r="AU428" s="152"/>
      <c r="AV428" s="152"/>
      <c r="AW428" s="152"/>
      <c r="AX428" s="151"/>
      <c r="AY428" s="151"/>
      <c r="AZ428" s="152"/>
      <c r="BA428" s="152"/>
      <c r="BB428" s="152"/>
      <c r="BC428" s="152"/>
      <c r="BD428" s="91"/>
      <c r="BE428" s="91"/>
      <c r="BF428" s="91"/>
      <c r="BG428" s="91"/>
      <c r="BH428" s="91"/>
      <c r="BI428" s="91"/>
      <c r="BJ428" s="91"/>
      <c r="BK428" s="91"/>
      <c r="BL428" s="91"/>
      <c r="BM428" s="91"/>
      <c r="BN428" s="87"/>
      <c r="BO428" s="87"/>
      <c r="BP428" s="91"/>
      <c r="BQ428" s="91"/>
      <c r="BR428" s="91"/>
      <c r="BS428" s="91"/>
      <c r="BT428" s="87"/>
      <c r="BU428" s="87"/>
      <c r="BV428" s="87"/>
      <c r="BW428" s="87"/>
      <c r="BX428" s="87"/>
      <c r="BY428" s="87"/>
      <c r="BZ428" s="87"/>
      <c r="CA428" s="87"/>
      <c r="CB428" s="87"/>
      <c r="CC428" s="87"/>
      <c r="CD428" s="87"/>
      <c r="CE428" s="87"/>
    </row>
    <row r="429" spans="1:83" ht="30" customHeight="1">
      <c r="A429" s="87"/>
      <c r="B429" s="270" t="str">
        <f>IF(OR(SCHEDULES!O428=0,SCHEDULES!O428=""),"",SCHEDULES!O428)</f>
        <v/>
      </c>
      <c r="C429" s="271" t="str">
        <f>IF(B429="","",SCHEDULES!P428)</f>
        <v/>
      </c>
      <c r="D429" s="270" t="str">
        <f>IF(B429="","",SCHEDULES!Q428)</f>
        <v/>
      </c>
      <c r="E429" s="272" t="str">
        <f>IF(B429="","",SCHEDULES!R428)</f>
        <v/>
      </c>
      <c r="F429" s="262" t="str">
        <f t="shared" si="82"/>
        <v/>
      </c>
      <c r="G429" s="270" t="str">
        <f>IFERROR(INDEX(LOGOS!B:B,MATCH(H429,LOGOS!A:A,0),1),"")</f>
        <v/>
      </c>
      <c r="H429" s="270" t="str">
        <f>IF(B429="","",SCHEDULES!S428)</f>
        <v/>
      </c>
      <c r="I429" s="313" t="s">
        <v>117</v>
      </c>
      <c r="J429" s="273" t="str">
        <f t="shared" si="83"/>
        <v/>
      </c>
      <c r="K429" s="313" t="s">
        <v>117</v>
      </c>
      <c r="L429" s="270" t="str">
        <f>IF(B429="","",SCHEDULES!T428)</f>
        <v/>
      </c>
      <c r="M429" s="270" t="str">
        <f>IFERROR(INDEX(LOGOS!B:B,MATCH(L429,LOGOS!A:A,0),1),"")</f>
        <v/>
      </c>
      <c r="N429" s="107" t="str">
        <f t="shared" si="84"/>
        <v/>
      </c>
      <c r="O429" s="108" t="str">
        <f t="shared" si="85"/>
        <v/>
      </c>
      <c r="P429" s="108" t="str">
        <f t="shared" si="86"/>
        <v/>
      </c>
      <c r="Q429" s="109" t="str">
        <f t="shared" si="87"/>
        <v/>
      </c>
      <c r="R429" s="109" t="str">
        <f t="shared" si="88"/>
        <v/>
      </c>
      <c r="S429" s="109" t="str">
        <f t="shared" si="89"/>
        <v/>
      </c>
      <c r="T429" s="109" t="str">
        <f t="shared" si="90"/>
        <v/>
      </c>
      <c r="U429" s="108" t="str">
        <f>IF(N429="","",IF(MASTER.SCHEDULE!$N429="Draw",1,IF(MASTER.SCHEDULE!$N429=H429,3,0)))</f>
        <v/>
      </c>
      <c r="V429" s="108" t="str">
        <f>IF(N429="","",IF(MASTER.SCHEDULE!$N429="Draw",1,IF(MASTER.SCHEDULE!$N429=L429,3,0)))</f>
        <v/>
      </c>
      <c r="W429" s="109" t="str">
        <f>IF(N429="","",MASTER.SCHEDULE!$Q429+MASTER.SCHEDULE!$R429)</f>
        <v/>
      </c>
      <c r="X429" s="110" t="e">
        <f t="shared" si="91"/>
        <v>#VALUE!</v>
      </c>
      <c r="Y429" s="87"/>
      <c r="Z429" s="87"/>
      <c r="AA429" s="275" t="str">
        <f t="shared" si="92"/>
        <v/>
      </c>
      <c r="AB429" s="87"/>
      <c r="AC429" s="87"/>
      <c r="AD429" s="126"/>
      <c r="AE429" s="126"/>
      <c r="AF429" s="87"/>
      <c r="AG429" s="87"/>
      <c r="AH429" s="126"/>
      <c r="AI429" s="126"/>
      <c r="AJ429" s="138"/>
      <c r="AK429" s="91"/>
      <c r="AL429" s="91"/>
      <c r="AM429" s="91"/>
      <c r="AN429" s="151"/>
      <c r="AO429" s="151"/>
      <c r="AP429" s="151"/>
      <c r="AQ429" s="151"/>
      <c r="AR429" s="151"/>
      <c r="AS429" s="151"/>
      <c r="AT429" s="151"/>
      <c r="AU429" s="152"/>
      <c r="AV429" s="152"/>
      <c r="AW429" s="152"/>
      <c r="AX429" s="151"/>
      <c r="AY429" s="151"/>
      <c r="AZ429" s="152"/>
      <c r="BA429" s="152"/>
      <c r="BB429" s="152"/>
      <c r="BC429" s="152"/>
      <c r="BD429" s="91"/>
      <c r="BE429" s="91"/>
      <c r="BF429" s="91"/>
      <c r="BG429" s="91"/>
      <c r="BH429" s="91"/>
      <c r="BI429" s="91"/>
      <c r="BJ429" s="91"/>
      <c r="BK429" s="91"/>
      <c r="BL429" s="91"/>
      <c r="BM429" s="91"/>
      <c r="BN429" s="87"/>
      <c r="BO429" s="87"/>
      <c r="BP429" s="91"/>
      <c r="BQ429" s="91"/>
      <c r="BR429" s="91"/>
      <c r="BS429" s="91"/>
      <c r="BT429" s="87"/>
      <c r="BU429" s="87"/>
      <c r="BV429" s="87"/>
      <c r="BW429" s="87"/>
      <c r="BX429" s="87"/>
      <c r="BY429" s="87"/>
      <c r="BZ429" s="87"/>
      <c r="CA429" s="87"/>
      <c r="CB429" s="87"/>
      <c r="CC429" s="87"/>
      <c r="CD429" s="87"/>
      <c r="CE429" s="87"/>
    </row>
    <row r="430" spans="1:83" ht="30" customHeight="1">
      <c r="A430" s="87"/>
      <c r="B430" s="270" t="str">
        <f>IF(OR(SCHEDULES!O429=0,SCHEDULES!O429=""),"",SCHEDULES!O429)</f>
        <v/>
      </c>
      <c r="C430" s="271" t="str">
        <f>IF(B430="","",SCHEDULES!P429)</f>
        <v/>
      </c>
      <c r="D430" s="270" t="str">
        <f>IF(B430="","",SCHEDULES!Q429)</f>
        <v/>
      </c>
      <c r="E430" s="272" t="str">
        <f>IF(B430="","",SCHEDULES!R429)</f>
        <v/>
      </c>
      <c r="F430" s="262" t="str">
        <f t="shared" si="82"/>
        <v/>
      </c>
      <c r="G430" s="270" t="str">
        <f>IFERROR(INDEX(LOGOS!B:B,MATCH(H430,LOGOS!A:A,0),1),"")</f>
        <v/>
      </c>
      <c r="H430" s="270" t="str">
        <f>IF(B430="","",SCHEDULES!S429)</f>
        <v/>
      </c>
      <c r="I430" s="313" t="s">
        <v>117</v>
      </c>
      <c r="J430" s="273" t="str">
        <f t="shared" si="83"/>
        <v/>
      </c>
      <c r="K430" s="313" t="s">
        <v>117</v>
      </c>
      <c r="L430" s="270" t="str">
        <f>IF(B430="","",SCHEDULES!T429)</f>
        <v/>
      </c>
      <c r="M430" s="270" t="str">
        <f>IFERROR(INDEX(LOGOS!B:B,MATCH(L430,LOGOS!A:A,0),1),"")</f>
        <v/>
      </c>
      <c r="N430" s="107" t="str">
        <f t="shared" si="84"/>
        <v/>
      </c>
      <c r="O430" s="108" t="str">
        <f t="shared" si="85"/>
        <v/>
      </c>
      <c r="P430" s="108" t="str">
        <f t="shared" si="86"/>
        <v/>
      </c>
      <c r="Q430" s="109" t="str">
        <f t="shared" si="87"/>
        <v/>
      </c>
      <c r="R430" s="109" t="str">
        <f t="shared" si="88"/>
        <v/>
      </c>
      <c r="S430" s="109" t="str">
        <f t="shared" si="89"/>
        <v/>
      </c>
      <c r="T430" s="109" t="str">
        <f t="shared" si="90"/>
        <v/>
      </c>
      <c r="U430" s="108" t="str">
        <f>IF(N430="","",IF(MASTER.SCHEDULE!$N430="Draw",1,IF(MASTER.SCHEDULE!$N430=H430,3,0)))</f>
        <v/>
      </c>
      <c r="V430" s="108" t="str">
        <f>IF(N430="","",IF(MASTER.SCHEDULE!$N430="Draw",1,IF(MASTER.SCHEDULE!$N430=L430,3,0)))</f>
        <v/>
      </c>
      <c r="W430" s="109" t="str">
        <f>IF(N430="","",MASTER.SCHEDULE!$Q430+MASTER.SCHEDULE!$R430)</f>
        <v/>
      </c>
      <c r="X430" s="110" t="e">
        <f t="shared" si="91"/>
        <v>#VALUE!</v>
      </c>
      <c r="Y430" s="87"/>
      <c r="Z430" s="87"/>
      <c r="AA430" s="275" t="str">
        <f t="shared" si="92"/>
        <v/>
      </c>
      <c r="AB430" s="87"/>
      <c r="AC430" s="87"/>
      <c r="AD430" s="126"/>
      <c r="AE430" s="126"/>
      <c r="AF430" s="87"/>
      <c r="AG430" s="87"/>
      <c r="AH430" s="126"/>
      <c r="AI430" s="126"/>
      <c r="AJ430" s="138"/>
      <c r="AK430" s="91"/>
      <c r="AL430" s="91"/>
      <c r="AM430" s="91"/>
      <c r="AN430" s="151"/>
      <c r="AO430" s="151"/>
      <c r="AP430" s="151"/>
      <c r="AQ430" s="151"/>
      <c r="AR430" s="151"/>
      <c r="AS430" s="151"/>
      <c r="AT430" s="151"/>
      <c r="AU430" s="152"/>
      <c r="AV430" s="152"/>
      <c r="AW430" s="152"/>
      <c r="AX430" s="151"/>
      <c r="AY430" s="151"/>
      <c r="AZ430" s="152"/>
      <c r="BA430" s="152"/>
      <c r="BB430" s="152"/>
      <c r="BC430" s="152"/>
      <c r="BD430" s="91"/>
      <c r="BE430" s="91"/>
      <c r="BF430" s="91"/>
      <c r="BG430" s="91"/>
      <c r="BH430" s="91"/>
      <c r="BI430" s="91"/>
      <c r="BJ430" s="91"/>
      <c r="BK430" s="91"/>
      <c r="BL430" s="91"/>
      <c r="BM430" s="91"/>
      <c r="BN430" s="87"/>
      <c r="BO430" s="87"/>
      <c r="BP430" s="91"/>
      <c r="BQ430" s="91"/>
      <c r="BR430" s="91"/>
      <c r="BS430" s="91"/>
      <c r="BT430" s="87"/>
      <c r="BU430" s="87"/>
      <c r="BV430" s="87"/>
      <c r="BW430" s="87"/>
      <c r="BX430" s="87"/>
      <c r="BY430" s="87"/>
      <c r="BZ430" s="87"/>
      <c r="CA430" s="87"/>
      <c r="CB430" s="87"/>
      <c r="CC430" s="87"/>
      <c r="CD430" s="87"/>
      <c r="CE430" s="87"/>
    </row>
    <row r="431" spans="1:83" ht="30" customHeight="1">
      <c r="A431" s="87"/>
      <c r="B431" s="270" t="str">
        <f>IF(OR(SCHEDULES!O430=0,SCHEDULES!O430=""),"",SCHEDULES!O430)</f>
        <v/>
      </c>
      <c r="C431" s="271" t="str">
        <f>IF(B431="","",SCHEDULES!P430)</f>
        <v/>
      </c>
      <c r="D431" s="270" t="str">
        <f>IF(B431="","",SCHEDULES!Q430)</f>
        <v/>
      </c>
      <c r="E431" s="272" t="str">
        <f>IF(B431="","",SCHEDULES!R430)</f>
        <v/>
      </c>
      <c r="F431" s="262" t="str">
        <f t="shared" si="82"/>
        <v/>
      </c>
      <c r="G431" s="270" t="str">
        <f>IFERROR(INDEX(LOGOS!B:B,MATCH(H431,LOGOS!A:A,0),1),"")</f>
        <v/>
      </c>
      <c r="H431" s="270" t="str">
        <f>IF(B431="","",SCHEDULES!S430)</f>
        <v/>
      </c>
      <c r="I431" s="313" t="s">
        <v>117</v>
      </c>
      <c r="J431" s="273" t="str">
        <f t="shared" si="83"/>
        <v/>
      </c>
      <c r="K431" s="313" t="s">
        <v>117</v>
      </c>
      <c r="L431" s="270" t="str">
        <f>IF(B431="","",SCHEDULES!T430)</f>
        <v/>
      </c>
      <c r="M431" s="270" t="str">
        <f>IFERROR(INDEX(LOGOS!B:B,MATCH(L431,LOGOS!A:A,0),1),"")</f>
        <v/>
      </c>
      <c r="N431" s="107" t="str">
        <f t="shared" si="84"/>
        <v/>
      </c>
      <c r="O431" s="108" t="str">
        <f t="shared" si="85"/>
        <v/>
      </c>
      <c r="P431" s="108" t="str">
        <f t="shared" si="86"/>
        <v/>
      </c>
      <c r="Q431" s="109" t="str">
        <f t="shared" si="87"/>
        <v/>
      </c>
      <c r="R431" s="109" t="str">
        <f t="shared" si="88"/>
        <v/>
      </c>
      <c r="S431" s="109" t="str">
        <f t="shared" si="89"/>
        <v/>
      </c>
      <c r="T431" s="109" t="str">
        <f t="shared" si="90"/>
        <v/>
      </c>
      <c r="U431" s="108" t="str">
        <f>IF(N431="","",IF(MASTER.SCHEDULE!$N431="Draw",1,IF(MASTER.SCHEDULE!$N431=H431,3,0)))</f>
        <v/>
      </c>
      <c r="V431" s="108" t="str">
        <f>IF(N431="","",IF(MASTER.SCHEDULE!$N431="Draw",1,IF(MASTER.SCHEDULE!$N431=L431,3,0)))</f>
        <v/>
      </c>
      <c r="W431" s="109" t="str">
        <f>IF(N431="","",MASTER.SCHEDULE!$Q431+MASTER.SCHEDULE!$R431)</f>
        <v/>
      </c>
      <c r="X431" s="110" t="e">
        <f t="shared" si="91"/>
        <v>#VALUE!</v>
      </c>
      <c r="Y431" s="87"/>
      <c r="Z431" s="87"/>
      <c r="AA431" s="275" t="str">
        <f t="shared" si="92"/>
        <v/>
      </c>
      <c r="AB431" s="87"/>
      <c r="AC431" s="87"/>
      <c r="AD431" s="126"/>
      <c r="AE431" s="126"/>
      <c r="AF431" s="87"/>
      <c r="AG431" s="87"/>
      <c r="AH431" s="126"/>
      <c r="AI431" s="126"/>
      <c r="AJ431" s="138"/>
      <c r="AK431" s="91"/>
      <c r="AL431" s="91"/>
      <c r="AM431" s="91"/>
      <c r="AN431" s="151"/>
      <c r="AO431" s="151"/>
      <c r="AP431" s="151"/>
      <c r="AQ431" s="151"/>
      <c r="AR431" s="151"/>
      <c r="AS431" s="151"/>
      <c r="AT431" s="151"/>
      <c r="AU431" s="152"/>
      <c r="AV431" s="152"/>
      <c r="AW431" s="152"/>
      <c r="AX431" s="151"/>
      <c r="AY431" s="151"/>
      <c r="AZ431" s="152"/>
      <c r="BA431" s="152"/>
      <c r="BB431" s="152"/>
      <c r="BC431" s="152"/>
      <c r="BD431" s="91"/>
      <c r="BE431" s="91"/>
      <c r="BF431" s="91"/>
      <c r="BG431" s="91"/>
      <c r="BH431" s="91"/>
      <c r="BI431" s="91"/>
      <c r="BJ431" s="91"/>
      <c r="BK431" s="91"/>
      <c r="BL431" s="91"/>
      <c r="BM431" s="91"/>
      <c r="BN431" s="87"/>
      <c r="BO431" s="87"/>
      <c r="BP431" s="91"/>
      <c r="BQ431" s="91"/>
      <c r="BR431" s="91"/>
      <c r="BS431" s="91"/>
      <c r="BT431" s="87"/>
      <c r="BU431" s="87"/>
      <c r="BV431" s="87"/>
      <c r="BW431" s="87"/>
      <c r="BX431" s="87"/>
      <c r="BY431" s="87"/>
      <c r="BZ431" s="87"/>
      <c r="CA431" s="87"/>
      <c r="CB431" s="87"/>
      <c r="CC431" s="87"/>
      <c r="CD431" s="87"/>
      <c r="CE431" s="87"/>
    </row>
    <row r="432" spans="1:83" ht="30" customHeight="1">
      <c r="A432" s="87"/>
      <c r="B432" s="270" t="str">
        <f>IF(OR(SCHEDULES!O431=0,SCHEDULES!O431=""),"",SCHEDULES!O431)</f>
        <v/>
      </c>
      <c r="C432" s="271" t="str">
        <f>IF(B432="","",SCHEDULES!P431)</f>
        <v/>
      </c>
      <c r="D432" s="270" t="str">
        <f>IF(B432="","",SCHEDULES!Q431)</f>
        <v/>
      </c>
      <c r="E432" s="272" t="str">
        <f>IF(B432="","",SCHEDULES!R431)</f>
        <v/>
      </c>
      <c r="F432" s="262" t="str">
        <f t="shared" si="82"/>
        <v/>
      </c>
      <c r="G432" s="270" t="str">
        <f>IFERROR(INDEX(LOGOS!B:B,MATCH(H432,LOGOS!A:A,0),1),"")</f>
        <v/>
      </c>
      <c r="H432" s="270" t="str">
        <f>IF(B432="","",SCHEDULES!S431)</f>
        <v/>
      </c>
      <c r="I432" s="313" t="s">
        <v>117</v>
      </c>
      <c r="J432" s="273" t="str">
        <f t="shared" si="83"/>
        <v/>
      </c>
      <c r="K432" s="313" t="s">
        <v>117</v>
      </c>
      <c r="L432" s="270" t="str">
        <f>IF(B432="","",SCHEDULES!T431)</f>
        <v/>
      </c>
      <c r="M432" s="270" t="str">
        <f>IFERROR(INDEX(LOGOS!B:B,MATCH(L432,LOGOS!A:A,0),1),"")</f>
        <v/>
      </c>
      <c r="N432" s="107" t="str">
        <f t="shared" si="84"/>
        <v/>
      </c>
      <c r="O432" s="108" t="str">
        <f t="shared" si="85"/>
        <v/>
      </c>
      <c r="P432" s="108" t="str">
        <f t="shared" si="86"/>
        <v/>
      </c>
      <c r="Q432" s="109" t="str">
        <f t="shared" si="87"/>
        <v/>
      </c>
      <c r="R432" s="109" t="str">
        <f t="shared" si="88"/>
        <v/>
      </c>
      <c r="S432" s="109" t="str">
        <f t="shared" si="89"/>
        <v/>
      </c>
      <c r="T432" s="109" t="str">
        <f t="shared" si="90"/>
        <v/>
      </c>
      <c r="U432" s="108" t="str">
        <f>IF(N432="","",IF(MASTER.SCHEDULE!$N432="Draw",1,IF(MASTER.SCHEDULE!$N432=H432,3,0)))</f>
        <v/>
      </c>
      <c r="V432" s="108" t="str">
        <f>IF(N432="","",IF(MASTER.SCHEDULE!$N432="Draw",1,IF(MASTER.SCHEDULE!$N432=L432,3,0)))</f>
        <v/>
      </c>
      <c r="W432" s="109" t="str">
        <f>IF(N432="","",MASTER.SCHEDULE!$Q432+MASTER.SCHEDULE!$R432)</f>
        <v/>
      </c>
      <c r="X432" s="110" t="e">
        <f t="shared" si="91"/>
        <v>#VALUE!</v>
      </c>
      <c r="Y432" s="87"/>
      <c r="Z432" s="87"/>
      <c r="AA432" s="275" t="str">
        <f t="shared" si="92"/>
        <v/>
      </c>
      <c r="AB432" s="87"/>
      <c r="AC432" s="87"/>
      <c r="AD432" s="126"/>
      <c r="AE432" s="126"/>
      <c r="AF432" s="87"/>
      <c r="AG432" s="87"/>
      <c r="AH432" s="126"/>
      <c r="AI432" s="126"/>
      <c r="AJ432" s="138"/>
      <c r="AK432" s="91"/>
      <c r="AL432" s="91"/>
      <c r="AM432" s="91"/>
      <c r="AN432" s="151"/>
      <c r="AO432" s="151"/>
      <c r="AP432" s="151"/>
      <c r="AQ432" s="151"/>
      <c r="AR432" s="151"/>
      <c r="AS432" s="151"/>
      <c r="AT432" s="151"/>
      <c r="AU432" s="152"/>
      <c r="AV432" s="152"/>
      <c r="AW432" s="152"/>
      <c r="AX432" s="151"/>
      <c r="AY432" s="151"/>
      <c r="AZ432" s="152"/>
      <c r="BA432" s="152"/>
      <c r="BB432" s="152"/>
      <c r="BC432" s="152"/>
      <c r="BD432" s="91"/>
      <c r="BE432" s="91"/>
      <c r="BF432" s="91"/>
      <c r="BG432" s="91"/>
      <c r="BH432" s="91"/>
      <c r="BI432" s="91"/>
      <c r="BJ432" s="91"/>
      <c r="BK432" s="91"/>
      <c r="BL432" s="91"/>
      <c r="BM432" s="91"/>
      <c r="BN432" s="87"/>
      <c r="BO432" s="87"/>
      <c r="BP432" s="91"/>
      <c r="BQ432" s="91"/>
      <c r="BR432" s="91"/>
      <c r="BS432" s="91"/>
      <c r="BT432" s="87"/>
      <c r="BU432" s="87"/>
      <c r="BV432" s="87"/>
      <c r="BW432" s="87"/>
      <c r="BX432" s="87"/>
      <c r="BY432" s="87"/>
      <c r="BZ432" s="87"/>
      <c r="CA432" s="87"/>
      <c r="CB432" s="87"/>
      <c r="CC432" s="87"/>
      <c r="CD432" s="87"/>
      <c r="CE432" s="87"/>
    </row>
    <row r="433" spans="1:83" ht="30" customHeight="1">
      <c r="A433" s="87"/>
      <c r="B433" s="270" t="str">
        <f>IF(OR(SCHEDULES!O432=0,SCHEDULES!O432=""),"",SCHEDULES!O432)</f>
        <v/>
      </c>
      <c r="C433" s="271" t="str">
        <f>IF(B433="","",SCHEDULES!P432)</f>
        <v/>
      </c>
      <c r="D433" s="270" t="str">
        <f>IF(B433="","",SCHEDULES!Q432)</f>
        <v/>
      </c>
      <c r="E433" s="272" t="str">
        <f>IF(B433="","",SCHEDULES!R432)</f>
        <v/>
      </c>
      <c r="F433" s="262" t="str">
        <f t="shared" si="82"/>
        <v/>
      </c>
      <c r="G433" s="270" t="str">
        <f>IFERROR(INDEX(LOGOS!B:B,MATCH(H433,LOGOS!A:A,0),1),"")</f>
        <v/>
      </c>
      <c r="H433" s="270" t="str">
        <f>IF(B433="","",SCHEDULES!S432)</f>
        <v/>
      </c>
      <c r="I433" s="313" t="s">
        <v>117</v>
      </c>
      <c r="J433" s="273" t="str">
        <f t="shared" si="83"/>
        <v/>
      </c>
      <c r="K433" s="313" t="s">
        <v>117</v>
      </c>
      <c r="L433" s="270" t="str">
        <f>IF(B433="","",SCHEDULES!T432)</f>
        <v/>
      </c>
      <c r="M433" s="270" t="str">
        <f>IFERROR(INDEX(LOGOS!B:B,MATCH(L433,LOGOS!A:A,0),1),"")</f>
        <v/>
      </c>
      <c r="N433" s="107" t="str">
        <f t="shared" si="84"/>
        <v/>
      </c>
      <c r="O433" s="108" t="str">
        <f t="shared" si="85"/>
        <v/>
      </c>
      <c r="P433" s="108" t="str">
        <f t="shared" si="86"/>
        <v/>
      </c>
      <c r="Q433" s="109" t="str">
        <f t="shared" si="87"/>
        <v/>
      </c>
      <c r="R433" s="109" t="str">
        <f t="shared" si="88"/>
        <v/>
      </c>
      <c r="S433" s="109" t="str">
        <f t="shared" si="89"/>
        <v/>
      </c>
      <c r="T433" s="109" t="str">
        <f t="shared" si="90"/>
        <v/>
      </c>
      <c r="U433" s="108" t="str">
        <f>IF(N433="","",IF(MASTER.SCHEDULE!$N433="Draw",1,IF(MASTER.SCHEDULE!$N433=H433,3,0)))</f>
        <v/>
      </c>
      <c r="V433" s="108" t="str">
        <f>IF(N433="","",IF(MASTER.SCHEDULE!$N433="Draw",1,IF(MASTER.SCHEDULE!$N433=L433,3,0)))</f>
        <v/>
      </c>
      <c r="W433" s="109" t="str">
        <f>IF(N433="","",MASTER.SCHEDULE!$Q433+MASTER.SCHEDULE!$R433)</f>
        <v/>
      </c>
      <c r="X433" s="110" t="e">
        <f t="shared" si="91"/>
        <v>#VALUE!</v>
      </c>
      <c r="Y433" s="87"/>
      <c r="Z433" s="87"/>
      <c r="AA433" s="275" t="str">
        <f t="shared" si="92"/>
        <v/>
      </c>
      <c r="AB433" s="87"/>
      <c r="AC433" s="87"/>
      <c r="AD433" s="126"/>
      <c r="AE433" s="126"/>
      <c r="AF433" s="87"/>
      <c r="AG433" s="87"/>
      <c r="AH433" s="126"/>
      <c r="AI433" s="126"/>
      <c r="AJ433" s="138"/>
      <c r="AK433" s="91"/>
      <c r="AL433" s="91"/>
      <c r="AM433" s="91"/>
      <c r="AN433" s="151"/>
      <c r="AO433" s="151"/>
      <c r="AP433" s="151"/>
      <c r="AQ433" s="151"/>
      <c r="AR433" s="151"/>
      <c r="AS433" s="151"/>
      <c r="AT433" s="151"/>
      <c r="AU433" s="152"/>
      <c r="AV433" s="152"/>
      <c r="AW433" s="152"/>
      <c r="AX433" s="151"/>
      <c r="AY433" s="151"/>
      <c r="AZ433" s="152"/>
      <c r="BA433" s="152"/>
      <c r="BB433" s="152"/>
      <c r="BC433" s="152"/>
      <c r="BD433" s="91"/>
      <c r="BE433" s="91"/>
      <c r="BF433" s="91"/>
      <c r="BG433" s="91"/>
      <c r="BH433" s="91"/>
      <c r="BI433" s="91"/>
      <c r="BJ433" s="91"/>
      <c r="BK433" s="91"/>
      <c r="BL433" s="91"/>
      <c r="BM433" s="91"/>
      <c r="BN433" s="87"/>
      <c r="BO433" s="87"/>
      <c r="BP433" s="91"/>
      <c r="BQ433" s="91"/>
      <c r="BR433" s="91"/>
      <c r="BS433" s="91"/>
      <c r="BT433" s="87"/>
      <c r="BU433" s="87"/>
      <c r="BV433" s="87"/>
      <c r="BW433" s="87"/>
      <c r="BX433" s="87"/>
      <c r="BY433" s="87"/>
      <c r="BZ433" s="87"/>
      <c r="CA433" s="87"/>
      <c r="CB433" s="87"/>
      <c r="CC433" s="87"/>
      <c r="CD433" s="87"/>
      <c r="CE433" s="87"/>
    </row>
    <row r="434" spans="1:83" ht="30" customHeight="1">
      <c r="A434" s="87"/>
      <c r="B434" s="270" t="str">
        <f>IF(OR(SCHEDULES!O433=0,SCHEDULES!O433=""),"",SCHEDULES!O433)</f>
        <v/>
      </c>
      <c r="C434" s="271" t="str">
        <f>IF(B434="","",SCHEDULES!P433)</f>
        <v/>
      </c>
      <c r="D434" s="270" t="str">
        <f>IF(B434="","",SCHEDULES!Q433)</f>
        <v/>
      </c>
      <c r="E434" s="272" t="str">
        <f>IF(B434="","",SCHEDULES!R433)</f>
        <v/>
      </c>
      <c r="F434" s="262" t="str">
        <f t="shared" si="82"/>
        <v/>
      </c>
      <c r="G434" s="270" t="str">
        <f>IFERROR(INDEX(LOGOS!B:B,MATCH(H434,LOGOS!A:A,0),1),"")</f>
        <v/>
      </c>
      <c r="H434" s="270" t="str">
        <f>IF(B434="","",SCHEDULES!S433)</f>
        <v/>
      </c>
      <c r="I434" s="313" t="s">
        <v>117</v>
      </c>
      <c r="J434" s="273" t="str">
        <f t="shared" si="83"/>
        <v/>
      </c>
      <c r="K434" s="313" t="s">
        <v>117</v>
      </c>
      <c r="L434" s="270" t="str">
        <f>IF(B434="","",SCHEDULES!T433)</f>
        <v/>
      </c>
      <c r="M434" s="270" t="str">
        <f>IFERROR(INDEX(LOGOS!B:B,MATCH(L434,LOGOS!A:A,0),1),"")</f>
        <v/>
      </c>
      <c r="N434" s="107" t="str">
        <f t="shared" si="84"/>
        <v/>
      </c>
      <c r="O434" s="108" t="str">
        <f t="shared" si="85"/>
        <v/>
      </c>
      <c r="P434" s="108" t="str">
        <f t="shared" si="86"/>
        <v/>
      </c>
      <c r="Q434" s="109" t="str">
        <f t="shared" si="87"/>
        <v/>
      </c>
      <c r="R434" s="109" t="str">
        <f t="shared" si="88"/>
        <v/>
      </c>
      <c r="S434" s="109" t="str">
        <f t="shared" si="89"/>
        <v/>
      </c>
      <c r="T434" s="109" t="str">
        <f t="shared" si="90"/>
        <v/>
      </c>
      <c r="U434" s="108" t="str">
        <f>IF(N434="","",IF(MASTER.SCHEDULE!$N434="Draw",1,IF(MASTER.SCHEDULE!$N434=H434,3,0)))</f>
        <v/>
      </c>
      <c r="V434" s="108" t="str">
        <f>IF(N434="","",IF(MASTER.SCHEDULE!$N434="Draw",1,IF(MASTER.SCHEDULE!$N434=L434,3,0)))</f>
        <v/>
      </c>
      <c r="W434" s="109" t="str">
        <f>IF(N434="","",MASTER.SCHEDULE!$Q434+MASTER.SCHEDULE!$R434)</f>
        <v/>
      </c>
      <c r="X434" s="110" t="e">
        <f t="shared" si="91"/>
        <v>#VALUE!</v>
      </c>
      <c r="Y434" s="87"/>
      <c r="Z434" s="87"/>
      <c r="AA434" s="275" t="str">
        <f t="shared" si="92"/>
        <v/>
      </c>
      <c r="AB434" s="87"/>
      <c r="AC434" s="87"/>
      <c r="AD434" s="126"/>
      <c r="AE434" s="126"/>
      <c r="AF434" s="87"/>
      <c r="AG434" s="87"/>
      <c r="AH434" s="126"/>
      <c r="AI434" s="126"/>
      <c r="AJ434" s="138"/>
      <c r="AK434" s="91"/>
      <c r="AL434" s="91"/>
      <c r="AM434" s="91"/>
      <c r="AN434" s="151"/>
      <c r="AO434" s="151"/>
      <c r="AP434" s="151"/>
      <c r="AQ434" s="151"/>
      <c r="AR434" s="151"/>
      <c r="AS434" s="151"/>
      <c r="AT434" s="151"/>
      <c r="AU434" s="152"/>
      <c r="AV434" s="152"/>
      <c r="AW434" s="152"/>
      <c r="AX434" s="151"/>
      <c r="AY434" s="151"/>
      <c r="AZ434" s="152"/>
      <c r="BA434" s="152"/>
      <c r="BB434" s="152"/>
      <c r="BC434" s="152"/>
      <c r="BD434" s="91"/>
      <c r="BE434" s="91"/>
      <c r="BF434" s="91"/>
      <c r="BG434" s="91"/>
      <c r="BH434" s="91"/>
      <c r="BI434" s="91"/>
      <c r="BJ434" s="91"/>
      <c r="BK434" s="91"/>
      <c r="BL434" s="91"/>
      <c r="BM434" s="91"/>
      <c r="BN434" s="87"/>
      <c r="BO434" s="87"/>
      <c r="BP434" s="91"/>
      <c r="BQ434" s="91"/>
      <c r="BR434" s="91"/>
      <c r="BS434" s="91"/>
      <c r="BT434" s="87"/>
      <c r="BU434" s="87"/>
      <c r="BV434" s="87"/>
      <c r="BW434" s="87"/>
      <c r="BX434" s="87"/>
      <c r="BY434" s="87"/>
      <c r="BZ434" s="87"/>
      <c r="CA434" s="87"/>
      <c r="CB434" s="87"/>
      <c r="CC434" s="87"/>
      <c r="CD434" s="87"/>
      <c r="CE434" s="87"/>
    </row>
    <row r="435" spans="1:83" ht="30" customHeight="1">
      <c r="A435" s="87"/>
      <c r="B435" s="270" t="str">
        <f>IF(OR(SCHEDULES!O434=0,SCHEDULES!O434=""),"",SCHEDULES!O434)</f>
        <v/>
      </c>
      <c r="C435" s="271" t="str">
        <f>IF(B435="","",SCHEDULES!P434)</f>
        <v/>
      </c>
      <c r="D435" s="270" t="str">
        <f>IF(B435="","",SCHEDULES!Q434)</f>
        <v/>
      </c>
      <c r="E435" s="272" t="str">
        <f>IF(B435="","",SCHEDULES!R434)</f>
        <v/>
      </c>
      <c r="F435" s="262" t="str">
        <f t="shared" si="82"/>
        <v/>
      </c>
      <c r="G435" s="270" t="str">
        <f>IFERROR(INDEX(LOGOS!B:B,MATCH(H435,LOGOS!A:A,0),1),"")</f>
        <v/>
      </c>
      <c r="H435" s="270" t="str">
        <f>IF(B435="","",SCHEDULES!S434)</f>
        <v/>
      </c>
      <c r="I435" s="313" t="s">
        <v>117</v>
      </c>
      <c r="J435" s="273" t="str">
        <f t="shared" si="83"/>
        <v/>
      </c>
      <c r="K435" s="313" t="s">
        <v>117</v>
      </c>
      <c r="L435" s="270" t="str">
        <f>IF(B435="","",SCHEDULES!T434)</f>
        <v/>
      </c>
      <c r="M435" s="270" t="str">
        <f>IFERROR(INDEX(LOGOS!B:B,MATCH(L435,LOGOS!A:A,0),1),"")</f>
        <v/>
      </c>
      <c r="N435" s="107" t="str">
        <f t="shared" si="84"/>
        <v/>
      </c>
      <c r="O435" s="108" t="str">
        <f t="shared" si="85"/>
        <v/>
      </c>
      <c r="P435" s="108" t="str">
        <f t="shared" si="86"/>
        <v/>
      </c>
      <c r="Q435" s="109" t="str">
        <f t="shared" si="87"/>
        <v/>
      </c>
      <c r="R435" s="109" t="str">
        <f t="shared" si="88"/>
        <v/>
      </c>
      <c r="S435" s="109" t="str">
        <f t="shared" si="89"/>
        <v/>
      </c>
      <c r="T435" s="109" t="str">
        <f t="shared" si="90"/>
        <v/>
      </c>
      <c r="U435" s="108" t="str">
        <f>IF(N435="","",IF(MASTER.SCHEDULE!$N435="Draw",1,IF(MASTER.SCHEDULE!$N435=H435,3,0)))</f>
        <v/>
      </c>
      <c r="V435" s="108" t="str">
        <f>IF(N435="","",IF(MASTER.SCHEDULE!$N435="Draw",1,IF(MASTER.SCHEDULE!$N435=L435,3,0)))</f>
        <v/>
      </c>
      <c r="W435" s="109" t="str">
        <f>IF(N435="","",MASTER.SCHEDULE!$Q435+MASTER.SCHEDULE!$R435)</f>
        <v/>
      </c>
      <c r="X435" s="110" t="e">
        <f t="shared" si="91"/>
        <v>#VALUE!</v>
      </c>
      <c r="Y435" s="87"/>
      <c r="Z435" s="87"/>
      <c r="AA435" s="275" t="str">
        <f t="shared" si="92"/>
        <v/>
      </c>
      <c r="AB435" s="87"/>
      <c r="AC435" s="87"/>
      <c r="AD435" s="126"/>
      <c r="AE435" s="126"/>
      <c r="AF435" s="87"/>
      <c r="AG435" s="87"/>
      <c r="AH435" s="126"/>
      <c r="AI435" s="126"/>
      <c r="AJ435" s="138"/>
      <c r="AK435" s="91"/>
      <c r="AL435" s="91"/>
      <c r="AM435" s="91"/>
      <c r="AN435" s="151"/>
      <c r="AO435" s="151"/>
      <c r="AP435" s="151"/>
      <c r="AQ435" s="151"/>
      <c r="AR435" s="151"/>
      <c r="AS435" s="151"/>
      <c r="AT435" s="151"/>
      <c r="AU435" s="152"/>
      <c r="AV435" s="152"/>
      <c r="AW435" s="152"/>
      <c r="AX435" s="151"/>
      <c r="AY435" s="151"/>
      <c r="AZ435" s="152"/>
      <c r="BA435" s="152"/>
      <c r="BB435" s="152"/>
      <c r="BC435" s="152"/>
      <c r="BD435" s="91"/>
      <c r="BE435" s="91"/>
      <c r="BF435" s="91"/>
      <c r="BG435" s="91"/>
      <c r="BH435" s="91"/>
      <c r="BI435" s="91"/>
      <c r="BJ435" s="91"/>
      <c r="BK435" s="91"/>
      <c r="BL435" s="91"/>
      <c r="BM435" s="91"/>
      <c r="BN435" s="87"/>
      <c r="BO435" s="87"/>
      <c r="BP435" s="91"/>
      <c r="BQ435" s="91"/>
      <c r="BR435" s="91"/>
      <c r="BS435" s="91"/>
      <c r="BT435" s="87"/>
      <c r="BU435" s="87"/>
      <c r="BV435" s="87"/>
      <c r="BW435" s="87"/>
      <c r="BX435" s="87"/>
      <c r="BY435" s="87"/>
      <c r="BZ435" s="87"/>
      <c r="CA435" s="87"/>
      <c r="CB435" s="87"/>
      <c r="CC435" s="87"/>
      <c r="CD435" s="87"/>
      <c r="CE435" s="87"/>
    </row>
    <row r="436" spans="1:83" ht="30" customHeight="1">
      <c r="A436" s="87"/>
      <c r="B436" s="270" t="str">
        <f>IF(OR(SCHEDULES!O435=0,SCHEDULES!O435=""),"",SCHEDULES!O435)</f>
        <v/>
      </c>
      <c r="C436" s="271" t="str">
        <f>IF(B436="","",SCHEDULES!P435)</f>
        <v/>
      </c>
      <c r="D436" s="270" t="str">
        <f>IF(B436="","",SCHEDULES!Q435)</f>
        <v/>
      </c>
      <c r="E436" s="272" t="str">
        <f>IF(B436="","",SCHEDULES!R435)</f>
        <v/>
      </c>
      <c r="F436" s="262" t="str">
        <f t="shared" si="82"/>
        <v/>
      </c>
      <c r="G436" s="270" t="str">
        <f>IFERROR(INDEX(LOGOS!B:B,MATCH(H436,LOGOS!A:A,0),1),"")</f>
        <v/>
      </c>
      <c r="H436" s="270" t="str">
        <f>IF(B436="","",SCHEDULES!S435)</f>
        <v/>
      </c>
      <c r="I436" s="313" t="s">
        <v>117</v>
      </c>
      <c r="J436" s="273" t="str">
        <f t="shared" si="83"/>
        <v/>
      </c>
      <c r="K436" s="313" t="s">
        <v>117</v>
      </c>
      <c r="L436" s="270" t="str">
        <f>IF(B436="","",SCHEDULES!T435)</f>
        <v/>
      </c>
      <c r="M436" s="270" t="str">
        <f>IFERROR(INDEX(LOGOS!B:B,MATCH(L436,LOGOS!A:A,0),1),"")</f>
        <v/>
      </c>
      <c r="N436" s="107" t="str">
        <f t="shared" si="84"/>
        <v/>
      </c>
      <c r="O436" s="108" t="str">
        <f t="shared" si="85"/>
        <v/>
      </c>
      <c r="P436" s="108" t="str">
        <f t="shared" si="86"/>
        <v/>
      </c>
      <c r="Q436" s="109" t="str">
        <f t="shared" si="87"/>
        <v/>
      </c>
      <c r="R436" s="109" t="str">
        <f t="shared" si="88"/>
        <v/>
      </c>
      <c r="S436" s="109" t="str">
        <f t="shared" si="89"/>
        <v/>
      </c>
      <c r="T436" s="109" t="str">
        <f t="shared" si="90"/>
        <v/>
      </c>
      <c r="U436" s="108" t="str">
        <f>IF(N436="","",IF(MASTER.SCHEDULE!$N436="Draw",1,IF(MASTER.SCHEDULE!$N436=H436,3,0)))</f>
        <v/>
      </c>
      <c r="V436" s="108" t="str">
        <f>IF(N436="","",IF(MASTER.SCHEDULE!$N436="Draw",1,IF(MASTER.SCHEDULE!$N436=L436,3,0)))</f>
        <v/>
      </c>
      <c r="W436" s="109" t="str">
        <f>IF(N436="","",MASTER.SCHEDULE!$Q436+MASTER.SCHEDULE!$R436)</f>
        <v/>
      </c>
      <c r="X436" s="110" t="e">
        <f t="shared" si="91"/>
        <v>#VALUE!</v>
      </c>
      <c r="Y436" s="87"/>
      <c r="Z436" s="87"/>
      <c r="AA436" s="275" t="str">
        <f t="shared" si="92"/>
        <v/>
      </c>
      <c r="AB436" s="87"/>
      <c r="AC436" s="87"/>
      <c r="AD436" s="126"/>
      <c r="AE436" s="126"/>
      <c r="AF436" s="87"/>
      <c r="AG436" s="87"/>
      <c r="AH436" s="126"/>
      <c r="AI436" s="126"/>
      <c r="AJ436" s="138"/>
      <c r="AK436" s="91"/>
      <c r="AL436" s="91"/>
      <c r="AM436" s="91"/>
      <c r="AN436" s="151"/>
      <c r="AO436" s="151"/>
      <c r="AP436" s="151"/>
      <c r="AQ436" s="151"/>
      <c r="AR436" s="151"/>
      <c r="AS436" s="151"/>
      <c r="AT436" s="151"/>
      <c r="AU436" s="152"/>
      <c r="AV436" s="152"/>
      <c r="AW436" s="152"/>
      <c r="AX436" s="151"/>
      <c r="AY436" s="151"/>
      <c r="AZ436" s="152"/>
      <c r="BA436" s="152"/>
      <c r="BB436" s="152"/>
      <c r="BC436" s="152"/>
      <c r="BD436" s="91"/>
      <c r="BE436" s="91"/>
      <c r="BF436" s="91"/>
      <c r="BG436" s="91"/>
      <c r="BH436" s="91"/>
      <c r="BI436" s="91"/>
      <c r="BJ436" s="91"/>
      <c r="BK436" s="91"/>
      <c r="BL436" s="91"/>
      <c r="BM436" s="91"/>
      <c r="BN436" s="87"/>
      <c r="BO436" s="87"/>
      <c r="BP436" s="91"/>
      <c r="BQ436" s="91"/>
      <c r="BR436" s="91"/>
      <c r="BS436" s="91"/>
      <c r="BT436" s="87"/>
      <c r="BU436" s="87"/>
      <c r="BV436" s="87"/>
      <c r="BW436" s="87"/>
      <c r="BX436" s="87"/>
      <c r="BY436" s="87"/>
      <c r="BZ436" s="87"/>
      <c r="CA436" s="87"/>
      <c r="CB436" s="87"/>
      <c r="CC436" s="87"/>
      <c r="CD436" s="87"/>
      <c r="CE436" s="87"/>
    </row>
    <row r="437" spans="1:83" ht="30" customHeight="1">
      <c r="A437" s="87"/>
      <c r="B437" s="270" t="str">
        <f>IF(OR(SCHEDULES!O436=0,SCHEDULES!O436=""),"",SCHEDULES!O436)</f>
        <v/>
      </c>
      <c r="C437" s="271" t="str">
        <f>IF(B437="","",SCHEDULES!P436)</f>
        <v/>
      </c>
      <c r="D437" s="270" t="str">
        <f>IF(B437="","",SCHEDULES!Q436)</f>
        <v/>
      </c>
      <c r="E437" s="272" t="str">
        <f>IF(B437="","",SCHEDULES!R436)</f>
        <v/>
      </c>
      <c r="F437" s="262" t="str">
        <f t="shared" si="82"/>
        <v/>
      </c>
      <c r="G437" s="270" t="str">
        <f>IFERROR(INDEX(LOGOS!B:B,MATCH(H437,LOGOS!A:A,0),1),"")</f>
        <v/>
      </c>
      <c r="H437" s="270" t="str">
        <f>IF(B437="","",SCHEDULES!S436)</f>
        <v/>
      </c>
      <c r="I437" s="313" t="s">
        <v>117</v>
      </c>
      <c r="J437" s="273" t="str">
        <f t="shared" si="83"/>
        <v/>
      </c>
      <c r="K437" s="313" t="s">
        <v>117</v>
      </c>
      <c r="L437" s="270" t="str">
        <f>IF(B437="","",SCHEDULES!T436)</f>
        <v/>
      </c>
      <c r="M437" s="270" t="str">
        <f>IFERROR(INDEX(LOGOS!B:B,MATCH(L437,LOGOS!A:A,0),1),"")</f>
        <v/>
      </c>
      <c r="N437" s="107" t="str">
        <f t="shared" si="84"/>
        <v/>
      </c>
      <c r="O437" s="108" t="str">
        <f t="shared" si="85"/>
        <v/>
      </c>
      <c r="P437" s="108" t="str">
        <f t="shared" si="86"/>
        <v/>
      </c>
      <c r="Q437" s="109" t="str">
        <f t="shared" si="87"/>
        <v/>
      </c>
      <c r="R437" s="109" t="str">
        <f t="shared" si="88"/>
        <v/>
      </c>
      <c r="S437" s="109" t="str">
        <f t="shared" si="89"/>
        <v/>
      </c>
      <c r="T437" s="109" t="str">
        <f t="shared" si="90"/>
        <v/>
      </c>
      <c r="U437" s="108" t="str">
        <f>IF(N437="","",IF(MASTER.SCHEDULE!$N437="Draw",1,IF(MASTER.SCHEDULE!$N437=H437,3,0)))</f>
        <v/>
      </c>
      <c r="V437" s="108" t="str">
        <f>IF(N437="","",IF(MASTER.SCHEDULE!$N437="Draw",1,IF(MASTER.SCHEDULE!$N437=L437,3,0)))</f>
        <v/>
      </c>
      <c r="W437" s="109" t="str">
        <f>IF(N437="","",MASTER.SCHEDULE!$Q437+MASTER.SCHEDULE!$R437)</f>
        <v/>
      </c>
      <c r="X437" s="110" t="e">
        <f t="shared" si="91"/>
        <v>#VALUE!</v>
      </c>
      <c r="Y437" s="87"/>
      <c r="Z437" s="87"/>
      <c r="AA437" s="275" t="str">
        <f t="shared" si="92"/>
        <v/>
      </c>
      <c r="AB437" s="87"/>
      <c r="AC437" s="87"/>
      <c r="AD437" s="126"/>
      <c r="AE437" s="126"/>
      <c r="AF437" s="87"/>
      <c r="AG437" s="87"/>
      <c r="AH437" s="126"/>
      <c r="AI437" s="126"/>
      <c r="AJ437" s="138"/>
      <c r="AK437" s="91"/>
      <c r="AL437" s="91"/>
      <c r="AM437" s="91"/>
      <c r="AN437" s="151"/>
      <c r="AO437" s="151"/>
      <c r="AP437" s="151"/>
      <c r="AQ437" s="151"/>
      <c r="AR437" s="151"/>
      <c r="AS437" s="151"/>
      <c r="AT437" s="151"/>
      <c r="AU437" s="152"/>
      <c r="AV437" s="152"/>
      <c r="AW437" s="152"/>
      <c r="AX437" s="151"/>
      <c r="AY437" s="151"/>
      <c r="AZ437" s="152"/>
      <c r="BA437" s="152"/>
      <c r="BB437" s="152"/>
      <c r="BC437" s="152"/>
      <c r="BD437" s="91"/>
      <c r="BE437" s="91"/>
      <c r="BF437" s="91"/>
      <c r="BG437" s="91"/>
      <c r="BH437" s="91"/>
      <c r="BI437" s="91"/>
      <c r="BJ437" s="91"/>
      <c r="BK437" s="91"/>
      <c r="BL437" s="91"/>
      <c r="BM437" s="91"/>
      <c r="BN437" s="87"/>
      <c r="BO437" s="87"/>
      <c r="BP437" s="91"/>
      <c r="BQ437" s="91"/>
      <c r="BR437" s="91"/>
      <c r="BS437" s="91"/>
      <c r="BT437" s="87"/>
      <c r="BU437" s="87"/>
      <c r="BV437" s="87"/>
      <c r="BW437" s="87"/>
      <c r="BX437" s="87"/>
      <c r="BY437" s="87"/>
      <c r="BZ437" s="87"/>
      <c r="CA437" s="87"/>
      <c r="CB437" s="87"/>
      <c r="CC437" s="87"/>
      <c r="CD437" s="87"/>
      <c r="CE437" s="87"/>
    </row>
    <row r="438" spans="1:83" ht="30" customHeight="1">
      <c r="A438" s="87"/>
      <c r="B438" s="270" t="str">
        <f>IF(OR(SCHEDULES!O437=0,SCHEDULES!O437=""),"",SCHEDULES!O437)</f>
        <v/>
      </c>
      <c r="C438" s="271" t="str">
        <f>IF(B438="","",SCHEDULES!P437)</f>
        <v/>
      </c>
      <c r="D438" s="270" t="str">
        <f>IF(B438="","",SCHEDULES!Q437)</f>
        <v/>
      </c>
      <c r="E438" s="272" t="str">
        <f>IF(B438="","",SCHEDULES!R437)</f>
        <v/>
      </c>
      <c r="F438" s="262" t="str">
        <f t="shared" si="82"/>
        <v/>
      </c>
      <c r="G438" s="270" t="str">
        <f>IFERROR(INDEX(LOGOS!B:B,MATCH(H438,LOGOS!A:A,0),1),"")</f>
        <v/>
      </c>
      <c r="H438" s="270" t="str">
        <f>IF(B438="","",SCHEDULES!S437)</f>
        <v/>
      </c>
      <c r="I438" s="313" t="s">
        <v>117</v>
      </c>
      <c r="J438" s="273" t="str">
        <f t="shared" si="83"/>
        <v/>
      </c>
      <c r="K438" s="313" t="s">
        <v>117</v>
      </c>
      <c r="L438" s="270" t="str">
        <f>IF(B438="","",SCHEDULES!T437)</f>
        <v/>
      </c>
      <c r="M438" s="270" t="str">
        <f>IFERROR(INDEX(LOGOS!B:B,MATCH(L438,LOGOS!A:A,0),1),"")</f>
        <v/>
      </c>
      <c r="N438" s="107" t="str">
        <f t="shared" si="84"/>
        <v/>
      </c>
      <c r="O438" s="108" t="str">
        <f t="shared" si="85"/>
        <v/>
      </c>
      <c r="P438" s="108" t="str">
        <f t="shared" si="86"/>
        <v/>
      </c>
      <c r="Q438" s="109" t="str">
        <f t="shared" si="87"/>
        <v/>
      </c>
      <c r="R438" s="109" t="str">
        <f t="shared" si="88"/>
        <v/>
      </c>
      <c r="S438" s="109" t="str">
        <f t="shared" si="89"/>
        <v/>
      </c>
      <c r="T438" s="109" t="str">
        <f t="shared" si="90"/>
        <v/>
      </c>
      <c r="U438" s="108" t="str">
        <f>IF(N438="","",IF(MASTER.SCHEDULE!$N438="Draw",1,IF(MASTER.SCHEDULE!$N438=H438,3,0)))</f>
        <v/>
      </c>
      <c r="V438" s="108" t="str">
        <f>IF(N438="","",IF(MASTER.SCHEDULE!$N438="Draw",1,IF(MASTER.SCHEDULE!$N438=L438,3,0)))</f>
        <v/>
      </c>
      <c r="W438" s="109" t="str">
        <f>IF(N438="","",MASTER.SCHEDULE!$Q438+MASTER.SCHEDULE!$R438)</f>
        <v/>
      </c>
      <c r="X438" s="110" t="e">
        <f t="shared" si="91"/>
        <v>#VALUE!</v>
      </c>
      <c r="Y438" s="87"/>
      <c r="Z438" s="87"/>
      <c r="AA438" s="275" t="str">
        <f t="shared" si="92"/>
        <v/>
      </c>
      <c r="AB438" s="87"/>
      <c r="AC438" s="87"/>
      <c r="AD438" s="126"/>
      <c r="AE438" s="126"/>
      <c r="AF438" s="87"/>
      <c r="AG438" s="87"/>
      <c r="AH438" s="126"/>
      <c r="AI438" s="126"/>
      <c r="AJ438" s="138"/>
      <c r="AK438" s="91"/>
      <c r="AL438" s="91"/>
      <c r="AM438" s="91"/>
      <c r="AN438" s="151"/>
      <c r="AO438" s="151"/>
      <c r="AP438" s="151"/>
      <c r="AQ438" s="151"/>
      <c r="AR438" s="151"/>
      <c r="AS438" s="151"/>
      <c r="AT438" s="151"/>
      <c r="AU438" s="152"/>
      <c r="AV438" s="152"/>
      <c r="AW438" s="152"/>
      <c r="AX438" s="151"/>
      <c r="AY438" s="151"/>
      <c r="AZ438" s="152"/>
      <c r="BA438" s="152"/>
      <c r="BB438" s="152"/>
      <c r="BC438" s="152"/>
      <c r="BD438" s="91"/>
      <c r="BE438" s="91"/>
      <c r="BF438" s="91"/>
      <c r="BG438" s="91"/>
      <c r="BH438" s="91"/>
      <c r="BI438" s="91"/>
      <c r="BJ438" s="91"/>
      <c r="BK438" s="91"/>
      <c r="BL438" s="91"/>
      <c r="BM438" s="91"/>
      <c r="BN438" s="87"/>
      <c r="BO438" s="87"/>
      <c r="BP438" s="91"/>
      <c r="BQ438" s="91"/>
      <c r="BR438" s="91"/>
      <c r="BS438" s="91"/>
      <c r="BT438" s="87"/>
      <c r="BU438" s="87"/>
      <c r="BV438" s="87"/>
      <c r="BW438" s="87"/>
      <c r="BX438" s="87"/>
      <c r="BY438" s="87"/>
      <c r="BZ438" s="87"/>
      <c r="CA438" s="87"/>
      <c r="CB438" s="87"/>
      <c r="CC438" s="87"/>
      <c r="CD438" s="87"/>
      <c r="CE438" s="87"/>
    </row>
    <row r="439" spans="1:83" ht="30" customHeight="1">
      <c r="A439" s="87"/>
      <c r="B439" s="270" t="str">
        <f>IF(OR(SCHEDULES!O438=0,SCHEDULES!O438=""),"",SCHEDULES!O438)</f>
        <v/>
      </c>
      <c r="C439" s="271" t="str">
        <f>IF(B439="","",SCHEDULES!P438)</f>
        <v/>
      </c>
      <c r="D439" s="270" t="str">
        <f>IF(B439="","",SCHEDULES!Q438)</f>
        <v/>
      </c>
      <c r="E439" s="272" t="str">
        <f>IF(B439="","",SCHEDULES!R438)</f>
        <v/>
      </c>
      <c r="F439" s="262" t="str">
        <f t="shared" si="82"/>
        <v/>
      </c>
      <c r="G439" s="270" t="str">
        <f>IFERROR(INDEX(LOGOS!B:B,MATCH(H439,LOGOS!A:A,0),1),"")</f>
        <v/>
      </c>
      <c r="H439" s="270" t="str">
        <f>IF(B439="","",SCHEDULES!S438)</f>
        <v/>
      </c>
      <c r="I439" s="313" t="s">
        <v>117</v>
      </c>
      <c r="J439" s="273" t="str">
        <f t="shared" si="83"/>
        <v/>
      </c>
      <c r="K439" s="313" t="s">
        <v>117</v>
      </c>
      <c r="L439" s="270" t="str">
        <f>IF(B439="","",SCHEDULES!T438)</f>
        <v/>
      </c>
      <c r="M439" s="270" t="str">
        <f>IFERROR(INDEX(LOGOS!B:B,MATCH(L439,LOGOS!A:A,0),1),"")</f>
        <v/>
      </c>
      <c r="N439" s="107" t="str">
        <f t="shared" si="84"/>
        <v/>
      </c>
      <c r="O439" s="108" t="str">
        <f t="shared" si="85"/>
        <v/>
      </c>
      <c r="P439" s="108" t="str">
        <f t="shared" si="86"/>
        <v/>
      </c>
      <c r="Q439" s="109" t="str">
        <f t="shared" si="87"/>
        <v/>
      </c>
      <c r="R439" s="109" t="str">
        <f t="shared" si="88"/>
        <v/>
      </c>
      <c r="S439" s="109" t="str">
        <f t="shared" si="89"/>
        <v/>
      </c>
      <c r="T439" s="109" t="str">
        <f t="shared" si="90"/>
        <v/>
      </c>
      <c r="U439" s="108" t="str">
        <f>IF(N439="","",IF(MASTER.SCHEDULE!$N439="Draw",1,IF(MASTER.SCHEDULE!$N439=H439,3,0)))</f>
        <v/>
      </c>
      <c r="V439" s="108" t="str">
        <f>IF(N439="","",IF(MASTER.SCHEDULE!$N439="Draw",1,IF(MASTER.SCHEDULE!$N439=L439,3,0)))</f>
        <v/>
      </c>
      <c r="W439" s="109" t="str">
        <f>IF(N439="","",MASTER.SCHEDULE!$Q439+MASTER.SCHEDULE!$R439)</f>
        <v/>
      </c>
      <c r="X439" s="110" t="e">
        <f t="shared" si="91"/>
        <v>#VALUE!</v>
      </c>
      <c r="Y439" s="87"/>
      <c r="Z439" s="87"/>
      <c r="AA439" s="275" t="str">
        <f t="shared" si="92"/>
        <v/>
      </c>
      <c r="AB439" s="87"/>
      <c r="AC439" s="87"/>
      <c r="AD439" s="126"/>
      <c r="AE439" s="126"/>
      <c r="AF439" s="87"/>
      <c r="AG439" s="87"/>
      <c r="AH439" s="126"/>
      <c r="AI439" s="126"/>
      <c r="AJ439" s="138"/>
      <c r="AK439" s="91"/>
      <c r="AL439" s="91"/>
      <c r="AM439" s="91"/>
      <c r="AN439" s="151"/>
      <c r="AO439" s="151"/>
      <c r="AP439" s="151"/>
      <c r="AQ439" s="151"/>
      <c r="AR439" s="151"/>
      <c r="AS439" s="151"/>
      <c r="AT439" s="151"/>
      <c r="AU439" s="152"/>
      <c r="AV439" s="152"/>
      <c r="AW439" s="152"/>
      <c r="AX439" s="151"/>
      <c r="AY439" s="151"/>
      <c r="AZ439" s="152"/>
      <c r="BA439" s="152"/>
      <c r="BB439" s="152"/>
      <c r="BC439" s="152"/>
      <c r="BD439" s="91"/>
      <c r="BE439" s="91"/>
      <c r="BF439" s="91"/>
      <c r="BG439" s="91"/>
      <c r="BH439" s="91"/>
      <c r="BI439" s="91"/>
      <c r="BJ439" s="91"/>
      <c r="BK439" s="91"/>
      <c r="BL439" s="91"/>
      <c r="BM439" s="91"/>
      <c r="BN439" s="87"/>
      <c r="BO439" s="87"/>
      <c r="BP439" s="91"/>
      <c r="BQ439" s="91"/>
      <c r="BR439" s="91"/>
      <c r="BS439" s="91"/>
      <c r="BT439" s="87"/>
      <c r="BU439" s="87"/>
      <c r="BV439" s="87"/>
      <c r="BW439" s="87"/>
      <c r="BX439" s="87"/>
      <c r="BY439" s="87"/>
      <c r="BZ439" s="87"/>
      <c r="CA439" s="87"/>
      <c r="CB439" s="87"/>
      <c r="CC439" s="87"/>
      <c r="CD439" s="87"/>
      <c r="CE439" s="87"/>
    </row>
    <row r="440" spans="1:83" ht="30" customHeight="1">
      <c r="A440" s="87"/>
      <c r="B440" s="270" t="str">
        <f>IF(OR(SCHEDULES!O439=0,SCHEDULES!O439=""),"",SCHEDULES!O439)</f>
        <v/>
      </c>
      <c r="C440" s="271" t="str">
        <f>IF(B440="","",SCHEDULES!P439)</f>
        <v/>
      </c>
      <c r="D440" s="270" t="str">
        <f>IF(B440="","",SCHEDULES!Q439)</f>
        <v/>
      </c>
      <c r="E440" s="272" t="str">
        <f>IF(B440="","",SCHEDULES!R439)</f>
        <v/>
      </c>
      <c r="F440" s="262" t="str">
        <f t="shared" si="82"/>
        <v/>
      </c>
      <c r="G440" s="270" t="str">
        <f>IFERROR(INDEX(LOGOS!B:B,MATCH(H440,LOGOS!A:A,0),1),"")</f>
        <v/>
      </c>
      <c r="H440" s="270" t="str">
        <f>IF(B440="","",SCHEDULES!S439)</f>
        <v/>
      </c>
      <c r="I440" s="313" t="s">
        <v>117</v>
      </c>
      <c r="J440" s="273" t="str">
        <f t="shared" si="83"/>
        <v/>
      </c>
      <c r="K440" s="313" t="s">
        <v>117</v>
      </c>
      <c r="L440" s="270" t="str">
        <f>IF(B440="","",SCHEDULES!T439)</f>
        <v/>
      </c>
      <c r="M440" s="270" t="str">
        <f>IFERROR(INDEX(LOGOS!B:B,MATCH(L440,LOGOS!A:A,0),1),"")</f>
        <v/>
      </c>
      <c r="N440" s="107" t="str">
        <f t="shared" si="84"/>
        <v/>
      </c>
      <c r="O440" s="108" t="str">
        <f t="shared" si="85"/>
        <v/>
      </c>
      <c r="P440" s="108" t="str">
        <f t="shared" si="86"/>
        <v/>
      </c>
      <c r="Q440" s="109" t="str">
        <f t="shared" si="87"/>
        <v/>
      </c>
      <c r="R440" s="109" t="str">
        <f t="shared" si="88"/>
        <v/>
      </c>
      <c r="S440" s="109" t="str">
        <f t="shared" si="89"/>
        <v/>
      </c>
      <c r="T440" s="109" t="str">
        <f t="shared" si="90"/>
        <v/>
      </c>
      <c r="U440" s="108" t="str">
        <f>IF(N440="","",IF(MASTER.SCHEDULE!$N440="Draw",1,IF(MASTER.SCHEDULE!$N440=H440,3,0)))</f>
        <v/>
      </c>
      <c r="V440" s="108" t="str">
        <f>IF(N440="","",IF(MASTER.SCHEDULE!$N440="Draw",1,IF(MASTER.SCHEDULE!$N440=L440,3,0)))</f>
        <v/>
      </c>
      <c r="W440" s="109" t="str">
        <f>IF(N440="","",MASTER.SCHEDULE!$Q440+MASTER.SCHEDULE!$R440)</f>
        <v/>
      </c>
      <c r="X440" s="110" t="e">
        <f t="shared" si="91"/>
        <v>#VALUE!</v>
      </c>
      <c r="Y440" s="87"/>
      <c r="Z440" s="87"/>
      <c r="AA440" s="275" t="str">
        <f t="shared" si="92"/>
        <v/>
      </c>
      <c r="AB440" s="87"/>
      <c r="AC440" s="87"/>
      <c r="AD440" s="126"/>
      <c r="AE440" s="126"/>
      <c r="AF440" s="87"/>
      <c r="AG440" s="87"/>
      <c r="AH440" s="126"/>
      <c r="AI440" s="126"/>
      <c r="AJ440" s="138"/>
      <c r="AK440" s="91"/>
      <c r="AL440" s="91"/>
      <c r="AM440" s="91"/>
      <c r="AN440" s="151"/>
      <c r="AO440" s="151"/>
      <c r="AP440" s="151"/>
      <c r="AQ440" s="151"/>
      <c r="AR440" s="151"/>
      <c r="AS440" s="151"/>
      <c r="AT440" s="151"/>
      <c r="AU440" s="152"/>
      <c r="AV440" s="152"/>
      <c r="AW440" s="152"/>
      <c r="AX440" s="151"/>
      <c r="AY440" s="151"/>
      <c r="AZ440" s="152"/>
      <c r="BA440" s="152"/>
      <c r="BB440" s="152"/>
      <c r="BC440" s="152"/>
      <c r="BD440" s="91"/>
      <c r="BE440" s="91"/>
      <c r="BF440" s="91"/>
      <c r="BG440" s="91"/>
      <c r="BH440" s="91"/>
      <c r="BI440" s="91"/>
      <c r="BJ440" s="91"/>
      <c r="BK440" s="91"/>
      <c r="BL440" s="91"/>
      <c r="BM440" s="91"/>
      <c r="BN440" s="87"/>
      <c r="BO440" s="87"/>
      <c r="BP440" s="91"/>
      <c r="BQ440" s="91"/>
      <c r="BR440" s="91"/>
      <c r="BS440" s="91"/>
      <c r="BT440" s="87"/>
      <c r="BU440" s="87"/>
      <c r="BV440" s="87"/>
      <c r="BW440" s="87"/>
      <c r="BX440" s="87"/>
      <c r="BY440" s="87"/>
      <c r="BZ440" s="87"/>
      <c r="CA440" s="87"/>
      <c r="CB440" s="87"/>
      <c r="CC440" s="87"/>
      <c r="CD440" s="87"/>
      <c r="CE440" s="87"/>
    </row>
    <row r="441" spans="1:83" ht="30" customHeight="1">
      <c r="A441" s="87"/>
      <c r="B441" s="270" t="str">
        <f>IF(OR(SCHEDULES!O440=0,SCHEDULES!O440=""),"",SCHEDULES!O440)</f>
        <v/>
      </c>
      <c r="C441" s="271" t="str">
        <f>IF(B441="","",SCHEDULES!P440)</f>
        <v/>
      </c>
      <c r="D441" s="270" t="str">
        <f>IF(B441="","",SCHEDULES!Q440)</f>
        <v/>
      </c>
      <c r="E441" s="272" t="str">
        <f>IF(B441="","",SCHEDULES!R440)</f>
        <v/>
      </c>
      <c r="F441" s="262" t="str">
        <f t="shared" si="82"/>
        <v/>
      </c>
      <c r="G441" s="270" t="str">
        <f>IFERROR(INDEX(LOGOS!B:B,MATCH(H441,LOGOS!A:A,0),1),"")</f>
        <v/>
      </c>
      <c r="H441" s="270" t="str">
        <f>IF(B441="","",SCHEDULES!S440)</f>
        <v/>
      </c>
      <c r="I441" s="313" t="s">
        <v>117</v>
      </c>
      <c r="J441" s="273" t="str">
        <f t="shared" si="83"/>
        <v/>
      </c>
      <c r="K441" s="313" t="s">
        <v>117</v>
      </c>
      <c r="L441" s="270" t="str">
        <f>IF(B441="","",SCHEDULES!T440)</f>
        <v/>
      </c>
      <c r="M441" s="270" t="str">
        <f>IFERROR(INDEX(LOGOS!B:B,MATCH(L441,LOGOS!A:A,0),1),"")</f>
        <v/>
      </c>
      <c r="N441" s="107" t="str">
        <f t="shared" si="84"/>
        <v/>
      </c>
      <c r="O441" s="108" t="str">
        <f t="shared" si="85"/>
        <v/>
      </c>
      <c r="P441" s="108" t="str">
        <f t="shared" si="86"/>
        <v/>
      </c>
      <c r="Q441" s="109" t="str">
        <f t="shared" si="87"/>
        <v/>
      </c>
      <c r="R441" s="109" t="str">
        <f t="shared" si="88"/>
        <v/>
      </c>
      <c r="S441" s="109" t="str">
        <f t="shared" si="89"/>
        <v/>
      </c>
      <c r="T441" s="109" t="str">
        <f t="shared" si="90"/>
        <v/>
      </c>
      <c r="U441" s="108" t="str">
        <f>IF(N441="","",IF(MASTER.SCHEDULE!$N441="Draw",1,IF(MASTER.SCHEDULE!$N441=H441,3,0)))</f>
        <v/>
      </c>
      <c r="V441" s="108" t="str">
        <f>IF(N441="","",IF(MASTER.SCHEDULE!$N441="Draw",1,IF(MASTER.SCHEDULE!$N441=L441,3,0)))</f>
        <v/>
      </c>
      <c r="W441" s="109" t="str">
        <f>IF(N441="","",MASTER.SCHEDULE!$Q441+MASTER.SCHEDULE!$R441)</f>
        <v/>
      </c>
      <c r="X441" s="110" t="e">
        <f t="shared" si="91"/>
        <v>#VALUE!</v>
      </c>
      <c r="Y441" s="87"/>
      <c r="Z441" s="87"/>
      <c r="AA441" s="275" t="str">
        <f t="shared" si="92"/>
        <v/>
      </c>
      <c r="AB441" s="87"/>
      <c r="AC441" s="87"/>
      <c r="AD441" s="126"/>
      <c r="AE441" s="126"/>
      <c r="AF441" s="87"/>
      <c r="AG441" s="87"/>
      <c r="AH441" s="126"/>
      <c r="AI441" s="126"/>
      <c r="AJ441" s="138"/>
      <c r="AK441" s="91"/>
      <c r="AL441" s="91"/>
      <c r="AM441" s="91"/>
      <c r="AN441" s="151"/>
      <c r="AO441" s="151"/>
      <c r="AP441" s="151"/>
      <c r="AQ441" s="151"/>
      <c r="AR441" s="151"/>
      <c r="AS441" s="151"/>
      <c r="AT441" s="151"/>
      <c r="AU441" s="152"/>
      <c r="AV441" s="152"/>
      <c r="AW441" s="152"/>
      <c r="AX441" s="151"/>
      <c r="AY441" s="151"/>
      <c r="AZ441" s="152"/>
      <c r="BA441" s="152"/>
      <c r="BB441" s="152"/>
      <c r="BC441" s="152"/>
      <c r="BD441" s="91"/>
      <c r="BE441" s="91"/>
      <c r="BF441" s="91"/>
      <c r="BG441" s="91"/>
      <c r="BH441" s="91"/>
      <c r="BI441" s="91"/>
      <c r="BJ441" s="91"/>
      <c r="BK441" s="91"/>
      <c r="BL441" s="91"/>
      <c r="BM441" s="91"/>
      <c r="BN441" s="87"/>
      <c r="BO441" s="87"/>
      <c r="BP441" s="91"/>
      <c r="BQ441" s="91"/>
      <c r="BR441" s="91"/>
      <c r="BS441" s="91"/>
      <c r="BT441" s="87"/>
      <c r="BU441" s="87"/>
      <c r="BV441" s="87"/>
      <c r="BW441" s="87"/>
      <c r="BX441" s="87"/>
      <c r="BY441" s="87"/>
      <c r="BZ441" s="87"/>
      <c r="CA441" s="87"/>
      <c r="CB441" s="87"/>
      <c r="CC441" s="87"/>
      <c r="CD441" s="87"/>
      <c r="CE441" s="87"/>
    </row>
    <row r="442" spans="1:83" ht="30" customHeight="1">
      <c r="A442" s="87"/>
      <c r="B442" s="270" t="str">
        <f>IF(OR(SCHEDULES!O441=0,SCHEDULES!O441=""),"",SCHEDULES!O441)</f>
        <v/>
      </c>
      <c r="C442" s="271" t="str">
        <f>IF(B442="","",SCHEDULES!P441)</f>
        <v/>
      </c>
      <c r="D442" s="270" t="str">
        <f>IF(B442="","",SCHEDULES!Q441)</f>
        <v/>
      </c>
      <c r="E442" s="272" t="str">
        <f>IF(B442="","",SCHEDULES!R441)</f>
        <v/>
      </c>
      <c r="F442" s="262" t="str">
        <f t="shared" si="82"/>
        <v/>
      </c>
      <c r="G442" s="270" t="str">
        <f>IFERROR(INDEX(LOGOS!B:B,MATCH(H442,LOGOS!A:A,0),1),"")</f>
        <v/>
      </c>
      <c r="H442" s="270" t="str">
        <f>IF(B442="","",SCHEDULES!S441)</f>
        <v/>
      </c>
      <c r="I442" s="313" t="s">
        <v>117</v>
      </c>
      <c r="J442" s="273" t="str">
        <f t="shared" si="83"/>
        <v/>
      </c>
      <c r="K442" s="313" t="s">
        <v>117</v>
      </c>
      <c r="L442" s="270" t="str">
        <f>IF(B442="","",SCHEDULES!T441)</f>
        <v/>
      </c>
      <c r="M442" s="270" t="str">
        <f>IFERROR(INDEX(LOGOS!B:B,MATCH(L442,LOGOS!A:A,0),1),"")</f>
        <v/>
      </c>
      <c r="N442" s="107" t="str">
        <f t="shared" si="84"/>
        <v/>
      </c>
      <c r="O442" s="108" t="str">
        <f t="shared" si="85"/>
        <v/>
      </c>
      <c r="P442" s="108" t="str">
        <f t="shared" si="86"/>
        <v/>
      </c>
      <c r="Q442" s="109" t="str">
        <f t="shared" si="87"/>
        <v/>
      </c>
      <c r="R442" s="109" t="str">
        <f t="shared" si="88"/>
        <v/>
      </c>
      <c r="S442" s="109" t="str">
        <f t="shared" si="89"/>
        <v/>
      </c>
      <c r="T442" s="109" t="str">
        <f t="shared" si="90"/>
        <v/>
      </c>
      <c r="U442" s="108" t="str">
        <f>IF(N442="","",IF(MASTER.SCHEDULE!$N442="Draw",1,IF(MASTER.SCHEDULE!$N442=H442,3,0)))</f>
        <v/>
      </c>
      <c r="V442" s="108" t="str">
        <f>IF(N442="","",IF(MASTER.SCHEDULE!$N442="Draw",1,IF(MASTER.SCHEDULE!$N442=L442,3,0)))</f>
        <v/>
      </c>
      <c r="W442" s="109" t="str">
        <f>IF(N442="","",MASTER.SCHEDULE!$Q442+MASTER.SCHEDULE!$R442)</f>
        <v/>
      </c>
      <c r="X442" s="110" t="e">
        <f t="shared" si="91"/>
        <v>#VALUE!</v>
      </c>
      <c r="Y442" s="87"/>
      <c r="Z442" s="87"/>
      <c r="AA442" s="275" t="str">
        <f t="shared" si="92"/>
        <v/>
      </c>
      <c r="AB442" s="87"/>
      <c r="AC442" s="87"/>
      <c r="AD442" s="126"/>
      <c r="AE442" s="126"/>
      <c r="AF442" s="87"/>
      <c r="AG442" s="87"/>
      <c r="AH442" s="126"/>
      <c r="AI442" s="126"/>
      <c r="AJ442" s="138"/>
      <c r="AK442" s="91"/>
      <c r="AL442" s="91"/>
      <c r="AM442" s="91"/>
      <c r="AN442" s="151"/>
      <c r="AO442" s="151"/>
      <c r="AP442" s="151"/>
      <c r="AQ442" s="151"/>
      <c r="AR442" s="151"/>
      <c r="AS442" s="151"/>
      <c r="AT442" s="151"/>
      <c r="AU442" s="152"/>
      <c r="AV442" s="152"/>
      <c r="AW442" s="152"/>
      <c r="AX442" s="151"/>
      <c r="AY442" s="151"/>
      <c r="AZ442" s="152"/>
      <c r="BA442" s="152"/>
      <c r="BB442" s="152"/>
      <c r="BC442" s="152"/>
      <c r="BD442" s="91"/>
      <c r="BE442" s="91"/>
      <c r="BF442" s="91"/>
      <c r="BG442" s="91"/>
      <c r="BH442" s="91"/>
      <c r="BI442" s="91"/>
      <c r="BJ442" s="91"/>
      <c r="BK442" s="91"/>
      <c r="BL442" s="91"/>
      <c r="BM442" s="91"/>
      <c r="BN442" s="87"/>
      <c r="BO442" s="87"/>
      <c r="BP442" s="91"/>
      <c r="BQ442" s="91"/>
      <c r="BR442" s="91"/>
      <c r="BS442" s="91"/>
      <c r="BT442" s="87"/>
      <c r="BU442" s="87"/>
      <c r="BV442" s="87"/>
      <c r="BW442" s="87"/>
      <c r="BX442" s="87"/>
      <c r="BY442" s="87"/>
      <c r="BZ442" s="87"/>
      <c r="CA442" s="87"/>
      <c r="CB442" s="87"/>
      <c r="CC442" s="87"/>
      <c r="CD442" s="87"/>
      <c r="CE442" s="87"/>
    </row>
    <row r="443" spans="1:83" ht="30" customHeight="1">
      <c r="A443" s="87"/>
      <c r="B443" s="270" t="str">
        <f>IF(OR(SCHEDULES!O442=0,SCHEDULES!O442=""),"",SCHEDULES!O442)</f>
        <v/>
      </c>
      <c r="C443" s="271" t="str">
        <f>IF(B443="","",SCHEDULES!P442)</f>
        <v/>
      </c>
      <c r="D443" s="270" t="str">
        <f>IF(B443="","",SCHEDULES!Q442)</f>
        <v/>
      </c>
      <c r="E443" s="272" t="str">
        <f>IF(B443="","",SCHEDULES!R442)</f>
        <v/>
      </c>
      <c r="F443" s="262" t="str">
        <f t="shared" si="82"/>
        <v/>
      </c>
      <c r="G443" s="270" t="str">
        <f>IFERROR(INDEX(LOGOS!B:B,MATCH(H443,LOGOS!A:A,0),1),"")</f>
        <v/>
      </c>
      <c r="H443" s="270" t="str">
        <f>IF(B443="","",SCHEDULES!S442)</f>
        <v/>
      </c>
      <c r="I443" s="313" t="s">
        <v>117</v>
      </c>
      <c r="J443" s="273" t="str">
        <f t="shared" si="83"/>
        <v/>
      </c>
      <c r="K443" s="313" t="s">
        <v>117</v>
      </c>
      <c r="L443" s="270" t="str">
        <f>IF(B443="","",SCHEDULES!T442)</f>
        <v/>
      </c>
      <c r="M443" s="270" t="str">
        <f>IFERROR(INDEX(LOGOS!B:B,MATCH(L443,LOGOS!A:A,0),1),"")</f>
        <v/>
      </c>
      <c r="N443" s="107" t="str">
        <f t="shared" si="84"/>
        <v/>
      </c>
      <c r="O443" s="108" t="str">
        <f t="shared" si="85"/>
        <v/>
      </c>
      <c r="P443" s="108" t="str">
        <f t="shared" si="86"/>
        <v/>
      </c>
      <c r="Q443" s="109" t="str">
        <f t="shared" si="87"/>
        <v/>
      </c>
      <c r="R443" s="109" t="str">
        <f t="shared" si="88"/>
        <v/>
      </c>
      <c r="S443" s="109" t="str">
        <f t="shared" si="89"/>
        <v/>
      </c>
      <c r="T443" s="109" t="str">
        <f t="shared" si="90"/>
        <v/>
      </c>
      <c r="U443" s="108" t="str">
        <f>IF(N443="","",IF(MASTER.SCHEDULE!$N443="Draw",1,IF(MASTER.SCHEDULE!$N443=H443,3,0)))</f>
        <v/>
      </c>
      <c r="V443" s="108" t="str">
        <f>IF(N443="","",IF(MASTER.SCHEDULE!$N443="Draw",1,IF(MASTER.SCHEDULE!$N443=L443,3,0)))</f>
        <v/>
      </c>
      <c r="W443" s="109" t="str">
        <f>IF(N443="","",MASTER.SCHEDULE!$Q443+MASTER.SCHEDULE!$R443)</f>
        <v/>
      </c>
      <c r="X443" s="110" t="e">
        <f t="shared" si="91"/>
        <v>#VALUE!</v>
      </c>
      <c r="Y443" s="87"/>
      <c r="Z443" s="87"/>
      <c r="AA443" s="275" t="str">
        <f t="shared" si="92"/>
        <v/>
      </c>
      <c r="AB443" s="87"/>
      <c r="AC443" s="87"/>
      <c r="AD443" s="126"/>
      <c r="AE443" s="126"/>
      <c r="AF443" s="87"/>
      <c r="AG443" s="87"/>
      <c r="AH443" s="126"/>
      <c r="AI443" s="126"/>
      <c r="AJ443" s="138"/>
      <c r="AK443" s="91"/>
      <c r="AL443" s="91"/>
      <c r="AM443" s="91"/>
      <c r="AN443" s="151"/>
      <c r="AO443" s="151"/>
      <c r="AP443" s="151"/>
      <c r="AQ443" s="151"/>
      <c r="AR443" s="151"/>
      <c r="AS443" s="151"/>
      <c r="AT443" s="151"/>
      <c r="AU443" s="152"/>
      <c r="AV443" s="152"/>
      <c r="AW443" s="152"/>
      <c r="AX443" s="151"/>
      <c r="AY443" s="151"/>
      <c r="AZ443" s="152"/>
      <c r="BA443" s="152"/>
      <c r="BB443" s="152"/>
      <c r="BC443" s="152"/>
      <c r="BD443" s="91"/>
      <c r="BE443" s="91"/>
      <c r="BF443" s="91"/>
      <c r="BG443" s="91"/>
      <c r="BH443" s="91"/>
      <c r="BI443" s="91"/>
      <c r="BJ443" s="91"/>
      <c r="BK443" s="91"/>
      <c r="BL443" s="91"/>
      <c r="BM443" s="91"/>
      <c r="BN443" s="87"/>
      <c r="BO443" s="87"/>
      <c r="BP443" s="91"/>
      <c r="BQ443" s="91"/>
      <c r="BR443" s="91"/>
      <c r="BS443" s="91"/>
      <c r="BT443" s="87"/>
      <c r="BU443" s="87"/>
      <c r="BV443" s="87"/>
      <c r="BW443" s="87"/>
      <c r="BX443" s="87"/>
      <c r="BY443" s="87"/>
      <c r="BZ443" s="87"/>
      <c r="CA443" s="87"/>
      <c r="CB443" s="87"/>
      <c r="CC443" s="87"/>
      <c r="CD443" s="87"/>
      <c r="CE443" s="87"/>
    </row>
    <row r="444" spans="1:83" ht="30" customHeight="1">
      <c r="A444" s="87"/>
      <c r="B444" s="270" t="str">
        <f>IF(OR(SCHEDULES!O443=0,SCHEDULES!O443=""),"",SCHEDULES!O443)</f>
        <v/>
      </c>
      <c r="C444" s="271" t="str">
        <f>IF(B444="","",SCHEDULES!P443)</f>
        <v/>
      </c>
      <c r="D444" s="270" t="str">
        <f>IF(B444="","",SCHEDULES!Q443)</f>
        <v/>
      </c>
      <c r="E444" s="272" t="str">
        <f>IF(B444="","",SCHEDULES!R443)</f>
        <v/>
      </c>
      <c r="F444" s="262" t="str">
        <f t="shared" si="82"/>
        <v/>
      </c>
      <c r="G444" s="270" t="str">
        <f>IFERROR(INDEX(LOGOS!B:B,MATCH(H444,LOGOS!A:A,0),1),"")</f>
        <v/>
      </c>
      <c r="H444" s="270" t="str">
        <f>IF(B444="","",SCHEDULES!S443)</f>
        <v/>
      </c>
      <c r="I444" s="313" t="s">
        <v>117</v>
      </c>
      <c r="J444" s="273" t="str">
        <f t="shared" si="83"/>
        <v/>
      </c>
      <c r="K444" s="313" t="s">
        <v>117</v>
      </c>
      <c r="L444" s="270" t="str">
        <f>IF(B444="","",SCHEDULES!T443)</f>
        <v/>
      </c>
      <c r="M444" s="270" t="str">
        <f>IFERROR(INDEX(LOGOS!B:B,MATCH(L444,LOGOS!A:A,0),1),"")</f>
        <v/>
      </c>
      <c r="N444" s="107" t="str">
        <f t="shared" si="84"/>
        <v/>
      </c>
      <c r="O444" s="108" t="str">
        <f t="shared" si="85"/>
        <v/>
      </c>
      <c r="P444" s="108" t="str">
        <f t="shared" si="86"/>
        <v/>
      </c>
      <c r="Q444" s="109" t="str">
        <f t="shared" si="87"/>
        <v/>
      </c>
      <c r="R444" s="109" t="str">
        <f t="shared" si="88"/>
        <v/>
      </c>
      <c r="S444" s="109" t="str">
        <f t="shared" si="89"/>
        <v/>
      </c>
      <c r="T444" s="109" t="str">
        <f t="shared" si="90"/>
        <v/>
      </c>
      <c r="U444" s="108" t="str">
        <f>IF(N444="","",IF(MASTER.SCHEDULE!$N444="Draw",1,IF(MASTER.SCHEDULE!$N444=H444,3,0)))</f>
        <v/>
      </c>
      <c r="V444" s="108" t="str">
        <f>IF(N444="","",IF(MASTER.SCHEDULE!$N444="Draw",1,IF(MASTER.SCHEDULE!$N444=L444,3,0)))</f>
        <v/>
      </c>
      <c r="W444" s="109" t="str">
        <f>IF(N444="","",MASTER.SCHEDULE!$Q444+MASTER.SCHEDULE!$R444)</f>
        <v/>
      </c>
      <c r="X444" s="110" t="e">
        <f t="shared" si="91"/>
        <v>#VALUE!</v>
      </c>
      <c r="Y444" s="87"/>
      <c r="Z444" s="87"/>
      <c r="AA444" s="275" t="str">
        <f t="shared" si="92"/>
        <v/>
      </c>
      <c r="AB444" s="87"/>
      <c r="AC444" s="87"/>
      <c r="AD444" s="126"/>
      <c r="AE444" s="126"/>
      <c r="AF444" s="87"/>
      <c r="AG444" s="87"/>
      <c r="AH444" s="126"/>
      <c r="AI444" s="126"/>
      <c r="AJ444" s="138"/>
      <c r="AK444" s="91"/>
      <c r="AL444" s="91"/>
      <c r="AM444" s="91"/>
      <c r="AN444" s="151"/>
      <c r="AO444" s="151"/>
      <c r="AP444" s="151"/>
      <c r="AQ444" s="151"/>
      <c r="AR444" s="151"/>
      <c r="AS444" s="151"/>
      <c r="AT444" s="151"/>
      <c r="AU444" s="152"/>
      <c r="AV444" s="152"/>
      <c r="AW444" s="152"/>
      <c r="AX444" s="151"/>
      <c r="AY444" s="151"/>
      <c r="AZ444" s="152"/>
      <c r="BA444" s="152"/>
      <c r="BB444" s="152"/>
      <c r="BC444" s="152"/>
      <c r="BD444" s="91"/>
      <c r="BE444" s="91"/>
      <c r="BF444" s="91"/>
      <c r="BG444" s="91"/>
      <c r="BH444" s="91"/>
      <c r="BI444" s="91"/>
      <c r="BJ444" s="91"/>
      <c r="BK444" s="91"/>
      <c r="BL444" s="91"/>
      <c r="BM444" s="91"/>
      <c r="BN444" s="87"/>
      <c r="BO444" s="87"/>
      <c r="BP444" s="91"/>
      <c r="BQ444" s="91"/>
      <c r="BR444" s="91"/>
      <c r="BS444" s="91"/>
      <c r="BT444" s="87"/>
      <c r="BU444" s="87"/>
      <c r="BV444" s="87"/>
      <c r="BW444" s="87"/>
      <c r="BX444" s="87"/>
      <c r="BY444" s="87"/>
      <c r="BZ444" s="87"/>
      <c r="CA444" s="87"/>
      <c r="CB444" s="87"/>
      <c r="CC444" s="87"/>
      <c r="CD444" s="87"/>
      <c r="CE444" s="87"/>
    </row>
    <row r="445" spans="1:83" ht="30" customHeight="1">
      <c r="A445" s="87"/>
      <c r="B445" s="270" t="str">
        <f>IF(OR(SCHEDULES!O444=0,SCHEDULES!O444=""),"",SCHEDULES!O444)</f>
        <v/>
      </c>
      <c r="C445" s="271" t="str">
        <f>IF(B445="","",SCHEDULES!P444)</f>
        <v/>
      </c>
      <c r="D445" s="270" t="str">
        <f>IF(B445="","",SCHEDULES!Q444)</f>
        <v/>
      </c>
      <c r="E445" s="272" t="str">
        <f>IF(B445="","",SCHEDULES!R444)</f>
        <v/>
      </c>
      <c r="F445" s="262" t="str">
        <f t="shared" si="82"/>
        <v/>
      </c>
      <c r="G445" s="270" t="str">
        <f>IFERROR(INDEX(LOGOS!B:B,MATCH(H445,LOGOS!A:A,0),1),"")</f>
        <v/>
      </c>
      <c r="H445" s="270" t="str">
        <f>IF(B445="","",SCHEDULES!S444)</f>
        <v/>
      </c>
      <c r="I445" s="313" t="s">
        <v>117</v>
      </c>
      <c r="J445" s="273" t="str">
        <f t="shared" si="83"/>
        <v/>
      </c>
      <c r="K445" s="313" t="s">
        <v>117</v>
      </c>
      <c r="L445" s="270" t="str">
        <f>IF(B445="","",SCHEDULES!T444)</f>
        <v/>
      </c>
      <c r="M445" s="270" t="str">
        <f>IFERROR(INDEX(LOGOS!B:B,MATCH(L445,LOGOS!A:A,0),1),"")</f>
        <v/>
      </c>
      <c r="N445" s="107" t="str">
        <f t="shared" si="84"/>
        <v/>
      </c>
      <c r="O445" s="108" t="str">
        <f t="shared" si="85"/>
        <v/>
      </c>
      <c r="P445" s="108" t="str">
        <f t="shared" si="86"/>
        <v/>
      </c>
      <c r="Q445" s="109" t="str">
        <f t="shared" si="87"/>
        <v/>
      </c>
      <c r="R445" s="109" t="str">
        <f t="shared" si="88"/>
        <v/>
      </c>
      <c r="S445" s="109" t="str">
        <f t="shared" si="89"/>
        <v/>
      </c>
      <c r="T445" s="109" t="str">
        <f t="shared" si="90"/>
        <v/>
      </c>
      <c r="U445" s="108" t="str">
        <f>IF(N445="","",IF(MASTER.SCHEDULE!$N445="Draw",1,IF(MASTER.SCHEDULE!$N445=H445,3,0)))</f>
        <v/>
      </c>
      <c r="V445" s="108" t="str">
        <f>IF(N445="","",IF(MASTER.SCHEDULE!$N445="Draw",1,IF(MASTER.SCHEDULE!$N445=L445,3,0)))</f>
        <v/>
      </c>
      <c r="W445" s="109" t="str">
        <f>IF(N445="","",MASTER.SCHEDULE!$Q445+MASTER.SCHEDULE!$R445)</f>
        <v/>
      </c>
      <c r="X445" s="110" t="e">
        <f t="shared" si="91"/>
        <v>#VALUE!</v>
      </c>
      <c r="Y445" s="87"/>
      <c r="Z445" s="87"/>
      <c r="AA445" s="275" t="str">
        <f t="shared" si="92"/>
        <v/>
      </c>
      <c r="AB445" s="87"/>
      <c r="AC445" s="87"/>
      <c r="AD445" s="126"/>
      <c r="AE445" s="126"/>
      <c r="AF445" s="87"/>
      <c r="AG445" s="87"/>
      <c r="AH445" s="126"/>
      <c r="AI445" s="126"/>
      <c r="AJ445" s="138"/>
      <c r="AK445" s="91"/>
      <c r="AL445" s="91"/>
      <c r="AM445" s="91"/>
      <c r="AN445" s="151"/>
      <c r="AO445" s="151"/>
      <c r="AP445" s="151"/>
      <c r="AQ445" s="151"/>
      <c r="AR445" s="151"/>
      <c r="AS445" s="151"/>
      <c r="AT445" s="151"/>
      <c r="AU445" s="152"/>
      <c r="AV445" s="152"/>
      <c r="AW445" s="152"/>
      <c r="AX445" s="151"/>
      <c r="AY445" s="151"/>
      <c r="AZ445" s="152"/>
      <c r="BA445" s="152"/>
      <c r="BB445" s="152"/>
      <c r="BC445" s="152"/>
      <c r="BD445" s="91"/>
      <c r="BE445" s="91"/>
      <c r="BF445" s="91"/>
      <c r="BG445" s="91"/>
      <c r="BH445" s="91"/>
      <c r="BI445" s="91"/>
      <c r="BJ445" s="91"/>
      <c r="BK445" s="91"/>
      <c r="BL445" s="91"/>
      <c r="BM445" s="91"/>
      <c r="BN445" s="87"/>
      <c r="BO445" s="87"/>
      <c r="BP445" s="91"/>
      <c r="BQ445" s="91"/>
      <c r="BR445" s="91"/>
      <c r="BS445" s="91"/>
      <c r="BT445" s="87"/>
      <c r="BU445" s="87"/>
      <c r="BV445" s="87"/>
      <c r="BW445" s="87"/>
      <c r="BX445" s="87"/>
      <c r="BY445" s="87"/>
      <c r="BZ445" s="87"/>
      <c r="CA445" s="87"/>
      <c r="CB445" s="87"/>
      <c r="CC445" s="87"/>
      <c r="CD445" s="87"/>
      <c r="CE445" s="87"/>
    </row>
    <row r="446" spans="1:83" ht="30" customHeight="1">
      <c r="A446" s="87"/>
      <c r="B446" s="270" t="str">
        <f>IF(OR(SCHEDULES!O445=0,SCHEDULES!O445=""),"",SCHEDULES!O445)</f>
        <v/>
      </c>
      <c r="C446" s="271" t="str">
        <f>IF(B446="","",SCHEDULES!P445)</f>
        <v/>
      </c>
      <c r="D446" s="270" t="str">
        <f>IF(B446="","",SCHEDULES!Q445)</f>
        <v/>
      </c>
      <c r="E446" s="272" t="str">
        <f>IF(B446="","",SCHEDULES!R445)</f>
        <v/>
      </c>
      <c r="F446" s="262" t="str">
        <f t="shared" si="82"/>
        <v/>
      </c>
      <c r="G446" s="270" t="str">
        <f>IFERROR(INDEX(LOGOS!B:B,MATCH(H446,LOGOS!A:A,0),1),"")</f>
        <v/>
      </c>
      <c r="H446" s="270" t="str">
        <f>IF(B446="","",SCHEDULES!S445)</f>
        <v/>
      </c>
      <c r="I446" s="313" t="s">
        <v>117</v>
      </c>
      <c r="J446" s="273" t="str">
        <f t="shared" si="83"/>
        <v/>
      </c>
      <c r="K446" s="313" t="s">
        <v>117</v>
      </c>
      <c r="L446" s="270" t="str">
        <f>IF(B446="","",SCHEDULES!T445)</f>
        <v/>
      </c>
      <c r="M446" s="270" t="str">
        <f>IFERROR(INDEX(LOGOS!B:B,MATCH(L446,LOGOS!A:A,0),1),"")</f>
        <v/>
      </c>
      <c r="N446" s="107" t="str">
        <f t="shared" si="84"/>
        <v/>
      </c>
      <c r="O446" s="108" t="str">
        <f t="shared" si="85"/>
        <v/>
      </c>
      <c r="P446" s="108" t="str">
        <f t="shared" si="86"/>
        <v/>
      </c>
      <c r="Q446" s="109" t="str">
        <f t="shared" si="87"/>
        <v/>
      </c>
      <c r="R446" s="109" t="str">
        <f t="shared" si="88"/>
        <v/>
      </c>
      <c r="S446" s="109" t="str">
        <f t="shared" si="89"/>
        <v/>
      </c>
      <c r="T446" s="109" t="str">
        <f t="shared" si="90"/>
        <v/>
      </c>
      <c r="U446" s="108" t="str">
        <f>IF(N446="","",IF(MASTER.SCHEDULE!$N446="Draw",1,IF(MASTER.SCHEDULE!$N446=H446,3,0)))</f>
        <v/>
      </c>
      <c r="V446" s="108" t="str">
        <f>IF(N446="","",IF(MASTER.SCHEDULE!$N446="Draw",1,IF(MASTER.SCHEDULE!$N446=L446,3,0)))</f>
        <v/>
      </c>
      <c r="W446" s="109" t="str">
        <f>IF(N446="","",MASTER.SCHEDULE!$Q446+MASTER.SCHEDULE!$R446)</f>
        <v/>
      </c>
      <c r="X446" s="110" t="e">
        <f t="shared" si="91"/>
        <v>#VALUE!</v>
      </c>
      <c r="Y446" s="87"/>
      <c r="Z446" s="87"/>
      <c r="AA446" s="275" t="str">
        <f t="shared" si="92"/>
        <v/>
      </c>
      <c r="AB446" s="87"/>
      <c r="AC446" s="87"/>
      <c r="AD446" s="126"/>
      <c r="AE446" s="126"/>
      <c r="AF446" s="87"/>
      <c r="AG446" s="87"/>
      <c r="AH446" s="126"/>
      <c r="AI446" s="126"/>
      <c r="AJ446" s="138"/>
      <c r="AK446" s="91"/>
      <c r="AL446" s="91"/>
      <c r="AM446" s="91"/>
      <c r="AN446" s="151"/>
      <c r="AO446" s="151"/>
      <c r="AP446" s="151"/>
      <c r="AQ446" s="151"/>
      <c r="AR446" s="151"/>
      <c r="AS446" s="151"/>
      <c r="AT446" s="151"/>
      <c r="AU446" s="152"/>
      <c r="AV446" s="152"/>
      <c r="AW446" s="152"/>
      <c r="AX446" s="151"/>
      <c r="AY446" s="151"/>
      <c r="AZ446" s="152"/>
      <c r="BA446" s="152"/>
      <c r="BB446" s="152"/>
      <c r="BC446" s="152"/>
      <c r="BD446" s="91"/>
      <c r="BE446" s="91"/>
      <c r="BF446" s="91"/>
      <c r="BG446" s="91"/>
      <c r="BH446" s="91"/>
      <c r="BI446" s="91"/>
      <c r="BJ446" s="91"/>
      <c r="BK446" s="91"/>
      <c r="BL446" s="91"/>
      <c r="BM446" s="91"/>
      <c r="BN446" s="87"/>
      <c r="BO446" s="87"/>
      <c r="BP446" s="91"/>
      <c r="BQ446" s="91"/>
      <c r="BR446" s="91"/>
      <c r="BS446" s="91"/>
      <c r="BT446" s="87"/>
      <c r="BU446" s="87"/>
      <c r="BV446" s="87"/>
      <c r="BW446" s="87"/>
      <c r="BX446" s="87"/>
      <c r="BY446" s="87"/>
      <c r="BZ446" s="87"/>
      <c r="CA446" s="87"/>
      <c r="CB446" s="87"/>
      <c r="CC446" s="87"/>
      <c r="CD446" s="87"/>
      <c r="CE446" s="87"/>
    </row>
    <row r="447" spans="1:83" ht="30" customHeight="1">
      <c r="A447" s="87"/>
      <c r="B447" s="270" t="str">
        <f>IF(OR(SCHEDULES!O446=0,SCHEDULES!O446=""),"",SCHEDULES!O446)</f>
        <v/>
      </c>
      <c r="C447" s="271" t="str">
        <f>IF(B447="","",SCHEDULES!P446)</f>
        <v/>
      </c>
      <c r="D447" s="270" t="str">
        <f>IF(B447="","",SCHEDULES!Q446)</f>
        <v/>
      </c>
      <c r="E447" s="272" t="str">
        <f>IF(B447="","",SCHEDULES!R446)</f>
        <v/>
      </c>
      <c r="F447" s="262" t="str">
        <f t="shared" si="82"/>
        <v/>
      </c>
      <c r="G447" s="270" t="str">
        <f>IFERROR(INDEX(LOGOS!B:B,MATCH(H447,LOGOS!A:A,0),1),"")</f>
        <v/>
      </c>
      <c r="H447" s="270" t="str">
        <f>IF(B447="","",SCHEDULES!S446)</f>
        <v/>
      </c>
      <c r="I447" s="313" t="s">
        <v>117</v>
      </c>
      <c r="J447" s="273" t="str">
        <f t="shared" si="83"/>
        <v/>
      </c>
      <c r="K447" s="313" t="s">
        <v>117</v>
      </c>
      <c r="L447" s="270" t="str">
        <f>IF(B447="","",SCHEDULES!T446)</f>
        <v/>
      </c>
      <c r="M447" s="270" t="str">
        <f>IFERROR(INDEX(LOGOS!B:B,MATCH(L447,LOGOS!A:A,0),1),"")</f>
        <v/>
      </c>
      <c r="N447" s="107" t="str">
        <f t="shared" si="84"/>
        <v/>
      </c>
      <c r="O447" s="108" t="str">
        <f t="shared" si="85"/>
        <v/>
      </c>
      <c r="P447" s="108" t="str">
        <f t="shared" si="86"/>
        <v/>
      </c>
      <c r="Q447" s="109" t="str">
        <f t="shared" si="87"/>
        <v/>
      </c>
      <c r="R447" s="109" t="str">
        <f t="shared" si="88"/>
        <v/>
      </c>
      <c r="S447" s="109" t="str">
        <f t="shared" si="89"/>
        <v/>
      </c>
      <c r="T447" s="109" t="str">
        <f t="shared" si="90"/>
        <v/>
      </c>
      <c r="U447" s="108" t="str">
        <f>IF(N447="","",IF(MASTER.SCHEDULE!$N447="Draw",1,IF(MASTER.SCHEDULE!$N447=H447,3,0)))</f>
        <v/>
      </c>
      <c r="V447" s="108" t="str">
        <f>IF(N447="","",IF(MASTER.SCHEDULE!$N447="Draw",1,IF(MASTER.SCHEDULE!$N447=L447,3,0)))</f>
        <v/>
      </c>
      <c r="W447" s="109" t="str">
        <f>IF(N447="","",MASTER.SCHEDULE!$Q447+MASTER.SCHEDULE!$R447)</f>
        <v/>
      </c>
      <c r="X447" s="110" t="e">
        <f t="shared" si="91"/>
        <v>#VALUE!</v>
      </c>
      <c r="Y447" s="87"/>
      <c r="Z447" s="87"/>
      <c r="AA447" s="275" t="str">
        <f t="shared" si="92"/>
        <v/>
      </c>
      <c r="AB447" s="87"/>
      <c r="AC447" s="87"/>
      <c r="AD447" s="126"/>
      <c r="AE447" s="126"/>
      <c r="AF447" s="87"/>
      <c r="AG447" s="87"/>
      <c r="AH447" s="126"/>
      <c r="AI447" s="126"/>
      <c r="AJ447" s="138"/>
      <c r="AK447" s="91"/>
      <c r="AL447" s="91"/>
      <c r="AM447" s="91"/>
      <c r="AN447" s="151"/>
      <c r="AO447" s="151"/>
      <c r="AP447" s="151"/>
      <c r="AQ447" s="151"/>
      <c r="AR447" s="151"/>
      <c r="AS447" s="151"/>
      <c r="AT447" s="151"/>
      <c r="AU447" s="152"/>
      <c r="AV447" s="152"/>
      <c r="AW447" s="152"/>
      <c r="AX447" s="151"/>
      <c r="AY447" s="151"/>
      <c r="AZ447" s="152"/>
      <c r="BA447" s="152"/>
      <c r="BB447" s="152"/>
      <c r="BC447" s="152"/>
      <c r="BD447" s="91"/>
      <c r="BE447" s="91"/>
      <c r="BF447" s="91"/>
      <c r="BG447" s="91"/>
      <c r="BH447" s="91"/>
      <c r="BI447" s="91"/>
      <c r="BJ447" s="91"/>
      <c r="BK447" s="91"/>
      <c r="BL447" s="91"/>
      <c r="BM447" s="91"/>
      <c r="BN447" s="87"/>
      <c r="BO447" s="87"/>
      <c r="BP447" s="91"/>
      <c r="BQ447" s="91"/>
      <c r="BR447" s="91"/>
      <c r="BS447" s="91"/>
      <c r="BT447" s="87"/>
      <c r="BU447" s="87"/>
      <c r="BV447" s="87"/>
      <c r="BW447" s="87"/>
      <c r="BX447" s="87"/>
      <c r="BY447" s="87"/>
      <c r="BZ447" s="87"/>
      <c r="CA447" s="87"/>
      <c r="CB447" s="87"/>
      <c r="CC447" s="87"/>
      <c r="CD447" s="87"/>
      <c r="CE447" s="87"/>
    </row>
    <row r="448" spans="1:83" ht="30" customHeight="1">
      <c r="A448" s="87"/>
      <c r="B448" s="270" t="str">
        <f>IF(OR(SCHEDULES!O447=0,SCHEDULES!O447=""),"",SCHEDULES!O447)</f>
        <v/>
      </c>
      <c r="C448" s="271" t="str">
        <f>IF(B448="","",SCHEDULES!P447)</f>
        <v/>
      </c>
      <c r="D448" s="270" t="str">
        <f>IF(B448="","",SCHEDULES!Q447)</f>
        <v/>
      </c>
      <c r="E448" s="272" t="str">
        <f>IF(B448="","",SCHEDULES!R447)</f>
        <v/>
      </c>
      <c r="F448" s="262" t="str">
        <f t="shared" ref="F448:F511" si="93">IF(E448="","",(C448+E448)+IF($A$7&gt;=0,TIMEVALUE($A$7&amp;":00"),-TIMEVALUE(ABS($A$7)&amp;":00")))</f>
        <v/>
      </c>
      <c r="G448" s="270" t="str">
        <f>IFERROR(INDEX(LOGOS!B:B,MATCH(H448,LOGOS!A:A,0),1),"")</f>
        <v/>
      </c>
      <c r="H448" s="270" t="str">
        <f>IF(B448="","",SCHEDULES!S447)</f>
        <v/>
      </c>
      <c r="I448" s="313" t="s">
        <v>117</v>
      </c>
      <c r="J448" s="273" t="str">
        <f t="shared" ref="J448:J511" si="94">IF(H448="","",":")</f>
        <v/>
      </c>
      <c r="K448" s="313" t="s">
        <v>117</v>
      </c>
      <c r="L448" s="270" t="str">
        <f>IF(B448="","",SCHEDULES!T447)</f>
        <v/>
      </c>
      <c r="M448" s="270" t="str">
        <f>IFERROR(INDEX(LOGOS!B:B,MATCH(L448,LOGOS!A:A,0),1),"")</f>
        <v/>
      </c>
      <c r="N448" s="107" t="str">
        <f t="shared" si="84"/>
        <v/>
      </c>
      <c r="O448" s="108" t="str">
        <f t="shared" si="85"/>
        <v/>
      </c>
      <c r="P448" s="108" t="str">
        <f t="shared" si="86"/>
        <v/>
      </c>
      <c r="Q448" s="109" t="str">
        <f t="shared" si="87"/>
        <v/>
      </c>
      <c r="R448" s="109" t="str">
        <f t="shared" si="88"/>
        <v/>
      </c>
      <c r="S448" s="109" t="str">
        <f t="shared" si="89"/>
        <v/>
      </c>
      <c r="T448" s="109" t="str">
        <f t="shared" si="90"/>
        <v/>
      </c>
      <c r="U448" s="108" t="str">
        <f>IF(N448="","",IF(MASTER.SCHEDULE!$N448="Draw",1,IF(MASTER.SCHEDULE!$N448=H448,3,0)))</f>
        <v/>
      </c>
      <c r="V448" s="108" t="str">
        <f>IF(N448="","",IF(MASTER.SCHEDULE!$N448="Draw",1,IF(MASTER.SCHEDULE!$N448=L448,3,0)))</f>
        <v/>
      </c>
      <c r="W448" s="109" t="str">
        <f>IF(N448="","",MASTER.SCHEDULE!$Q448+MASTER.SCHEDULE!$R448)</f>
        <v/>
      </c>
      <c r="X448" s="110" t="e">
        <f t="shared" si="91"/>
        <v>#VALUE!</v>
      </c>
      <c r="Y448" s="87"/>
      <c r="Z448" s="87"/>
      <c r="AA448" s="275" t="str">
        <f t="shared" si="92"/>
        <v/>
      </c>
      <c r="AB448" s="87"/>
      <c r="AC448" s="87"/>
      <c r="AD448" s="126"/>
      <c r="AE448" s="126"/>
      <c r="AF448" s="87"/>
      <c r="AG448" s="87"/>
      <c r="AH448" s="126"/>
      <c r="AI448" s="126"/>
      <c r="AJ448" s="138"/>
      <c r="AK448" s="91"/>
      <c r="AL448" s="91"/>
      <c r="AM448" s="91"/>
      <c r="AN448" s="151"/>
      <c r="AO448" s="151"/>
      <c r="AP448" s="151"/>
      <c r="AQ448" s="151"/>
      <c r="AR448" s="151"/>
      <c r="AS448" s="151"/>
      <c r="AT448" s="151"/>
      <c r="AU448" s="152"/>
      <c r="AV448" s="152"/>
      <c r="AW448" s="152"/>
      <c r="AX448" s="151"/>
      <c r="AY448" s="151"/>
      <c r="AZ448" s="152"/>
      <c r="BA448" s="152"/>
      <c r="BB448" s="152"/>
      <c r="BC448" s="152"/>
      <c r="BD448" s="91"/>
      <c r="BE448" s="91"/>
      <c r="BF448" s="91"/>
      <c r="BG448" s="91"/>
      <c r="BH448" s="91"/>
      <c r="BI448" s="91"/>
      <c r="BJ448" s="91"/>
      <c r="BK448" s="91"/>
      <c r="BL448" s="91"/>
      <c r="BM448" s="91"/>
      <c r="BN448" s="87"/>
      <c r="BO448" s="87"/>
      <c r="BP448" s="91"/>
      <c r="BQ448" s="91"/>
      <c r="BR448" s="91"/>
      <c r="BS448" s="91"/>
      <c r="BT448" s="87"/>
      <c r="BU448" s="87"/>
      <c r="BV448" s="87"/>
      <c r="BW448" s="87"/>
      <c r="BX448" s="87"/>
      <c r="BY448" s="87"/>
      <c r="BZ448" s="87"/>
      <c r="CA448" s="87"/>
      <c r="CB448" s="87"/>
      <c r="CC448" s="87"/>
      <c r="CD448" s="87"/>
      <c r="CE448" s="87"/>
    </row>
    <row r="449" spans="1:83" ht="30" customHeight="1">
      <c r="A449" s="87"/>
      <c r="B449" s="270" t="str">
        <f>IF(OR(SCHEDULES!O448=0,SCHEDULES!O448=""),"",SCHEDULES!O448)</f>
        <v/>
      </c>
      <c r="C449" s="271" t="str">
        <f>IF(B449="","",SCHEDULES!P448)</f>
        <v/>
      </c>
      <c r="D449" s="270" t="str">
        <f>IF(B449="","",SCHEDULES!Q448)</f>
        <v/>
      </c>
      <c r="E449" s="272" t="str">
        <f>IF(B449="","",SCHEDULES!R448)</f>
        <v/>
      </c>
      <c r="F449" s="262" t="str">
        <f t="shared" si="93"/>
        <v/>
      </c>
      <c r="G449" s="270" t="str">
        <f>IFERROR(INDEX(LOGOS!B:B,MATCH(H449,LOGOS!A:A,0),1),"")</f>
        <v/>
      </c>
      <c r="H449" s="270" t="str">
        <f>IF(B449="","",SCHEDULES!S448)</f>
        <v/>
      </c>
      <c r="I449" s="313" t="s">
        <v>117</v>
      </c>
      <c r="J449" s="273" t="str">
        <f t="shared" si="94"/>
        <v/>
      </c>
      <c r="K449" s="313" t="s">
        <v>117</v>
      </c>
      <c r="L449" s="270" t="str">
        <f>IF(B449="","",SCHEDULES!T448)</f>
        <v/>
      </c>
      <c r="M449" s="270" t="str">
        <f>IFERROR(INDEX(LOGOS!B:B,MATCH(L449,LOGOS!A:A,0),1),"")</f>
        <v/>
      </c>
      <c r="N449" s="107" t="str">
        <f t="shared" si="84"/>
        <v/>
      </c>
      <c r="O449" s="108" t="str">
        <f t="shared" si="85"/>
        <v/>
      </c>
      <c r="P449" s="108" t="str">
        <f t="shared" si="86"/>
        <v/>
      </c>
      <c r="Q449" s="109" t="str">
        <f t="shared" si="87"/>
        <v/>
      </c>
      <c r="R449" s="109" t="str">
        <f t="shared" si="88"/>
        <v/>
      </c>
      <c r="S449" s="109" t="str">
        <f t="shared" si="89"/>
        <v/>
      </c>
      <c r="T449" s="109" t="str">
        <f t="shared" si="90"/>
        <v/>
      </c>
      <c r="U449" s="108" t="str">
        <f>IF(N449="","",IF(MASTER.SCHEDULE!$N449="Draw",1,IF(MASTER.SCHEDULE!$N449=H449,3,0)))</f>
        <v/>
      </c>
      <c r="V449" s="108" t="str">
        <f>IF(N449="","",IF(MASTER.SCHEDULE!$N449="Draw",1,IF(MASTER.SCHEDULE!$N449=L449,3,0)))</f>
        <v/>
      </c>
      <c r="W449" s="109" t="str">
        <f>IF(N449="","",MASTER.SCHEDULE!$Q449+MASTER.SCHEDULE!$R449)</f>
        <v/>
      </c>
      <c r="X449" s="110" t="e">
        <f t="shared" si="91"/>
        <v>#VALUE!</v>
      </c>
      <c r="Y449" s="87"/>
      <c r="Z449" s="87"/>
      <c r="AA449" s="275" t="str">
        <f t="shared" si="92"/>
        <v/>
      </c>
      <c r="AB449" s="87"/>
      <c r="AC449" s="87"/>
      <c r="AD449" s="126"/>
      <c r="AE449" s="126"/>
      <c r="AF449" s="87"/>
      <c r="AG449" s="87"/>
      <c r="AH449" s="126"/>
      <c r="AI449" s="126"/>
      <c r="AJ449" s="138"/>
      <c r="AK449" s="91"/>
      <c r="AL449" s="91"/>
      <c r="AM449" s="91"/>
      <c r="AN449" s="151"/>
      <c r="AO449" s="151"/>
      <c r="AP449" s="151"/>
      <c r="AQ449" s="151"/>
      <c r="AR449" s="151"/>
      <c r="AS449" s="151"/>
      <c r="AT449" s="151"/>
      <c r="AU449" s="152"/>
      <c r="AV449" s="152"/>
      <c r="AW449" s="152"/>
      <c r="AX449" s="151"/>
      <c r="AY449" s="151"/>
      <c r="AZ449" s="152"/>
      <c r="BA449" s="152"/>
      <c r="BB449" s="152"/>
      <c r="BC449" s="152"/>
      <c r="BD449" s="91"/>
      <c r="BE449" s="91"/>
      <c r="BF449" s="91"/>
      <c r="BG449" s="91"/>
      <c r="BH449" s="91"/>
      <c r="BI449" s="91"/>
      <c r="BJ449" s="91"/>
      <c r="BK449" s="91"/>
      <c r="BL449" s="91"/>
      <c r="BM449" s="91"/>
      <c r="BN449" s="87"/>
      <c r="BO449" s="87"/>
      <c r="BP449" s="91"/>
      <c r="BQ449" s="91"/>
      <c r="BR449" s="91"/>
      <c r="BS449" s="91"/>
      <c r="BT449" s="87"/>
      <c r="BU449" s="87"/>
      <c r="BV449" s="87"/>
      <c r="BW449" s="87"/>
      <c r="BX449" s="87"/>
      <c r="BY449" s="87"/>
      <c r="BZ449" s="87"/>
      <c r="CA449" s="87"/>
      <c r="CB449" s="87"/>
      <c r="CC449" s="87"/>
      <c r="CD449" s="87"/>
      <c r="CE449" s="87"/>
    </row>
    <row r="450" spans="1:83" ht="30" customHeight="1">
      <c r="A450" s="87"/>
      <c r="B450" s="270" t="str">
        <f>IF(OR(SCHEDULES!O449=0,SCHEDULES!O449=""),"",SCHEDULES!O449)</f>
        <v/>
      </c>
      <c r="C450" s="271" t="str">
        <f>IF(B450="","",SCHEDULES!P449)</f>
        <v/>
      </c>
      <c r="D450" s="270" t="str">
        <f>IF(B450="","",SCHEDULES!Q449)</f>
        <v/>
      </c>
      <c r="E450" s="272" t="str">
        <f>IF(B450="","",SCHEDULES!R449)</f>
        <v/>
      </c>
      <c r="F450" s="262" t="str">
        <f t="shared" si="93"/>
        <v/>
      </c>
      <c r="G450" s="270" t="str">
        <f>IFERROR(INDEX(LOGOS!B:B,MATCH(H450,LOGOS!A:A,0),1),"")</f>
        <v/>
      </c>
      <c r="H450" s="270" t="str">
        <f>IF(B450="","",SCHEDULES!S449)</f>
        <v/>
      </c>
      <c r="I450" s="313" t="s">
        <v>117</v>
      </c>
      <c r="J450" s="273" t="str">
        <f t="shared" si="94"/>
        <v/>
      </c>
      <c r="K450" s="313" t="s">
        <v>117</v>
      </c>
      <c r="L450" s="270" t="str">
        <f>IF(B450="","",SCHEDULES!T449)</f>
        <v/>
      </c>
      <c r="M450" s="270" t="str">
        <f>IFERROR(INDEX(LOGOS!B:B,MATCH(L450,LOGOS!A:A,0),1),"")</f>
        <v/>
      </c>
      <c r="N450" s="107" t="str">
        <f t="shared" si="84"/>
        <v/>
      </c>
      <c r="O450" s="108" t="str">
        <f t="shared" si="85"/>
        <v/>
      </c>
      <c r="P450" s="108" t="str">
        <f t="shared" si="86"/>
        <v/>
      </c>
      <c r="Q450" s="109" t="str">
        <f t="shared" si="87"/>
        <v/>
      </c>
      <c r="R450" s="109" t="str">
        <f t="shared" si="88"/>
        <v/>
      </c>
      <c r="S450" s="109" t="str">
        <f t="shared" si="89"/>
        <v/>
      </c>
      <c r="T450" s="109" t="str">
        <f t="shared" si="90"/>
        <v/>
      </c>
      <c r="U450" s="108" t="str">
        <f>IF(N450="","",IF(MASTER.SCHEDULE!$N450="Draw",1,IF(MASTER.SCHEDULE!$N450=H450,3,0)))</f>
        <v/>
      </c>
      <c r="V450" s="108" t="str">
        <f>IF(N450="","",IF(MASTER.SCHEDULE!$N450="Draw",1,IF(MASTER.SCHEDULE!$N450=L450,3,0)))</f>
        <v/>
      </c>
      <c r="W450" s="109" t="str">
        <f>IF(N450="","",MASTER.SCHEDULE!$Q450+MASTER.SCHEDULE!$R450)</f>
        <v/>
      </c>
      <c r="X450" s="110" t="e">
        <f t="shared" si="91"/>
        <v>#VALUE!</v>
      </c>
      <c r="Y450" s="87"/>
      <c r="Z450" s="87"/>
      <c r="AA450" s="275" t="str">
        <f t="shared" si="92"/>
        <v/>
      </c>
      <c r="AB450" s="87"/>
      <c r="AC450" s="87"/>
      <c r="AD450" s="126"/>
      <c r="AE450" s="126"/>
      <c r="AF450" s="87"/>
      <c r="AG450" s="87"/>
      <c r="AH450" s="126"/>
      <c r="AI450" s="126"/>
      <c r="AJ450" s="138"/>
      <c r="AK450" s="91"/>
      <c r="AL450" s="91"/>
      <c r="AM450" s="91"/>
      <c r="AN450" s="151"/>
      <c r="AO450" s="151"/>
      <c r="AP450" s="151"/>
      <c r="AQ450" s="151"/>
      <c r="AR450" s="151"/>
      <c r="AS450" s="151"/>
      <c r="AT450" s="151"/>
      <c r="AU450" s="152"/>
      <c r="AV450" s="152"/>
      <c r="AW450" s="152"/>
      <c r="AX450" s="151"/>
      <c r="AY450" s="151"/>
      <c r="AZ450" s="152"/>
      <c r="BA450" s="152"/>
      <c r="BB450" s="152"/>
      <c r="BC450" s="152"/>
      <c r="BD450" s="91"/>
      <c r="BE450" s="91"/>
      <c r="BF450" s="91"/>
      <c r="BG450" s="91"/>
      <c r="BH450" s="91"/>
      <c r="BI450" s="91"/>
      <c r="BJ450" s="91"/>
      <c r="BK450" s="91"/>
      <c r="BL450" s="91"/>
      <c r="BM450" s="91"/>
      <c r="BN450" s="87"/>
      <c r="BO450" s="87"/>
      <c r="BP450" s="91"/>
      <c r="BQ450" s="91"/>
      <c r="BR450" s="91"/>
      <c r="BS450" s="91"/>
      <c r="BT450" s="87"/>
      <c r="BU450" s="87"/>
      <c r="BV450" s="87"/>
      <c r="BW450" s="87"/>
      <c r="BX450" s="87"/>
      <c r="BY450" s="87"/>
      <c r="BZ450" s="87"/>
      <c r="CA450" s="87"/>
      <c r="CB450" s="87"/>
      <c r="CC450" s="87"/>
      <c r="CD450" s="87"/>
      <c r="CE450" s="87"/>
    </row>
    <row r="451" spans="1:83" ht="30" customHeight="1">
      <c r="A451" s="87"/>
      <c r="B451" s="270" t="str">
        <f>IF(OR(SCHEDULES!O450=0,SCHEDULES!O450=""),"",SCHEDULES!O450)</f>
        <v/>
      </c>
      <c r="C451" s="271" t="str">
        <f>IF(B451="","",SCHEDULES!P450)</f>
        <v/>
      </c>
      <c r="D451" s="270" t="str">
        <f>IF(B451="","",SCHEDULES!Q450)</f>
        <v/>
      </c>
      <c r="E451" s="272" t="str">
        <f>IF(B451="","",SCHEDULES!R450)</f>
        <v/>
      </c>
      <c r="F451" s="262" t="str">
        <f t="shared" si="93"/>
        <v/>
      </c>
      <c r="G451" s="270" t="str">
        <f>IFERROR(INDEX(LOGOS!B:B,MATCH(H451,LOGOS!A:A,0),1),"")</f>
        <v/>
      </c>
      <c r="H451" s="270" t="str">
        <f>IF(B451="","",SCHEDULES!S450)</f>
        <v/>
      </c>
      <c r="I451" s="313" t="s">
        <v>117</v>
      </c>
      <c r="J451" s="273" t="str">
        <f t="shared" si="94"/>
        <v/>
      </c>
      <c r="K451" s="313" t="s">
        <v>117</v>
      </c>
      <c r="L451" s="270" t="str">
        <f>IF(B451="","",SCHEDULES!T450)</f>
        <v/>
      </c>
      <c r="M451" s="270" t="str">
        <f>IFERROR(INDEX(LOGOS!B:B,MATCH(L451,LOGOS!A:A,0),1),"")</f>
        <v/>
      </c>
      <c r="N451" s="107" t="str">
        <f t="shared" si="84"/>
        <v/>
      </c>
      <c r="O451" s="108" t="str">
        <f t="shared" si="85"/>
        <v/>
      </c>
      <c r="P451" s="108" t="str">
        <f t="shared" si="86"/>
        <v/>
      </c>
      <c r="Q451" s="109" t="str">
        <f t="shared" si="87"/>
        <v/>
      </c>
      <c r="R451" s="109" t="str">
        <f t="shared" si="88"/>
        <v/>
      </c>
      <c r="S451" s="109" t="str">
        <f t="shared" si="89"/>
        <v/>
      </c>
      <c r="T451" s="109" t="str">
        <f t="shared" si="90"/>
        <v/>
      </c>
      <c r="U451" s="108" t="str">
        <f>IF(N451="","",IF(MASTER.SCHEDULE!$N451="Draw",1,IF(MASTER.SCHEDULE!$N451=H451,3,0)))</f>
        <v/>
      </c>
      <c r="V451" s="108" t="str">
        <f>IF(N451="","",IF(MASTER.SCHEDULE!$N451="Draw",1,IF(MASTER.SCHEDULE!$N451=L451,3,0)))</f>
        <v/>
      </c>
      <c r="W451" s="109" t="str">
        <f>IF(N451="","",MASTER.SCHEDULE!$Q451+MASTER.SCHEDULE!$R451)</f>
        <v/>
      </c>
      <c r="X451" s="110" t="e">
        <f t="shared" si="91"/>
        <v>#VALUE!</v>
      </c>
      <c r="Y451" s="87"/>
      <c r="Z451" s="87"/>
      <c r="AA451" s="275" t="str">
        <f t="shared" si="92"/>
        <v/>
      </c>
      <c r="AB451" s="87"/>
      <c r="AC451" s="87"/>
      <c r="AD451" s="126"/>
      <c r="AE451" s="126"/>
      <c r="AF451" s="87"/>
      <c r="AG451" s="87"/>
      <c r="AH451" s="126"/>
      <c r="AI451" s="126"/>
      <c r="AJ451" s="138"/>
      <c r="AK451" s="91"/>
      <c r="AL451" s="91"/>
      <c r="AM451" s="91"/>
      <c r="AN451" s="151"/>
      <c r="AO451" s="151"/>
      <c r="AP451" s="151"/>
      <c r="AQ451" s="151"/>
      <c r="AR451" s="151"/>
      <c r="AS451" s="151"/>
      <c r="AT451" s="151"/>
      <c r="AU451" s="152"/>
      <c r="AV451" s="152"/>
      <c r="AW451" s="152"/>
      <c r="AX451" s="151"/>
      <c r="AY451" s="151"/>
      <c r="AZ451" s="152"/>
      <c r="BA451" s="152"/>
      <c r="BB451" s="152"/>
      <c r="BC451" s="152"/>
      <c r="BD451" s="91"/>
      <c r="BE451" s="91"/>
      <c r="BF451" s="91"/>
      <c r="BG451" s="91"/>
      <c r="BH451" s="91"/>
      <c r="BI451" s="91"/>
      <c r="BJ451" s="91"/>
      <c r="BK451" s="91"/>
      <c r="BL451" s="91"/>
      <c r="BM451" s="91"/>
      <c r="BN451" s="87"/>
      <c r="BO451" s="87"/>
      <c r="BP451" s="91"/>
      <c r="BQ451" s="91"/>
      <c r="BR451" s="91"/>
      <c r="BS451" s="91"/>
      <c r="BT451" s="87"/>
      <c r="BU451" s="87"/>
      <c r="BV451" s="87"/>
      <c r="BW451" s="87"/>
      <c r="BX451" s="87"/>
      <c r="BY451" s="87"/>
      <c r="BZ451" s="87"/>
      <c r="CA451" s="87"/>
      <c r="CB451" s="87"/>
      <c r="CC451" s="87"/>
      <c r="CD451" s="87"/>
      <c r="CE451" s="87"/>
    </row>
    <row r="452" spans="1:83" ht="30" customHeight="1">
      <c r="A452" s="87"/>
      <c r="B452" s="270" t="str">
        <f>IF(OR(SCHEDULES!O451=0,SCHEDULES!O451=""),"",SCHEDULES!O451)</f>
        <v/>
      </c>
      <c r="C452" s="271" t="str">
        <f>IF(B452="","",SCHEDULES!P451)</f>
        <v/>
      </c>
      <c r="D452" s="270" t="str">
        <f>IF(B452="","",SCHEDULES!Q451)</f>
        <v/>
      </c>
      <c r="E452" s="272" t="str">
        <f>IF(B452="","",SCHEDULES!R451)</f>
        <v/>
      </c>
      <c r="F452" s="262" t="str">
        <f t="shared" si="93"/>
        <v/>
      </c>
      <c r="G452" s="270" t="str">
        <f>IFERROR(INDEX(LOGOS!B:B,MATCH(H452,LOGOS!A:A,0),1),"")</f>
        <v/>
      </c>
      <c r="H452" s="270" t="str">
        <f>IF(B452="","",SCHEDULES!S451)</f>
        <v/>
      </c>
      <c r="I452" s="313" t="s">
        <v>117</v>
      </c>
      <c r="J452" s="273" t="str">
        <f t="shared" si="94"/>
        <v/>
      </c>
      <c r="K452" s="313" t="s">
        <v>117</v>
      </c>
      <c r="L452" s="270" t="str">
        <f>IF(B452="","",SCHEDULES!T451)</f>
        <v/>
      </c>
      <c r="M452" s="270" t="str">
        <f>IFERROR(INDEX(LOGOS!B:B,MATCH(L452,LOGOS!A:A,0),1),"")</f>
        <v/>
      </c>
      <c r="N452" s="107" t="str">
        <f t="shared" si="84"/>
        <v/>
      </c>
      <c r="O452" s="108" t="str">
        <f t="shared" si="85"/>
        <v/>
      </c>
      <c r="P452" s="108" t="str">
        <f t="shared" si="86"/>
        <v/>
      </c>
      <c r="Q452" s="109" t="str">
        <f t="shared" si="87"/>
        <v/>
      </c>
      <c r="R452" s="109" t="str">
        <f t="shared" si="88"/>
        <v/>
      </c>
      <c r="S452" s="109" t="str">
        <f t="shared" si="89"/>
        <v/>
      </c>
      <c r="T452" s="109" t="str">
        <f t="shared" si="90"/>
        <v/>
      </c>
      <c r="U452" s="108" t="str">
        <f>IF(N452="","",IF(MASTER.SCHEDULE!$N452="Draw",1,IF(MASTER.SCHEDULE!$N452=H452,3,0)))</f>
        <v/>
      </c>
      <c r="V452" s="108" t="str">
        <f>IF(N452="","",IF(MASTER.SCHEDULE!$N452="Draw",1,IF(MASTER.SCHEDULE!$N452=L452,3,0)))</f>
        <v/>
      </c>
      <c r="W452" s="109" t="str">
        <f>IF(N452="","",MASTER.SCHEDULE!$Q452+MASTER.SCHEDULE!$R452)</f>
        <v/>
      </c>
      <c r="X452" s="110" t="e">
        <f t="shared" si="91"/>
        <v>#VALUE!</v>
      </c>
      <c r="Y452" s="87"/>
      <c r="Z452" s="87"/>
      <c r="AA452" s="275" t="str">
        <f t="shared" si="92"/>
        <v/>
      </c>
      <c r="AB452" s="87"/>
      <c r="AC452" s="87"/>
      <c r="AD452" s="126"/>
      <c r="AE452" s="126"/>
      <c r="AF452" s="87"/>
      <c r="AG452" s="87"/>
      <c r="AH452" s="126"/>
      <c r="AI452" s="126"/>
      <c r="AJ452" s="138"/>
      <c r="AK452" s="91"/>
      <c r="AL452" s="91"/>
      <c r="AM452" s="91"/>
      <c r="AN452" s="151"/>
      <c r="AO452" s="151"/>
      <c r="AP452" s="151"/>
      <c r="AQ452" s="151"/>
      <c r="AR452" s="151"/>
      <c r="AS452" s="151"/>
      <c r="AT452" s="151"/>
      <c r="AU452" s="152"/>
      <c r="AV452" s="152"/>
      <c r="AW452" s="152"/>
      <c r="AX452" s="151"/>
      <c r="AY452" s="151"/>
      <c r="AZ452" s="152"/>
      <c r="BA452" s="152"/>
      <c r="BB452" s="152"/>
      <c r="BC452" s="152"/>
      <c r="BD452" s="91"/>
      <c r="BE452" s="91"/>
      <c r="BF452" s="91"/>
      <c r="BG452" s="91"/>
      <c r="BH452" s="91"/>
      <c r="BI452" s="91"/>
      <c r="BJ452" s="91"/>
      <c r="BK452" s="91"/>
      <c r="BL452" s="91"/>
      <c r="BM452" s="91"/>
      <c r="BN452" s="87"/>
      <c r="BO452" s="87"/>
      <c r="BP452" s="91"/>
      <c r="BQ452" s="91"/>
      <c r="BR452" s="91"/>
      <c r="BS452" s="91"/>
      <c r="BT452" s="87"/>
      <c r="BU452" s="87"/>
      <c r="BV452" s="87"/>
      <c r="BW452" s="87"/>
      <c r="BX452" s="87"/>
      <c r="BY452" s="87"/>
      <c r="BZ452" s="87"/>
      <c r="CA452" s="87"/>
      <c r="CB452" s="87"/>
      <c r="CC452" s="87"/>
      <c r="CD452" s="87"/>
      <c r="CE452" s="87"/>
    </row>
    <row r="453" spans="1:83" ht="30" customHeight="1">
      <c r="A453" s="87"/>
      <c r="B453" s="270" t="str">
        <f>IF(OR(SCHEDULES!O452=0,SCHEDULES!O452=""),"",SCHEDULES!O452)</f>
        <v/>
      </c>
      <c r="C453" s="271" t="str">
        <f>IF(B453="","",SCHEDULES!P452)</f>
        <v/>
      </c>
      <c r="D453" s="270" t="str">
        <f>IF(B453="","",SCHEDULES!Q452)</f>
        <v/>
      </c>
      <c r="E453" s="272" t="str">
        <f>IF(B453="","",SCHEDULES!R452)</f>
        <v/>
      </c>
      <c r="F453" s="262" t="str">
        <f t="shared" si="93"/>
        <v/>
      </c>
      <c r="G453" s="270" t="str">
        <f>IFERROR(INDEX(LOGOS!B:B,MATCH(H453,LOGOS!A:A,0),1),"")</f>
        <v/>
      </c>
      <c r="H453" s="270" t="str">
        <f>IF(B453="","",SCHEDULES!S452)</f>
        <v/>
      </c>
      <c r="I453" s="313" t="s">
        <v>117</v>
      </c>
      <c r="J453" s="273" t="str">
        <f t="shared" si="94"/>
        <v/>
      </c>
      <c r="K453" s="313" t="s">
        <v>117</v>
      </c>
      <c r="L453" s="270" t="str">
        <f>IF(B453="","",SCHEDULES!T452)</f>
        <v/>
      </c>
      <c r="M453" s="270" t="str">
        <f>IFERROR(INDEX(LOGOS!B:B,MATCH(L453,LOGOS!A:A,0),1),"")</f>
        <v/>
      </c>
      <c r="N453" s="107" t="str">
        <f t="shared" ref="N453:N516" si="95">IF(OR(I453="",K453="",B453&lt;&gt;"EPL"),"", IF(I453=K453,"DRAW",IF(I453&gt;K453,H453,L453)))</f>
        <v/>
      </c>
      <c r="O453" s="108" t="str">
        <f t="shared" ref="O453:O516" si="96">IF(OR(N453="",N453="DRAW"),"",N453)</f>
        <v/>
      </c>
      <c r="P453" s="108" t="str">
        <f t="shared" ref="P453:P516" si="97">IF(OR(N453="",N453="DRAW"),"",IF(N453=H453,L453,H453))</f>
        <v/>
      </c>
      <c r="Q453" s="109" t="str">
        <f t="shared" ref="Q453:Q516" si="98">IF(N453="","",I453)</f>
        <v/>
      </c>
      <c r="R453" s="109" t="str">
        <f t="shared" ref="R453:R516" si="99">IF(N453="","",K453)</f>
        <v/>
      </c>
      <c r="S453" s="109" t="str">
        <f t="shared" ref="S453:S516" si="100">IF(N453="","",I453-K453)</f>
        <v/>
      </c>
      <c r="T453" s="109" t="str">
        <f t="shared" ref="T453:T516" si="101">IF(N453="","",K453-I453)</f>
        <v/>
      </c>
      <c r="U453" s="108" t="str">
        <f>IF(N453="","",IF(MASTER.SCHEDULE!$N453="Draw",1,IF(MASTER.SCHEDULE!$N453=H453,3,0)))</f>
        <v/>
      </c>
      <c r="V453" s="108" t="str">
        <f>IF(N453="","",IF(MASTER.SCHEDULE!$N453="Draw",1,IF(MASTER.SCHEDULE!$N453=L453,3,0)))</f>
        <v/>
      </c>
      <c r="W453" s="109" t="str">
        <f>IF(N453="","",MASTER.SCHEDULE!$Q453+MASTER.SCHEDULE!$R453)</f>
        <v/>
      </c>
      <c r="X453" s="110" t="e">
        <f t="shared" ref="X453:X516" si="102">DATE(YEAR(F453),MONTH(F453),DAY(F453))</f>
        <v>#VALUE!</v>
      </c>
      <c r="Y453" s="87"/>
      <c r="Z453" s="87"/>
      <c r="AA453" s="275" t="str">
        <f t="shared" ref="AA453:AA516" si="103">IF(H453="","",TEXT(C453-WEEKDAY(C453,2)+1,"MMM D, YYY"))</f>
        <v/>
      </c>
      <c r="AB453" s="87"/>
      <c r="AC453" s="87"/>
      <c r="AD453" s="126"/>
      <c r="AE453" s="126"/>
      <c r="AF453" s="87"/>
      <c r="AG453" s="87"/>
      <c r="AH453" s="126"/>
      <c r="AI453" s="126"/>
      <c r="AJ453" s="138"/>
      <c r="AK453" s="91"/>
      <c r="AL453" s="91"/>
      <c r="AM453" s="91"/>
      <c r="AN453" s="151"/>
      <c r="AO453" s="151"/>
      <c r="AP453" s="151"/>
      <c r="AQ453" s="151"/>
      <c r="AR453" s="151"/>
      <c r="AS453" s="151"/>
      <c r="AT453" s="151"/>
      <c r="AU453" s="152"/>
      <c r="AV453" s="152"/>
      <c r="AW453" s="152"/>
      <c r="AX453" s="151"/>
      <c r="AY453" s="151"/>
      <c r="AZ453" s="152"/>
      <c r="BA453" s="152"/>
      <c r="BB453" s="152"/>
      <c r="BC453" s="152"/>
      <c r="BD453" s="91"/>
      <c r="BE453" s="91"/>
      <c r="BF453" s="91"/>
      <c r="BG453" s="91"/>
      <c r="BH453" s="91"/>
      <c r="BI453" s="91"/>
      <c r="BJ453" s="91"/>
      <c r="BK453" s="91"/>
      <c r="BL453" s="91"/>
      <c r="BM453" s="91"/>
      <c r="BN453" s="87"/>
      <c r="BO453" s="87"/>
      <c r="BP453" s="91"/>
      <c r="BQ453" s="91"/>
      <c r="BR453" s="91"/>
      <c r="BS453" s="91"/>
      <c r="BT453" s="87"/>
      <c r="BU453" s="87"/>
      <c r="BV453" s="87"/>
      <c r="BW453" s="87"/>
      <c r="BX453" s="87"/>
      <c r="BY453" s="87"/>
      <c r="BZ453" s="87"/>
      <c r="CA453" s="87"/>
      <c r="CB453" s="87"/>
      <c r="CC453" s="87"/>
      <c r="CD453" s="87"/>
      <c r="CE453" s="87"/>
    </row>
    <row r="454" spans="1:83" ht="30" customHeight="1">
      <c r="A454" s="87"/>
      <c r="B454" s="270" t="str">
        <f>IF(OR(SCHEDULES!O453=0,SCHEDULES!O453=""),"",SCHEDULES!O453)</f>
        <v/>
      </c>
      <c r="C454" s="271" t="str">
        <f>IF(B454="","",SCHEDULES!P453)</f>
        <v/>
      </c>
      <c r="D454" s="270" t="str">
        <f>IF(B454="","",SCHEDULES!Q453)</f>
        <v/>
      </c>
      <c r="E454" s="272" t="str">
        <f>IF(B454="","",SCHEDULES!R453)</f>
        <v/>
      </c>
      <c r="F454" s="262" t="str">
        <f t="shared" si="93"/>
        <v/>
      </c>
      <c r="G454" s="270" t="str">
        <f>IFERROR(INDEX(LOGOS!B:B,MATCH(H454,LOGOS!A:A,0),1),"")</f>
        <v/>
      </c>
      <c r="H454" s="270" t="str">
        <f>IF(B454="","",SCHEDULES!S453)</f>
        <v/>
      </c>
      <c r="I454" s="313" t="s">
        <v>117</v>
      </c>
      <c r="J454" s="273" t="str">
        <f t="shared" si="94"/>
        <v/>
      </c>
      <c r="K454" s="313" t="s">
        <v>117</v>
      </c>
      <c r="L454" s="270" t="str">
        <f>IF(B454="","",SCHEDULES!T453)</f>
        <v/>
      </c>
      <c r="M454" s="270" t="str">
        <f>IFERROR(INDEX(LOGOS!B:B,MATCH(L454,LOGOS!A:A,0),1),"")</f>
        <v/>
      </c>
      <c r="N454" s="107" t="str">
        <f t="shared" si="95"/>
        <v/>
      </c>
      <c r="O454" s="108" t="str">
        <f t="shared" si="96"/>
        <v/>
      </c>
      <c r="P454" s="108" t="str">
        <f t="shared" si="97"/>
        <v/>
      </c>
      <c r="Q454" s="109" t="str">
        <f t="shared" si="98"/>
        <v/>
      </c>
      <c r="R454" s="109" t="str">
        <f t="shared" si="99"/>
        <v/>
      </c>
      <c r="S454" s="109" t="str">
        <f t="shared" si="100"/>
        <v/>
      </c>
      <c r="T454" s="109" t="str">
        <f t="shared" si="101"/>
        <v/>
      </c>
      <c r="U454" s="108" t="str">
        <f>IF(N454="","",IF(MASTER.SCHEDULE!$N454="Draw",1,IF(MASTER.SCHEDULE!$N454=H454,3,0)))</f>
        <v/>
      </c>
      <c r="V454" s="108" t="str">
        <f>IF(N454="","",IF(MASTER.SCHEDULE!$N454="Draw",1,IF(MASTER.SCHEDULE!$N454=L454,3,0)))</f>
        <v/>
      </c>
      <c r="W454" s="109" t="str">
        <f>IF(N454="","",MASTER.SCHEDULE!$Q454+MASTER.SCHEDULE!$R454)</f>
        <v/>
      </c>
      <c r="X454" s="110" t="e">
        <f t="shared" si="102"/>
        <v>#VALUE!</v>
      </c>
      <c r="Y454" s="87"/>
      <c r="Z454" s="87"/>
      <c r="AA454" s="275" t="str">
        <f t="shared" si="103"/>
        <v/>
      </c>
      <c r="AB454" s="87"/>
      <c r="AC454" s="87"/>
      <c r="AD454" s="126"/>
      <c r="AE454" s="126"/>
      <c r="AF454" s="87"/>
      <c r="AG454" s="87"/>
      <c r="AH454" s="126"/>
      <c r="AI454" s="126"/>
      <c r="AJ454" s="138"/>
      <c r="AK454" s="91"/>
      <c r="AL454" s="91"/>
      <c r="AM454" s="91"/>
      <c r="AN454" s="151"/>
      <c r="AO454" s="151"/>
      <c r="AP454" s="151"/>
      <c r="AQ454" s="151"/>
      <c r="AR454" s="151"/>
      <c r="AS454" s="151"/>
      <c r="AT454" s="151"/>
      <c r="AU454" s="152"/>
      <c r="AV454" s="152"/>
      <c r="AW454" s="152"/>
      <c r="AX454" s="151"/>
      <c r="AY454" s="151"/>
      <c r="AZ454" s="152"/>
      <c r="BA454" s="152"/>
      <c r="BB454" s="152"/>
      <c r="BC454" s="152"/>
      <c r="BD454" s="91"/>
      <c r="BE454" s="91"/>
      <c r="BF454" s="91"/>
      <c r="BG454" s="91"/>
      <c r="BH454" s="91"/>
      <c r="BI454" s="91"/>
      <c r="BJ454" s="91"/>
      <c r="BK454" s="91"/>
      <c r="BL454" s="91"/>
      <c r="BM454" s="91"/>
      <c r="BN454" s="87"/>
      <c r="BO454" s="87"/>
      <c r="BP454" s="91"/>
      <c r="BQ454" s="91"/>
      <c r="BR454" s="91"/>
      <c r="BS454" s="91"/>
      <c r="BT454" s="87"/>
      <c r="BU454" s="87"/>
      <c r="BV454" s="87"/>
      <c r="BW454" s="87"/>
      <c r="BX454" s="87"/>
      <c r="BY454" s="87"/>
      <c r="BZ454" s="87"/>
      <c r="CA454" s="87"/>
      <c r="CB454" s="87"/>
      <c r="CC454" s="87"/>
      <c r="CD454" s="87"/>
      <c r="CE454" s="87"/>
    </row>
    <row r="455" spans="1:83" ht="30" customHeight="1">
      <c r="A455" s="87"/>
      <c r="B455" s="270" t="str">
        <f>IF(OR(SCHEDULES!O454=0,SCHEDULES!O454=""),"",SCHEDULES!O454)</f>
        <v/>
      </c>
      <c r="C455" s="271" t="str">
        <f>IF(B455="","",SCHEDULES!P454)</f>
        <v/>
      </c>
      <c r="D455" s="270" t="str">
        <f>IF(B455="","",SCHEDULES!Q454)</f>
        <v/>
      </c>
      <c r="E455" s="272" t="str">
        <f>IF(B455="","",SCHEDULES!R454)</f>
        <v/>
      </c>
      <c r="F455" s="262" t="str">
        <f t="shared" si="93"/>
        <v/>
      </c>
      <c r="G455" s="270" t="str">
        <f>IFERROR(INDEX(LOGOS!B:B,MATCH(H455,LOGOS!A:A,0),1),"")</f>
        <v/>
      </c>
      <c r="H455" s="270" t="str">
        <f>IF(B455="","",SCHEDULES!S454)</f>
        <v/>
      </c>
      <c r="I455" s="313" t="s">
        <v>117</v>
      </c>
      <c r="J455" s="273" t="str">
        <f t="shared" si="94"/>
        <v/>
      </c>
      <c r="K455" s="313" t="s">
        <v>117</v>
      </c>
      <c r="L455" s="270" t="str">
        <f>IF(B455="","",SCHEDULES!T454)</f>
        <v/>
      </c>
      <c r="M455" s="270" t="str">
        <f>IFERROR(INDEX(LOGOS!B:B,MATCH(L455,LOGOS!A:A,0),1),"")</f>
        <v/>
      </c>
      <c r="N455" s="107" t="str">
        <f t="shared" si="95"/>
        <v/>
      </c>
      <c r="O455" s="108" t="str">
        <f t="shared" si="96"/>
        <v/>
      </c>
      <c r="P455" s="108" t="str">
        <f t="shared" si="97"/>
        <v/>
      </c>
      <c r="Q455" s="109" t="str">
        <f t="shared" si="98"/>
        <v/>
      </c>
      <c r="R455" s="109" t="str">
        <f t="shared" si="99"/>
        <v/>
      </c>
      <c r="S455" s="109" t="str">
        <f t="shared" si="100"/>
        <v/>
      </c>
      <c r="T455" s="109" t="str">
        <f t="shared" si="101"/>
        <v/>
      </c>
      <c r="U455" s="108" t="str">
        <f>IF(N455="","",IF(MASTER.SCHEDULE!$N455="Draw",1,IF(MASTER.SCHEDULE!$N455=H455,3,0)))</f>
        <v/>
      </c>
      <c r="V455" s="108" t="str">
        <f>IF(N455="","",IF(MASTER.SCHEDULE!$N455="Draw",1,IF(MASTER.SCHEDULE!$N455=L455,3,0)))</f>
        <v/>
      </c>
      <c r="W455" s="109" t="str">
        <f>IF(N455="","",MASTER.SCHEDULE!$Q455+MASTER.SCHEDULE!$R455)</f>
        <v/>
      </c>
      <c r="X455" s="110" t="e">
        <f t="shared" si="102"/>
        <v>#VALUE!</v>
      </c>
      <c r="Y455" s="87"/>
      <c r="Z455" s="87"/>
      <c r="AA455" s="275" t="str">
        <f t="shared" si="103"/>
        <v/>
      </c>
      <c r="AB455" s="87"/>
      <c r="AC455" s="87"/>
      <c r="AD455" s="126"/>
      <c r="AE455" s="126"/>
      <c r="AF455" s="87"/>
      <c r="AG455" s="87"/>
      <c r="AH455" s="126"/>
      <c r="AI455" s="126"/>
      <c r="AJ455" s="138"/>
      <c r="AK455" s="91"/>
      <c r="AL455" s="91"/>
      <c r="AM455" s="91"/>
      <c r="AN455" s="151"/>
      <c r="AO455" s="151"/>
      <c r="AP455" s="151"/>
      <c r="AQ455" s="151"/>
      <c r="AR455" s="151"/>
      <c r="AS455" s="151"/>
      <c r="AT455" s="151"/>
      <c r="AU455" s="152"/>
      <c r="AV455" s="152"/>
      <c r="AW455" s="152"/>
      <c r="AX455" s="151"/>
      <c r="AY455" s="151"/>
      <c r="AZ455" s="152"/>
      <c r="BA455" s="152"/>
      <c r="BB455" s="152"/>
      <c r="BC455" s="152"/>
      <c r="BD455" s="91"/>
      <c r="BE455" s="91"/>
      <c r="BF455" s="91"/>
      <c r="BG455" s="91"/>
      <c r="BH455" s="91"/>
      <c r="BI455" s="91"/>
      <c r="BJ455" s="91"/>
      <c r="BK455" s="91"/>
      <c r="BL455" s="91"/>
      <c r="BM455" s="91"/>
      <c r="BN455" s="87"/>
      <c r="BO455" s="87"/>
      <c r="BP455" s="91"/>
      <c r="BQ455" s="91"/>
      <c r="BR455" s="91"/>
      <c r="BS455" s="91"/>
      <c r="BT455" s="87"/>
      <c r="BU455" s="87"/>
      <c r="BV455" s="87"/>
      <c r="BW455" s="87"/>
      <c r="BX455" s="87"/>
      <c r="BY455" s="87"/>
      <c r="BZ455" s="87"/>
      <c r="CA455" s="87"/>
      <c r="CB455" s="87"/>
      <c r="CC455" s="87"/>
      <c r="CD455" s="87"/>
      <c r="CE455" s="87"/>
    </row>
    <row r="456" spans="1:83" ht="30" customHeight="1">
      <c r="A456" s="87"/>
      <c r="B456" s="270" t="str">
        <f>IF(OR(SCHEDULES!O455=0,SCHEDULES!O455=""),"",SCHEDULES!O455)</f>
        <v/>
      </c>
      <c r="C456" s="271" t="str">
        <f>IF(B456="","",SCHEDULES!P455)</f>
        <v/>
      </c>
      <c r="D456" s="270" t="str">
        <f>IF(B456="","",SCHEDULES!Q455)</f>
        <v/>
      </c>
      <c r="E456" s="272" t="str">
        <f>IF(B456="","",SCHEDULES!R455)</f>
        <v/>
      </c>
      <c r="F456" s="262" t="str">
        <f t="shared" si="93"/>
        <v/>
      </c>
      <c r="G456" s="270" t="str">
        <f>IFERROR(INDEX(LOGOS!B:B,MATCH(H456,LOGOS!A:A,0),1),"")</f>
        <v/>
      </c>
      <c r="H456" s="270" t="str">
        <f>IF(B456="","",SCHEDULES!S455)</f>
        <v/>
      </c>
      <c r="I456" s="313" t="s">
        <v>117</v>
      </c>
      <c r="J456" s="273" t="str">
        <f t="shared" si="94"/>
        <v/>
      </c>
      <c r="K456" s="313" t="s">
        <v>117</v>
      </c>
      <c r="L456" s="270" t="str">
        <f>IF(B456="","",SCHEDULES!T455)</f>
        <v/>
      </c>
      <c r="M456" s="270" t="str">
        <f>IFERROR(INDEX(LOGOS!B:B,MATCH(L456,LOGOS!A:A,0),1),"")</f>
        <v/>
      </c>
      <c r="N456" s="107" t="str">
        <f t="shared" si="95"/>
        <v/>
      </c>
      <c r="O456" s="108" t="str">
        <f t="shared" si="96"/>
        <v/>
      </c>
      <c r="P456" s="108" t="str">
        <f t="shared" si="97"/>
        <v/>
      </c>
      <c r="Q456" s="109" t="str">
        <f t="shared" si="98"/>
        <v/>
      </c>
      <c r="R456" s="109" t="str">
        <f t="shared" si="99"/>
        <v/>
      </c>
      <c r="S456" s="109" t="str">
        <f t="shared" si="100"/>
        <v/>
      </c>
      <c r="T456" s="109" t="str">
        <f t="shared" si="101"/>
        <v/>
      </c>
      <c r="U456" s="108" t="str">
        <f>IF(N456="","",IF(MASTER.SCHEDULE!$N456="Draw",1,IF(MASTER.SCHEDULE!$N456=H456,3,0)))</f>
        <v/>
      </c>
      <c r="V456" s="108" t="str">
        <f>IF(N456="","",IF(MASTER.SCHEDULE!$N456="Draw",1,IF(MASTER.SCHEDULE!$N456=L456,3,0)))</f>
        <v/>
      </c>
      <c r="W456" s="109" t="str">
        <f>IF(N456="","",MASTER.SCHEDULE!$Q456+MASTER.SCHEDULE!$R456)</f>
        <v/>
      </c>
      <c r="X456" s="110" t="e">
        <f t="shared" si="102"/>
        <v>#VALUE!</v>
      </c>
      <c r="Y456" s="87"/>
      <c r="Z456" s="87"/>
      <c r="AA456" s="275" t="str">
        <f t="shared" si="103"/>
        <v/>
      </c>
      <c r="AB456" s="87"/>
      <c r="AC456" s="87"/>
      <c r="AD456" s="126"/>
      <c r="AE456" s="126"/>
      <c r="AF456" s="87"/>
      <c r="AG456" s="87"/>
      <c r="AH456" s="126"/>
      <c r="AI456" s="126"/>
      <c r="AJ456" s="138"/>
      <c r="AK456" s="91"/>
      <c r="AL456" s="91"/>
      <c r="AM456" s="91"/>
      <c r="AN456" s="151"/>
      <c r="AO456" s="151"/>
      <c r="AP456" s="151"/>
      <c r="AQ456" s="151"/>
      <c r="AR456" s="151"/>
      <c r="AS456" s="151"/>
      <c r="AT456" s="151"/>
      <c r="AU456" s="152"/>
      <c r="AV456" s="152"/>
      <c r="AW456" s="152"/>
      <c r="AX456" s="151"/>
      <c r="AY456" s="151"/>
      <c r="AZ456" s="152"/>
      <c r="BA456" s="152"/>
      <c r="BB456" s="152"/>
      <c r="BC456" s="152"/>
      <c r="BD456" s="91"/>
      <c r="BE456" s="91"/>
      <c r="BF456" s="91"/>
      <c r="BG456" s="91"/>
      <c r="BH456" s="91"/>
      <c r="BI456" s="91"/>
      <c r="BJ456" s="91"/>
      <c r="BK456" s="91"/>
      <c r="BL456" s="91"/>
      <c r="BM456" s="91"/>
      <c r="BN456" s="87"/>
      <c r="BO456" s="87"/>
      <c r="BP456" s="91"/>
      <c r="BQ456" s="91"/>
      <c r="BR456" s="91"/>
      <c r="BS456" s="91"/>
      <c r="BT456" s="87"/>
      <c r="BU456" s="87"/>
      <c r="BV456" s="87"/>
      <c r="BW456" s="87"/>
      <c r="BX456" s="87"/>
      <c r="BY456" s="87"/>
      <c r="BZ456" s="87"/>
      <c r="CA456" s="87"/>
      <c r="CB456" s="87"/>
      <c r="CC456" s="87"/>
      <c r="CD456" s="87"/>
      <c r="CE456" s="87"/>
    </row>
    <row r="457" spans="1:83" ht="30" customHeight="1">
      <c r="A457" s="87"/>
      <c r="B457" s="270" t="str">
        <f>IF(OR(SCHEDULES!O456=0,SCHEDULES!O456=""),"",SCHEDULES!O456)</f>
        <v/>
      </c>
      <c r="C457" s="271" t="str">
        <f>IF(B457="","",SCHEDULES!P456)</f>
        <v/>
      </c>
      <c r="D457" s="270" t="str">
        <f>IF(B457="","",SCHEDULES!Q456)</f>
        <v/>
      </c>
      <c r="E457" s="272" t="str">
        <f>IF(B457="","",SCHEDULES!R456)</f>
        <v/>
      </c>
      <c r="F457" s="262" t="str">
        <f t="shared" si="93"/>
        <v/>
      </c>
      <c r="G457" s="270" t="str">
        <f>IFERROR(INDEX(LOGOS!B:B,MATCH(H457,LOGOS!A:A,0),1),"")</f>
        <v/>
      </c>
      <c r="H457" s="270" t="str">
        <f>IF(B457="","",SCHEDULES!S456)</f>
        <v/>
      </c>
      <c r="I457" s="313" t="s">
        <v>117</v>
      </c>
      <c r="J457" s="273" t="str">
        <f t="shared" si="94"/>
        <v/>
      </c>
      <c r="K457" s="313" t="s">
        <v>117</v>
      </c>
      <c r="L457" s="270" t="str">
        <f>IF(B457="","",SCHEDULES!T456)</f>
        <v/>
      </c>
      <c r="M457" s="270" t="str">
        <f>IFERROR(INDEX(LOGOS!B:B,MATCH(L457,LOGOS!A:A,0),1),"")</f>
        <v/>
      </c>
      <c r="N457" s="107" t="str">
        <f t="shared" si="95"/>
        <v/>
      </c>
      <c r="O457" s="108" t="str">
        <f t="shared" si="96"/>
        <v/>
      </c>
      <c r="P457" s="108" t="str">
        <f t="shared" si="97"/>
        <v/>
      </c>
      <c r="Q457" s="109" t="str">
        <f t="shared" si="98"/>
        <v/>
      </c>
      <c r="R457" s="109" t="str">
        <f t="shared" si="99"/>
        <v/>
      </c>
      <c r="S457" s="109" t="str">
        <f t="shared" si="100"/>
        <v/>
      </c>
      <c r="T457" s="109" t="str">
        <f t="shared" si="101"/>
        <v/>
      </c>
      <c r="U457" s="108" t="str">
        <f>IF(N457="","",IF(MASTER.SCHEDULE!$N457="Draw",1,IF(MASTER.SCHEDULE!$N457=H457,3,0)))</f>
        <v/>
      </c>
      <c r="V457" s="108" t="str">
        <f>IF(N457="","",IF(MASTER.SCHEDULE!$N457="Draw",1,IF(MASTER.SCHEDULE!$N457=L457,3,0)))</f>
        <v/>
      </c>
      <c r="W457" s="109" t="str">
        <f>IF(N457="","",MASTER.SCHEDULE!$Q457+MASTER.SCHEDULE!$R457)</f>
        <v/>
      </c>
      <c r="X457" s="110" t="e">
        <f t="shared" si="102"/>
        <v>#VALUE!</v>
      </c>
      <c r="Y457" s="87"/>
      <c r="Z457" s="87"/>
      <c r="AA457" s="275" t="str">
        <f t="shared" si="103"/>
        <v/>
      </c>
      <c r="AB457" s="87"/>
      <c r="AC457" s="87"/>
      <c r="AD457" s="126"/>
      <c r="AE457" s="126"/>
      <c r="AF457" s="87"/>
      <c r="AG457" s="87"/>
      <c r="AH457" s="126"/>
      <c r="AI457" s="126"/>
      <c r="AJ457" s="138"/>
      <c r="AK457" s="91"/>
      <c r="AL457" s="91"/>
      <c r="AM457" s="91"/>
      <c r="AN457" s="151"/>
      <c r="AO457" s="151"/>
      <c r="AP457" s="151"/>
      <c r="AQ457" s="151"/>
      <c r="AR457" s="151"/>
      <c r="AS457" s="151"/>
      <c r="AT457" s="151"/>
      <c r="AU457" s="152"/>
      <c r="AV457" s="152"/>
      <c r="AW457" s="152"/>
      <c r="AX457" s="151"/>
      <c r="AY457" s="151"/>
      <c r="AZ457" s="152"/>
      <c r="BA457" s="152"/>
      <c r="BB457" s="152"/>
      <c r="BC457" s="152"/>
      <c r="BD457" s="91"/>
      <c r="BE457" s="91"/>
      <c r="BF457" s="91"/>
      <c r="BG457" s="91"/>
      <c r="BH457" s="91"/>
      <c r="BI457" s="91"/>
      <c r="BJ457" s="91"/>
      <c r="BK457" s="91"/>
      <c r="BL457" s="91"/>
      <c r="BM457" s="91"/>
      <c r="BN457" s="87"/>
      <c r="BO457" s="87"/>
      <c r="BP457" s="91"/>
      <c r="BQ457" s="91"/>
      <c r="BR457" s="91"/>
      <c r="BS457" s="91"/>
      <c r="BT457" s="87"/>
      <c r="BU457" s="87"/>
      <c r="BV457" s="87"/>
      <c r="BW457" s="87"/>
      <c r="BX457" s="87"/>
      <c r="BY457" s="87"/>
      <c r="BZ457" s="87"/>
      <c r="CA457" s="87"/>
      <c r="CB457" s="87"/>
      <c r="CC457" s="87"/>
      <c r="CD457" s="87"/>
      <c r="CE457" s="87"/>
    </row>
    <row r="458" spans="1:83" ht="30" customHeight="1">
      <c r="A458" s="87"/>
      <c r="B458" s="270" t="str">
        <f>IF(OR(SCHEDULES!O457=0,SCHEDULES!O457=""),"",SCHEDULES!O457)</f>
        <v/>
      </c>
      <c r="C458" s="271" t="str">
        <f>IF(B458="","",SCHEDULES!P457)</f>
        <v/>
      </c>
      <c r="D458" s="270" t="str">
        <f>IF(B458="","",SCHEDULES!Q457)</f>
        <v/>
      </c>
      <c r="E458" s="272" t="str">
        <f>IF(B458="","",SCHEDULES!R457)</f>
        <v/>
      </c>
      <c r="F458" s="262" t="str">
        <f t="shared" si="93"/>
        <v/>
      </c>
      <c r="G458" s="270" t="str">
        <f>IFERROR(INDEX(LOGOS!B:B,MATCH(H458,LOGOS!A:A,0),1),"")</f>
        <v/>
      </c>
      <c r="H458" s="270" t="str">
        <f>IF(B458="","",SCHEDULES!S457)</f>
        <v/>
      </c>
      <c r="I458" s="313" t="s">
        <v>117</v>
      </c>
      <c r="J458" s="273" t="str">
        <f t="shared" si="94"/>
        <v/>
      </c>
      <c r="K458" s="313" t="s">
        <v>117</v>
      </c>
      <c r="L458" s="270" t="str">
        <f>IF(B458="","",SCHEDULES!T457)</f>
        <v/>
      </c>
      <c r="M458" s="270" t="str">
        <f>IFERROR(INDEX(LOGOS!B:B,MATCH(L458,LOGOS!A:A,0),1),"")</f>
        <v/>
      </c>
      <c r="N458" s="107" t="str">
        <f t="shared" si="95"/>
        <v/>
      </c>
      <c r="O458" s="108" t="str">
        <f t="shared" si="96"/>
        <v/>
      </c>
      <c r="P458" s="108" t="str">
        <f t="shared" si="97"/>
        <v/>
      </c>
      <c r="Q458" s="109" t="str">
        <f t="shared" si="98"/>
        <v/>
      </c>
      <c r="R458" s="109" t="str">
        <f t="shared" si="99"/>
        <v/>
      </c>
      <c r="S458" s="109" t="str">
        <f t="shared" si="100"/>
        <v/>
      </c>
      <c r="T458" s="109" t="str">
        <f t="shared" si="101"/>
        <v/>
      </c>
      <c r="U458" s="108" t="str">
        <f>IF(N458="","",IF(MASTER.SCHEDULE!$N458="Draw",1,IF(MASTER.SCHEDULE!$N458=H458,3,0)))</f>
        <v/>
      </c>
      <c r="V458" s="108" t="str">
        <f>IF(N458="","",IF(MASTER.SCHEDULE!$N458="Draw",1,IF(MASTER.SCHEDULE!$N458=L458,3,0)))</f>
        <v/>
      </c>
      <c r="W458" s="109" t="str">
        <f>IF(N458="","",MASTER.SCHEDULE!$Q458+MASTER.SCHEDULE!$R458)</f>
        <v/>
      </c>
      <c r="X458" s="110" t="e">
        <f t="shared" si="102"/>
        <v>#VALUE!</v>
      </c>
      <c r="Y458" s="87"/>
      <c r="Z458" s="87"/>
      <c r="AA458" s="275" t="str">
        <f t="shared" si="103"/>
        <v/>
      </c>
      <c r="AB458" s="87"/>
      <c r="AC458" s="87"/>
      <c r="AD458" s="126"/>
      <c r="AE458" s="126"/>
      <c r="AF458" s="87"/>
      <c r="AG458" s="87"/>
      <c r="AH458" s="126"/>
      <c r="AI458" s="126"/>
      <c r="AJ458" s="138"/>
      <c r="AK458" s="91"/>
      <c r="AL458" s="91"/>
      <c r="AM458" s="91"/>
      <c r="AN458" s="151"/>
      <c r="AO458" s="151"/>
      <c r="AP458" s="151"/>
      <c r="AQ458" s="151"/>
      <c r="AR458" s="151"/>
      <c r="AS458" s="151"/>
      <c r="AT458" s="151"/>
      <c r="AU458" s="152"/>
      <c r="AV458" s="152"/>
      <c r="AW458" s="152"/>
      <c r="AX458" s="151"/>
      <c r="AY458" s="151"/>
      <c r="AZ458" s="152"/>
      <c r="BA458" s="152"/>
      <c r="BB458" s="152"/>
      <c r="BC458" s="152"/>
      <c r="BD458" s="91"/>
      <c r="BE458" s="91"/>
      <c r="BF458" s="91"/>
      <c r="BG458" s="91"/>
      <c r="BH458" s="91"/>
      <c r="BI458" s="91"/>
      <c r="BJ458" s="91"/>
      <c r="BK458" s="91"/>
      <c r="BL458" s="91"/>
      <c r="BM458" s="91"/>
      <c r="BN458" s="87"/>
      <c r="BO458" s="87"/>
      <c r="BP458" s="91"/>
      <c r="BQ458" s="91"/>
      <c r="BR458" s="91"/>
      <c r="BS458" s="91"/>
      <c r="BT458" s="87"/>
      <c r="BU458" s="87"/>
      <c r="BV458" s="87"/>
      <c r="BW458" s="87"/>
      <c r="BX458" s="87"/>
      <c r="BY458" s="87"/>
      <c r="BZ458" s="87"/>
      <c r="CA458" s="87"/>
      <c r="CB458" s="87"/>
      <c r="CC458" s="87"/>
      <c r="CD458" s="87"/>
      <c r="CE458" s="87"/>
    </row>
    <row r="459" spans="1:83" ht="30" customHeight="1">
      <c r="A459" s="87"/>
      <c r="B459" s="270" t="str">
        <f>IF(OR(SCHEDULES!O458=0,SCHEDULES!O458=""),"",SCHEDULES!O458)</f>
        <v/>
      </c>
      <c r="C459" s="271" t="str">
        <f>IF(B459="","",SCHEDULES!P458)</f>
        <v/>
      </c>
      <c r="D459" s="270" t="str">
        <f>IF(B459="","",SCHEDULES!Q458)</f>
        <v/>
      </c>
      <c r="E459" s="272" t="str">
        <f>IF(B459="","",SCHEDULES!R458)</f>
        <v/>
      </c>
      <c r="F459" s="262" t="str">
        <f t="shared" si="93"/>
        <v/>
      </c>
      <c r="G459" s="270" t="str">
        <f>IFERROR(INDEX(LOGOS!B:B,MATCH(H459,LOGOS!A:A,0),1),"")</f>
        <v/>
      </c>
      <c r="H459" s="270" t="str">
        <f>IF(B459="","",SCHEDULES!S458)</f>
        <v/>
      </c>
      <c r="I459" s="313" t="s">
        <v>117</v>
      </c>
      <c r="J459" s="273" t="str">
        <f t="shared" si="94"/>
        <v/>
      </c>
      <c r="K459" s="313" t="s">
        <v>117</v>
      </c>
      <c r="L459" s="270" t="str">
        <f>IF(B459="","",SCHEDULES!T458)</f>
        <v/>
      </c>
      <c r="M459" s="270" t="str">
        <f>IFERROR(INDEX(LOGOS!B:B,MATCH(L459,LOGOS!A:A,0),1),"")</f>
        <v/>
      </c>
      <c r="N459" s="107" t="str">
        <f t="shared" si="95"/>
        <v/>
      </c>
      <c r="O459" s="108" t="str">
        <f t="shared" si="96"/>
        <v/>
      </c>
      <c r="P459" s="108" t="str">
        <f t="shared" si="97"/>
        <v/>
      </c>
      <c r="Q459" s="109" t="str">
        <f t="shared" si="98"/>
        <v/>
      </c>
      <c r="R459" s="109" t="str">
        <f t="shared" si="99"/>
        <v/>
      </c>
      <c r="S459" s="109" t="str">
        <f t="shared" si="100"/>
        <v/>
      </c>
      <c r="T459" s="109" t="str">
        <f t="shared" si="101"/>
        <v/>
      </c>
      <c r="U459" s="108" t="str">
        <f>IF(N459="","",IF(MASTER.SCHEDULE!$N459="Draw",1,IF(MASTER.SCHEDULE!$N459=H459,3,0)))</f>
        <v/>
      </c>
      <c r="V459" s="108" t="str">
        <f>IF(N459="","",IF(MASTER.SCHEDULE!$N459="Draw",1,IF(MASTER.SCHEDULE!$N459=L459,3,0)))</f>
        <v/>
      </c>
      <c r="W459" s="109" t="str">
        <f>IF(N459="","",MASTER.SCHEDULE!$Q459+MASTER.SCHEDULE!$R459)</f>
        <v/>
      </c>
      <c r="X459" s="110" t="e">
        <f t="shared" si="102"/>
        <v>#VALUE!</v>
      </c>
      <c r="Y459" s="87"/>
      <c r="Z459" s="87"/>
      <c r="AA459" s="275" t="str">
        <f t="shared" si="103"/>
        <v/>
      </c>
      <c r="AB459" s="87"/>
      <c r="AC459" s="87"/>
      <c r="AD459" s="126"/>
      <c r="AE459" s="126"/>
      <c r="AF459" s="87"/>
      <c r="AG459" s="87"/>
      <c r="AH459" s="126"/>
      <c r="AI459" s="126"/>
      <c r="AJ459" s="138"/>
      <c r="AK459" s="91"/>
      <c r="AL459" s="91"/>
      <c r="AM459" s="91"/>
      <c r="AN459" s="151"/>
      <c r="AO459" s="151"/>
      <c r="AP459" s="151"/>
      <c r="AQ459" s="151"/>
      <c r="AR459" s="151"/>
      <c r="AS459" s="151"/>
      <c r="AT459" s="151"/>
      <c r="AU459" s="152"/>
      <c r="AV459" s="152"/>
      <c r="AW459" s="152"/>
      <c r="AX459" s="151"/>
      <c r="AY459" s="151"/>
      <c r="AZ459" s="152"/>
      <c r="BA459" s="152"/>
      <c r="BB459" s="152"/>
      <c r="BC459" s="152"/>
      <c r="BD459" s="91"/>
      <c r="BE459" s="91"/>
      <c r="BF459" s="91"/>
      <c r="BG459" s="91"/>
      <c r="BH459" s="91"/>
      <c r="BI459" s="91"/>
      <c r="BJ459" s="91"/>
      <c r="BK459" s="91"/>
      <c r="BL459" s="91"/>
      <c r="BM459" s="91"/>
      <c r="BN459" s="87"/>
      <c r="BO459" s="87"/>
      <c r="BP459" s="91"/>
      <c r="BQ459" s="91"/>
      <c r="BR459" s="91"/>
      <c r="BS459" s="91"/>
      <c r="BT459" s="87"/>
      <c r="BU459" s="87"/>
      <c r="BV459" s="87"/>
      <c r="BW459" s="87"/>
      <c r="BX459" s="87"/>
      <c r="BY459" s="87"/>
      <c r="BZ459" s="87"/>
      <c r="CA459" s="87"/>
      <c r="CB459" s="87"/>
      <c r="CC459" s="87"/>
      <c r="CD459" s="87"/>
      <c r="CE459" s="87"/>
    </row>
    <row r="460" spans="1:83" ht="30" customHeight="1">
      <c r="A460" s="87"/>
      <c r="B460" s="270" t="str">
        <f>IF(OR(SCHEDULES!O459=0,SCHEDULES!O459=""),"",SCHEDULES!O459)</f>
        <v/>
      </c>
      <c r="C460" s="271" t="str">
        <f>IF(B460="","",SCHEDULES!P459)</f>
        <v/>
      </c>
      <c r="D460" s="270" t="str">
        <f>IF(B460="","",SCHEDULES!Q459)</f>
        <v/>
      </c>
      <c r="E460" s="272" t="str">
        <f>IF(B460="","",SCHEDULES!R459)</f>
        <v/>
      </c>
      <c r="F460" s="262" t="str">
        <f t="shared" si="93"/>
        <v/>
      </c>
      <c r="G460" s="270" t="str">
        <f>IFERROR(INDEX(LOGOS!B:B,MATCH(H460,LOGOS!A:A,0),1),"")</f>
        <v/>
      </c>
      <c r="H460" s="270" t="str">
        <f>IF(B460="","",SCHEDULES!S459)</f>
        <v/>
      </c>
      <c r="I460" s="313" t="s">
        <v>117</v>
      </c>
      <c r="J460" s="273" t="str">
        <f t="shared" si="94"/>
        <v/>
      </c>
      <c r="K460" s="313" t="s">
        <v>117</v>
      </c>
      <c r="L460" s="270" t="str">
        <f>IF(B460="","",SCHEDULES!T459)</f>
        <v/>
      </c>
      <c r="M460" s="270" t="str">
        <f>IFERROR(INDEX(LOGOS!B:B,MATCH(L460,LOGOS!A:A,0),1),"")</f>
        <v/>
      </c>
      <c r="N460" s="107" t="str">
        <f t="shared" si="95"/>
        <v/>
      </c>
      <c r="O460" s="108" t="str">
        <f t="shared" si="96"/>
        <v/>
      </c>
      <c r="P460" s="108" t="str">
        <f t="shared" si="97"/>
        <v/>
      </c>
      <c r="Q460" s="109" t="str">
        <f t="shared" si="98"/>
        <v/>
      </c>
      <c r="R460" s="109" t="str">
        <f t="shared" si="99"/>
        <v/>
      </c>
      <c r="S460" s="109" t="str">
        <f t="shared" si="100"/>
        <v/>
      </c>
      <c r="T460" s="109" t="str">
        <f t="shared" si="101"/>
        <v/>
      </c>
      <c r="U460" s="108" t="str">
        <f>IF(N460="","",IF(MASTER.SCHEDULE!$N460="Draw",1,IF(MASTER.SCHEDULE!$N460=H460,3,0)))</f>
        <v/>
      </c>
      <c r="V460" s="108" t="str">
        <f>IF(N460="","",IF(MASTER.SCHEDULE!$N460="Draw",1,IF(MASTER.SCHEDULE!$N460=L460,3,0)))</f>
        <v/>
      </c>
      <c r="W460" s="109" t="str">
        <f>IF(N460="","",MASTER.SCHEDULE!$Q460+MASTER.SCHEDULE!$R460)</f>
        <v/>
      </c>
      <c r="X460" s="110" t="e">
        <f t="shared" si="102"/>
        <v>#VALUE!</v>
      </c>
      <c r="Y460" s="87"/>
      <c r="Z460" s="87"/>
      <c r="AA460" s="275" t="str">
        <f t="shared" si="103"/>
        <v/>
      </c>
      <c r="AB460" s="87"/>
      <c r="AC460" s="87"/>
      <c r="AD460" s="126"/>
      <c r="AE460" s="126"/>
      <c r="AF460" s="87"/>
      <c r="AG460" s="87"/>
      <c r="AH460" s="126"/>
      <c r="AI460" s="126"/>
      <c r="AJ460" s="138"/>
      <c r="AK460" s="91"/>
      <c r="AL460" s="91"/>
      <c r="AM460" s="91"/>
      <c r="AN460" s="151"/>
      <c r="AO460" s="151"/>
      <c r="AP460" s="151"/>
      <c r="AQ460" s="151"/>
      <c r="AR460" s="151"/>
      <c r="AS460" s="151"/>
      <c r="AT460" s="151"/>
      <c r="AU460" s="152"/>
      <c r="AV460" s="152"/>
      <c r="AW460" s="152"/>
      <c r="AX460" s="151"/>
      <c r="AY460" s="151"/>
      <c r="AZ460" s="152"/>
      <c r="BA460" s="152"/>
      <c r="BB460" s="152"/>
      <c r="BC460" s="152"/>
      <c r="BD460" s="91"/>
      <c r="BE460" s="91"/>
      <c r="BF460" s="91"/>
      <c r="BG460" s="91"/>
      <c r="BH460" s="91"/>
      <c r="BI460" s="91"/>
      <c r="BJ460" s="91"/>
      <c r="BK460" s="91"/>
      <c r="BL460" s="91"/>
      <c r="BM460" s="91"/>
      <c r="BN460" s="87"/>
      <c r="BO460" s="87"/>
      <c r="BP460" s="91"/>
      <c r="BQ460" s="91"/>
      <c r="BR460" s="91"/>
      <c r="BS460" s="91"/>
      <c r="BT460" s="87"/>
      <c r="BU460" s="87"/>
      <c r="BV460" s="87"/>
      <c r="BW460" s="87"/>
      <c r="BX460" s="87"/>
      <c r="BY460" s="87"/>
      <c r="BZ460" s="87"/>
      <c r="CA460" s="87"/>
      <c r="CB460" s="87"/>
      <c r="CC460" s="87"/>
      <c r="CD460" s="87"/>
      <c r="CE460" s="87"/>
    </row>
    <row r="461" spans="1:83" ht="30" customHeight="1">
      <c r="A461" s="87"/>
      <c r="B461" s="270" t="str">
        <f>IF(OR(SCHEDULES!O460=0,SCHEDULES!O460=""),"",SCHEDULES!O460)</f>
        <v/>
      </c>
      <c r="C461" s="271" t="str">
        <f>IF(B461="","",SCHEDULES!P460)</f>
        <v/>
      </c>
      <c r="D461" s="270" t="str">
        <f>IF(B461="","",SCHEDULES!Q460)</f>
        <v/>
      </c>
      <c r="E461" s="272" t="str">
        <f>IF(B461="","",SCHEDULES!R460)</f>
        <v/>
      </c>
      <c r="F461" s="262" t="str">
        <f t="shared" si="93"/>
        <v/>
      </c>
      <c r="G461" s="270" t="str">
        <f>IFERROR(INDEX(LOGOS!B:B,MATCH(H461,LOGOS!A:A,0),1),"")</f>
        <v/>
      </c>
      <c r="H461" s="270" t="str">
        <f>IF(B461="","",SCHEDULES!S460)</f>
        <v/>
      </c>
      <c r="I461" s="313" t="s">
        <v>117</v>
      </c>
      <c r="J461" s="273" t="str">
        <f t="shared" si="94"/>
        <v/>
      </c>
      <c r="K461" s="313" t="s">
        <v>117</v>
      </c>
      <c r="L461" s="270" t="str">
        <f>IF(B461="","",SCHEDULES!T460)</f>
        <v/>
      </c>
      <c r="M461" s="270" t="str">
        <f>IFERROR(INDEX(LOGOS!B:B,MATCH(L461,LOGOS!A:A,0),1),"")</f>
        <v/>
      </c>
      <c r="N461" s="107" t="str">
        <f t="shared" si="95"/>
        <v/>
      </c>
      <c r="O461" s="108" t="str">
        <f t="shared" si="96"/>
        <v/>
      </c>
      <c r="P461" s="108" t="str">
        <f t="shared" si="97"/>
        <v/>
      </c>
      <c r="Q461" s="109" t="str">
        <f t="shared" si="98"/>
        <v/>
      </c>
      <c r="R461" s="109" t="str">
        <f t="shared" si="99"/>
        <v/>
      </c>
      <c r="S461" s="109" t="str">
        <f t="shared" si="100"/>
        <v/>
      </c>
      <c r="T461" s="109" t="str">
        <f t="shared" si="101"/>
        <v/>
      </c>
      <c r="U461" s="108" t="str">
        <f>IF(N461="","",IF(MASTER.SCHEDULE!$N461="Draw",1,IF(MASTER.SCHEDULE!$N461=H461,3,0)))</f>
        <v/>
      </c>
      <c r="V461" s="108" t="str">
        <f>IF(N461="","",IF(MASTER.SCHEDULE!$N461="Draw",1,IF(MASTER.SCHEDULE!$N461=L461,3,0)))</f>
        <v/>
      </c>
      <c r="W461" s="109" t="str">
        <f>IF(N461="","",MASTER.SCHEDULE!$Q461+MASTER.SCHEDULE!$R461)</f>
        <v/>
      </c>
      <c r="X461" s="110" t="e">
        <f t="shared" si="102"/>
        <v>#VALUE!</v>
      </c>
      <c r="Y461" s="87"/>
      <c r="Z461" s="87"/>
      <c r="AA461" s="275" t="str">
        <f t="shared" si="103"/>
        <v/>
      </c>
      <c r="AB461" s="87"/>
      <c r="AC461" s="87"/>
      <c r="AD461" s="126"/>
      <c r="AE461" s="126"/>
      <c r="AF461" s="87"/>
      <c r="AG461" s="87"/>
      <c r="AH461" s="126"/>
      <c r="AI461" s="126"/>
      <c r="AJ461" s="138"/>
      <c r="AK461" s="91"/>
      <c r="AL461" s="91"/>
      <c r="AM461" s="91"/>
      <c r="AN461" s="151"/>
      <c r="AO461" s="151"/>
      <c r="AP461" s="151"/>
      <c r="AQ461" s="151"/>
      <c r="AR461" s="151"/>
      <c r="AS461" s="151"/>
      <c r="AT461" s="151"/>
      <c r="AU461" s="152"/>
      <c r="AV461" s="152"/>
      <c r="AW461" s="152"/>
      <c r="AX461" s="151"/>
      <c r="AY461" s="151"/>
      <c r="AZ461" s="152"/>
      <c r="BA461" s="152"/>
      <c r="BB461" s="152"/>
      <c r="BC461" s="152"/>
      <c r="BD461" s="91"/>
      <c r="BE461" s="91"/>
      <c r="BF461" s="91"/>
      <c r="BG461" s="91"/>
      <c r="BH461" s="91"/>
      <c r="BI461" s="91"/>
      <c r="BJ461" s="91"/>
      <c r="BK461" s="91"/>
      <c r="BL461" s="91"/>
      <c r="BM461" s="91"/>
      <c r="BN461" s="87"/>
      <c r="BO461" s="87"/>
      <c r="BP461" s="91"/>
      <c r="BQ461" s="91"/>
      <c r="BR461" s="91"/>
      <c r="BS461" s="91"/>
      <c r="BT461" s="87"/>
      <c r="BU461" s="87"/>
      <c r="BV461" s="87"/>
      <c r="BW461" s="87"/>
      <c r="BX461" s="87"/>
      <c r="BY461" s="87"/>
      <c r="BZ461" s="87"/>
      <c r="CA461" s="87"/>
      <c r="CB461" s="87"/>
      <c r="CC461" s="87"/>
      <c r="CD461" s="87"/>
      <c r="CE461" s="87"/>
    </row>
    <row r="462" spans="1:83" ht="30" customHeight="1">
      <c r="A462" s="87"/>
      <c r="B462" s="270" t="str">
        <f>IF(OR(SCHEDULES!O461=0,SCHEDULES!O461=""),"",SCHEDULES!O461)</f>
        <v/>
      </c>
      <c r="C462" s="271" t="str">
        <f>IF(B462="","",SCHEDULES!P461)</f>
        <v/>
      </c>
      <c r="D462" s="270" t="str">
        <f>IF(B462="","",SCHEDULES!Q461)</f>
        <v/>
      </c>
      <c r="E462" s="272" t="str">
        <f>IF(B462="","",SCHEDULES!R461)</f>
        <v/>
      </c>
      <c r="F462" s="262" t="str">
        <f t="shared" si="93"/>
        <v/>
      </c>
      <c r="G462" s="270" t="str">
        <f>IFERROR(INDEX(LOGOS!B:B,MATCH(H462,LOGOS!A:A,0),1),"")</f>
        <v/>
      </c>
      <c r="H462" s="270" t="str">
        <f>IF(B462="","",SCHEDULES!S461)</f>
        <v/>
      </c>
      <c r="I462" s="313" t="s">
        <v>117</v>
      </c>
      <c r="J462" s="273" t="str">
        <f t="shared" si="94"/>
        <v/>
      </c>
      <c r="K462" s="313" t="s">
        <v>117</v>
      </c>
      <c r="L462" s="270" t="str">
        <f>IF(B462="","",SCHEDULES!T461)</f>
        <v/>
      </c>
      <c r="M462" s="270" t="str">
        <f>IFERROR(INDEX(LOGOS!B:B,MATCH(L462,LOGOS!A:A,0),1),"")</f>
        <v/>
      </c>
      <c r="N462" s="107" t="str">
        <f t="shared" si="95"/>
        <v/>
      </c>
      <c r="O462" s="108" t="str">
        <f t="shared" si="96"/>
        <v/>
      </c>
      <c r="P462" s="108" t="str">
        <f t="shared" si="97"/>
        <v/>
      </c>
      <c r="Q462" s="109" t="str">
        <f t="shared" si="98"/>
        <v/>
      </c>
      <c r="R462" s="109" t="str">
        <f t="shared" si="99"/>
        <v/>
      </c>
      <c r="S462" s="109" t="str">
        <f t="shared" si="100"/>
        <v/>
      </c>
      <c r="T462" s="109" t="str">
        <f t="shared" si="101"/>
        <v/>
      </c>
      <c r="U462" s="108" t="str">
        <f>IF(N462="","",IF(MASTER.SCHEDULE!$N462="Draw",1,IF(MASTER.SCHEDULE!$N462=H462,3,0)))</f>
        <v/>
      </c>
      <c r="V462" s="108" t="str">
        <f>IF(N462="","",IF(MASTER.SCHEDULE!$N462="Draw",1,IF(MASTER.SCHEDULE!$N462=L462,3,0)))</f>
        <v/>
      </c>
      <c r="W462" s="109" t="str">
        <f>IF(N462="","",MASTER.SCHEDULE!$Q462+MASTER.SCHEDULE!$R462)</f>
        <v/>
      </c>
      <c r="X462" s="110" t="e">
        <f t="shared" si="102"/>
        <v>#VALUE!</v>
      </c>
      <c r="Y462" s="87"/>
      <c r="Z462" s="87"/>
      <c r="AA462" s="275" t="str">
        <f t="shared" si="103"/>
        <v/>
      </c>
      <c r="AB462" s="87"/>
      <c r="AC462" s="87"/>
      <c r="AD462" s="126"/>
      <c r="AE462" s="126"/>
      <c r="AF462" s="87"/>
      <c r="AG462" s="87"/>
      <c r="AH462" s="126"/>
      <c r="AI462" s="126"/>
      <c r="AJ462" s="138"/>
      <c r="AK462" s="91"/>
      <c r="AL462" s="91"/>
      <c r="AM462" s="91"/>
      <c r="AN462" s="151"/>
      <c r="AO462" s="151"/>
      <c r="AP462" s="151"/>
      <c r="AQ462" s="151"/>
      <c r="AR462" s="151"/>
      <c r="AS462" s="151"/>
      <c r="AT462" s="151"/>
      <c r="AU462" s="152"/>
      <c r="AV462" s="152"/>
      <c r="AW462" s="152"/>
      <c r="AX462" s="151"/>
      <c r="AY462" s="151"/>
      <c r="AZ462" s="152"/>
      <c r="BA462" s="152"/>
      <c r="BB462" s="152"/>
      <c r="BC462" s="152"/>
      <c r="BD462" s="91"/>
      <c r="BE462" s="91"/>
      <c r="BF462" s="91"/>
      <c r="BG462" s="91"/>
      <c r="BH462" s="91"/>
      <c r="BI462" s="91"/>
      <c r="BJ462" s="91"/>
      <c r="BK462" s="91"/>
      <c r="BL462" s="91"/>
      <c r="BM462" s="91"/>
      <c r="BN462" s="87"/>
      <c r="BO462" s="87"/>
      <c r="BP462" s="91"/>
      <c r="BQ462" s="91"/>
      <c r="BR462" s="91"/>
      <c r="BS462" s="91"/>
      <c r="BT462" s="87"/>
      <c r="BU462" s="87"/>
      <c r="BV462" s="87"/>
      <c r="BW462" s="87"/>
      <c r="BX462" s="87"/>
      <c r="BY462" s="87"/>
      <c r="BZ462" s="87"/>
      <c r="CA462" s="87"/>
      <c r="CB462" s="87"/>
      <c r="CC462" s="87"/>
      <c r="CD462" s="87"/>
      <c r="CE462" s="87"/>
    </row>
    <row r="463" spans="1:83" ht="30" customHeight="1">
      <c r="A463" s="87"/>
      <c r="B463" s="270" t="str">
        <f>IF(OR(SCHEDULES!O462=0,SCHEDULES!O462=""),"",SCHEDULES!O462)</f>
        <v/>
      </c>
      <c r="C463" s="271" t="str">
        <f>IF(B463="","",SCHEDULES!P462)</f>
        <v/>
      </c>
      <c r="D463" s="270" t="str">
        <f>IF(B463="","",SCHEDULES!Q462)</f>
        <v/>
      </c>
      <c r="E463" s="272" t="str">
        <f>IF(B463="","",SCHEDULES!R462)</f>
        <v/>
      </c>
      <c r="F463" s="262" t="str">
        <f t="shared" si="93"/>
        <v/>
      </c>
      <c r="G463" s="270" t="str">
        <f>IFERROR(INDEX(LOGOS!B:B,MATCH(H463,LOGOS!A:A,0),1),"")</f>
        <v/>
      </c>
      <c r="H463" s="270" t="str">
        <f>IF(B463="","",SCHEDULES!S462)</f>
        <v/>
      </c>
      <c r="I463" s="313" t="s">
        <v>117</v>
      </c>
      <c r="J463" s="273" t="str">
        <f t="shared" si="94"/>
        <v/>
      </c>
      <c r="K463" s="313" t="s">
        <v>117</v>
      </c>
      <c r="L463" s="270" t="str">
        <f>IF(B463="","",SCHEDULES!T462)</f>
        <v/>
      </c>
      <c r="M463" s="270" t="str">
        <f>IFERROR(INDEX(LOGOS!B:B,MATCH(L463,LOGOS!A:A,0),1),"")</f>
        <v/>
      </c>
      <c r="N463" s="107" t="str">
        <f t="shared" si="95"/>
        <v/>
      </c>
      <c r="O463" s="108" t="str">
        <f t="shared" si="96"/>
        <v/>
      </c>
      <c r="P463" s="108" t="str">
        <f t="shared" si="97"/>
        <v/>
      </c>
      <c r="Q463" s="109" t="str">
        <f t="shared" si="98"/>
        <v/>
      </c>
      <c r="R463" s="109" t="str">
        <f t="shared" si="99"/>
        <v/>
      </c>
      <c r="S463" s="109" t="str">
        <f t="shared" si="100"/>
        <v/>
      </c>
      <c r="T463" s="109" t="str">
        <f t="shared" si="101"/>
        <v/>
      </c>
      <c r="U463" s="108" t="str">
        <f>IF(N463="","",IF(MASTER.SCHEDULE!$N463="Draw",1,IF(MASTER.SCHEDULE!$N463=H463,3,0)))</f>
        <v/>
      </c>
      <c r="V463" s="108" t="str">
        <f>IF(N463="","",IF(MASTER.SCHEDULE!$N463="Draw",1,IF(MASTER.SCHEDULE!$N463=L463,3,0)))</f>
        <v/>
      </c>
      <c r="W463" s="109" t="str">
        <f>IF(N463="","",MASTER.SCHEDULE!$Q463+MASTER.SCHEDULE!$R463)</f>
        <v/>
      </c>
      <c r="X463" s="110" t="e">
        <f t="shared" si="102"/>
        <v>#VALUE!</v>
      </c>
      <c r="Y463" s="87"/>
      <c r="Z463" s="87"/>
      <c r="AA463" s="275" t="str">
        <f t="shared" si="103"/>
        <v/>
      </c>
      <c r="AB463" s="87"/>
      <c r="AC463" s="87"/>
      <c r="AD463" s="126"/>
      <c r="AE463" s="126"/>
      <c r="AF463" s="87"/>
      <c r="AG463" s="87"/>
      <c r="AH463" s="126"/>
      <c r="AI463" s="126"/>
      <c r="AJ463" s="138"/>
      <c r="AK463" s="91"/>
      <c r="AL463" s="91"/>
      <c r="AM463" s="91"/>
      <c r="AN463" s="151"/>
      <c r="AO463" s="151"/>
      <c r="AP463" s="151"/>
      <c r="AQ463" s="151"/>
      <c r="AR463" s="151"/>
      <c r="AS463" s="151"/>
      <c r="AT463" s="151"/>
      <c r="AU463" s="152"/>
      <c r="AV463" s="152"/>
      <c r="AW463" s="152"/>
      <c r="AX463" s="151"/>
      <c r="AY463" s="151"/>
      <c r="AZ463" s="152"/>
      <c r="BA463" s="152"/>
      <c r="BB463" s="152"/>
      <c r="BC463" s="152"/>
      <c r="BD463" s="91"/>
      <c r="BE463" s="91"/>
      <c r="BF463" s="91"/>
      <c r="BG463" s="91"/>
      <c r="BH463" s="91"/>
      <c r="BI463" s="91"/>
      <c r="BJ463" s="91"/>
      <c r="BK463" s="91"/>
      <c r="BL463" s="91"/>
      <c r="BM463" s="91"/>
      <c r="BN463" s="87"/>
      <c r="BO463" s="87"/>
      <c r="BP463" s="91"/>
      <c r="BQ463" s="91"/>
      <c r="BR463" s="91"/>
      <c r="BS463" s="91"/>
      <c r="BT463" s="87"/>
      <c r="BU463" s="87"/>
      <c r="BV463" s="87"/>
      <c r="BW463" s="87"/>
      <c r="BX463" s="87"/>
      <c r="BY463" s="87"/>
      <c r="BZ463" s="87"/>
      <c r="CA463" s="87"/>
      <c r="CB463" s="87"/>
      <c r="CC463" s="87"/>
      <c r="CD463" s="87"/>
      <c r="CE463" s="87"/>
    </row>
    <row r="464" spans="1:83" ht="30" customHeight="1">
      <c r="A464" s="87"/>
      <c r="B464" s="270" t="str">
        <f>IF(OR(SCHEDULES!O463=0,SCHEDULES!O463=""),"",SCHEDULES!O463)</f>
        <v/>
      </c>
      <c r="C464" s="271" t="str">
        <f>IF(B464="","",SCHEDULES!P463)</f>
        <v/>
      </c>
      <c r="D464" s="270" t="str">
        <f>IF(B464="","",SCHEDULES!Q463)</f>
        <v/>
      </c>
      <c r="E464" s="272" t="str">
        <f>IF(B464="","",SCHEDULES!R463)</f>
        <v/>
      </c>
      <c r="F464" s="262" t="str">
        <f t="shared" si="93"/>
        <v/>
      </c>
      <c r="G464" s="270" t="str">
        <f>IFERROR(INDEX(LOGOS!B:B,MATCH(H464,LOGOS!A:A,0),1),"")</f>
        <v/>
      </c>
      <c r="H464" s="270" t="str">
        <f>IF(B464="","",SCHEDULES!S463)</f>
        <v/>
      </c>
      <c r="I464" s="313" t="s">
        <v>117</v>
      </c>
      <c r="J464" s="273" t="str">
        <f t="shared" si="94"/>
        <v/>
      </c>
      <c r="K464" s="313" t="s">
        <v>117</v>
      </c>
      <c r="L464" s="270" t="str">
        <f>IF(B464="","",SCHEDULES!T463)</f>
        <v/>
      </c>
      <c r="M464" s="270" t="str">
        <f>IFERROR(INDEX(LOGOS!B:B,MATCH(L464,LOGOS!A:A,0),1),"")</f>
        <v/>
      </c>
      <c r="N464" s="107" t="str">
        <f t="shared" si="95"/>
        <v/>
      </c>
      <c r="O464" s="108" t="str">
        <f t="shared" si="96"/>
        <v/>
      </c>
      <c r="P464" s="108" t="str">
        <f t="shared" si="97"/>
        <v/>
      </c>
      <c r="Q464" s="109" t="str">
        <f t="shared" si="98"/>
        <v/>
      </c>
      <c r="R464" s="109" t="str">
        <f t="shared" si="99"/>
        <v/>
      </c>
      <c r="S464" s="109" t="str">
        <f t="shared" si="100"/>
        <v/>
      </c>
      <c r="T464" s="109" t="str">
        <f t="shared" si="101"/>
        <v/>
      </c>
      <c r="U464" s="108" t="str">
        <f>IF(N464="","",IF(MASTER.SCHEDULE!$N464="Draw",1,IF(MASTER.SCHEDULE!$N464=H464,3,0)))</f>
        <v/>
      </c>
      <c r="V464" s="108" t="str">
        <f>IF(N464="","",IF(MASTER.SCHEDULE!$N464="Draw",1,IF(MASTER.SCHEDULE!$N464=L464,3,0)))</f>
        <v/>
      </c>
      <c r="W464" s="109" t="str">
        <f>IF(N464="","",MASTER.SCHEDULE!$Q464+MASTER.SCHEDULE!$R464)</f>
        <v/>
      </c>
      <c r="X464" s="110" t="e">
        <f t="shared" si="102"/>
        <v>#VALUE!</v>
      </c>
      <c r="Y464" s="87"/>
      <c r="Z464" s="87"/>
      <c r="AA464" s="275" t="str">
        <f t="shared" si="103"/>
        <v/>
      </c>
      <c r="AB464" s="87"/>
      <c r="AC464" s="87"/>
      <c r="AD464" s="126"/>
      <c r="AE464" s="126"/>
      <c r="AF464" s="87"/>
      <c r="AG464" s="87"/>
      <c r="AH464" s="126"/>
      <c r="AI464" s="126"/>
      <c r="AJ464" s="138"/>
      <c r="AK464" s="91"/>
      <c r="AL464" s="91"/>
      <c r="AM464" s="91"/>
      <c r="AN464" s="151"/>
      <c r="AO464" s="151"/>
      <c r="AP464" s="151"/>
      <c r="AQ464" s="151"/>
      <c r="AR464" s="151"/>
      <c r="AS464" s="151"/>
      <c r="AT464" s="151"/>
      <c r="AU464" s="152"/>
      <c r="AV464" s="152"/>
      <c r="AW464" s="152"/>
      <c r="AX464" s="151"/>
      <c r="AY464" s="151"/>
      <c r="AZ464" s="152"/>
      <c r="BA464" s="152"/>
      <c r="BB464" s="152"/>
      <c r="BC464" s="152"/>
      <c r="BD464" s="91"/>
      <c r="BE464" s="91"/>
      <c r="BF464" s="91"/>
      <c r="BG464" s="91"/>
      <c r="BH464" s="91"/>
      <c r="BI464" s="91"/>
      <c r="BJ464" s="91"/>
      <c r="BK464" s="91"/>
      <c r="BL464" s="91"/>
      <c r="BM464" s="91"/>
      <c r="BN464" s="87"/>
      <c r="BO464" s="87"/>
      <c r="BP464" s="91"/>
      <c r="BQ464" s="91"/>
      <c r="BR464" s="91"/>
      <c r="BS464" s="91"/>
      <c r="BT464" s="87"/>
      <c r="BU464" s="87"/>
      <c r="BV464" s="87"/>
      <c r="BW464" s="87"/>
      <c r="BX464" s="87"/>
      <c r="BY464" s="87"/>
      <c r="BZ464" s="87"/>
      <c r="CA464" s="87"/>
      <c r="CB464" s="87"/>
      <c r="CC464" s="87"/>
      <c r="CD464" s="87"/>
      <c r="CE464" s="87"/>
    </row>
    <row r="465" spans="1:83" ht="30" customHeight="1">
      <c r="A465" s="87"/>
      <c r="B465" s="270" t="str">
        <f>IF(OR(SCHEDULES!O464=0,SCHEDULES!O464=""),"",SCHEDULES!O464)</f>
        <v/>
      </c>
      <c r="C465" s="271" t="str">
        <f>IF(B465="","",SCHEDULES!P464)</f>
        <v/>
      </c>
      <c r="D465" s="270" t="str">
        <f>IF(B465="","",SCHEDULES!Q464)</f>
        <v/>
      </c>
      <c r="E465" s="272" t="str">
        <f>IF(B465="","",SCHEDULES!R464)</f>
        <v/>
      </c>
      <c r="F465" s="262" t="str">
        <f t="shared" si="93"/>
        <v/>
      </c>
      <c r="G465" s="270" t="str">
        <f>IFERROR(INDEX(LOGOS!B:B,MATCH(H465,LOGOS!A:A,0),1),"")</f>
        <v/>
      </c>
      <c r="H465" s="270" t="str">
        <f>IF(B465="","",SCHEDULES!S464)</f>
        <v/>
      </c>
      <c r="I465" s="313" t="s">
        <v>117</v>
      </c>
      <c r="J465" s="273" t="str">
        <f t="shared" si="94"/>
        <v/>
      </c>
      <c r="K465" s="313" t="s">
        <v>117</v>
      </c>
      <c r="L465" s="270" t="str">
        <f>IF(B465="","",SCHEDULES!T464)</f>
        <v/>
      </c>
      <c r="M465" s="270" t="str">
        <f>IFERROR(INDEX(LOGOS!B:B,MATCH(L465,LOGOS!A:A,0),1),"")</f>
        <v/>
      </c>
      <c r="N465" s="107" t="str">
        <f t="shared" si="95"/>
        <v/>
      </c>
      <c r="O465" s="108" t="str">
        <f t="shared" si="96"/>
        <v/>
      </c>
      <c r="P465" s="108" t="str">
        <f t="shared" si="97"/>
        <v/>
      </c>
      <c r="Q465" s="109" t="str">
        <f t="shared" si="98"/>
        <v/>
      </c>
      <c r="R465" s="109" t="str">
        <f t="shared" si="99"/>
        <v/>
      </c>
      <c r="S465" s="109" t="str">
        <f t="shared" si="100"/>
        <v/>
      </c>
      <c r="T465" s="109" t="str">
        <f t="shared" si="101"/>
        <v/>
      </c>
      <c r="U465" s="108" t="str">
        <f>IF(N465="","",IF(MASTER.SCHEDULE!$N465="Draw",1,IF(MASTER.SCHEDULE!$N465=H465,3,0)))</f>
        <v/>
      </c>
      <c r="V465" s="108" t="str">
        <f>IF(N465="","",IF(MASTER.SCHEDULE!$N465="Draw",1,IF(MASTER.SCHEDULE!$N465=L465,3,0)))</f>
        <v/>
      </c>
      <c r="W465" s="109" t="str">
        <f>IF(N465="","",MASTER.SCHEDULE!$Q465+MASTER.SCHEDULE!$R465)</f>
        <v/>
      </c>
      <c r="X465" s="110" t="e">
        <f t="shared" si="102"/>
        <v>#VALUE!</v>
      </c>
      <c r="Y465" s="87"/>
      <c r="Z465" s="87"/>
      <c r="AA465" s="275" t="str">
        <f t="shared" si="103"/>
        <v/>
      </c>
      <c r="AB465" s="87"/>
      <c r="AC465" s="87"/>
      <c r="AD465" s="126"/>
      <c r="AE465" s="126"/>
      <c r="AF465" s="87"/>
      <c r="AG465" s="87"/>
      <c r="AH465" s="126"/>
      <c r="AI465" s="126"/>
      <c r="AJ465" s="138"/>
      <c r="AK465" s="91"/>
      <c r="AL465" s="91"/>
      <c r="AM465" s="91"/>
      <c r="AN465" s="151"/>
      <c r="AO465" s="151"/>
      <c r="AP465" s="151"/>
      <c r="AQ465" s="151"/>
      <c r="AR465" s="151"/>
      <c r="AS465" s="151"/>
      <c r="AT465" s="151"/>
      <c r="AU465" s="152"/>
      <c r="AV465" s="152"/>
      <c r="AW465" s="152"/>
      <c r="AX465" s="151"/>
      <c r="AY465" s="151"/>
      <c r="AZ465" s="152"/>
      <c r="BA465" s="152"/>
      <c r="BB465" s="152"/>
      <c r="BC465" s="152"/>
      <c r="BD465" s="91"/>
      <c r="BE465" s="91"/>
      <c r="BF465" s="91"/>
      <c r="BG465" s="91"/>
      <c r="BH465" s="91"/>
      <c r="BI465" s="91"/>
      <c r="BJ465" s="91"/>
      <c r="BK465" s="91"/>
      <c r="BL465" s="91"/>
      <c r="BM465" s="91"/>
      <c r="BN465" s="87"/>
      <c r="BO465" s="87"/>
      <c r="BP465" s="91"/>
      <c r="BQ465" s="91"/>
      <c r="BR465" s="91"/>
      <c r="BS465" s="91"/>
      <c r="BT465" s="87"/>
      <c r="BU465" s="87"/>
      <c r="BV465" s="87"/>
      <c r="BW465" s="87"/>
      <c r="BX465" s="87"/>
      <c r="BY465" s="87"/>
      <c r="BZ465" s="87"/>
      <c r="CA465" s="87"/>
      <c r="CB465" s="87"/>
      <c r="CC465" s="87"/>
      <c r="CD465" s="87"/>
      <c r="CE465" s="87"/>
    </row>
    <row r="466" spans="1:83" ht="30" customHeight="1">
      <c r="A466" s="87"/>
      <c r="B466" s="270" t="str">
        <f>IF(OR(SCHEDULES!O465=0,SCHEDULES!O465=""),"",SCHEDULES!O465)</f>
        <v/>
      </c>
      <c r="C466" s="271" t="str">
        <f>IF(B466="","",SCHEDULES!P465)</f>
        <v/>
      </c>
      <c r="D466" s="270" t="str">
        <f>IF(B466="","",SCHEDULES!Q465)</f>
        <v/>
      </c>
      <c r="E466" s="272" t="str">
        <f>IF(B466="","",SCHEDULES!R465)</f>
        <v/>
      </c>
      <c r="F466" s="262" t="str">
        <f t="shared" si="93"/>
        <v/>
      </c>
      <c r="G466" s="270" t="str">
        <f>IFERROR(INDEX(LOGOS!B:B,MATCH(H466,LOGOS!A:A,0),1),"")</f>
        <v/>
      </c>
      <c r="H466" s="270" t="str">
        <f>IF(B466="","",SCHEDULES!S465)</f>
        <v/>
      </c>
      <c r="I466" s="313" t="s">
        <v>117</v>
      </c>
      <c r="J466" s="273" t="str">
        <f t="shared" si="94"/>
        <v/>
      </c>
      <c r="K466" s="313" t="s">
        <v>117</v>
      </c>
      <c r="L466" s="270" t="str">
        <f>IF(B466="","",SCHEDULES!T465)</f>
        <v/>
      </c>
      <c r="M466" s="270" t="str">
        <f>IFERROR(INDEX(LOGOS!B:B,MATCH(L466,LOGOS!A:A,0),1),"")</f>
        <v/>
      </c>
      <c r="N466" s="107" t="str">
        <f t="shared" si="95"/>
        <v/>
      </c>
      <c r="O466" s="108" t="str">
        <f t="shared" si="96"/>
        <v/>
      </c>
      <c r="P466" s="108" t="str">
        <f t="shared" si="97"/>
        <v/>
      </c>
      <c r="Q466" s="109" t="str">
        <f t="shared" si="98"/>
        <v/>
      </c>
      <c r="R466" s="109" t="str">
        <f t="shared" si="99"/>
        <v/>
      </c>
      <c r="S466" s="109" t="str">
        <f t="shared" si="100"/>
        <v/>
      </c>
      <c r="T466" s="109" t="str">
        <f t="shared" si="101"/>
        <v/>
      </c>
      <c r="U466" s="108" t="str">
        <f>IF(N466="","",IF(MASTER.SCHEDULE!$N466="Draw",1,IF(MASTER.SCHEDULE!$N466=H466,3,0)))</f>
        <v/>
      </c>
      <c r="V466" s="108" t="str">
        <f>IF(N466="","",IF(MASTER.SCHEDULE!$N466="Draw",1,IF(MASTER.SCHEDULE!$N466=L466,3,0)))</f>
        <v/>
      </c>
      <c r="W466" s="109" t="str">
        <f>IF(N466="","",MASTER.SCHEDULE!$Q466+MASTER.SCHEDULE!$R466)</f>
        <v/>
      </c>
      <c r="X466" s="110" t="e">
        <f t="shared" si="102"/>
        <v>#VALUE!</v>
      </c>
      <c r="Y466" s="87"/>
      <c r="Z466" s="87"/>
      <c r="AA466" s="275" t="str">
        <f t="shared" si="103"/>
        <v/>
      </c>
      <c r="AB466" s="87"/>
      <c r="AC466" s="87"/>
      <c r="AD466" s="126"/>
      <c r="AE466" s="126"/>
      <c r="AF466" s="87"/>
      <c r="AG466" s="87"/>
      <c r="AH466" s="126"/>
      <c r="AI466" s="126"/>
      <c r="AJ466" s="138"/>
      <c r="AK466" s="91"/>
      <c r="AL466" s="91"/>
      <c r="AM466" s="91"/>
      <c r="AN466" s="151"/>
      <c r="AO466" s="151"/>
      <c r="AP466" s="151"/>
      <c r="AQ466" s="151"/>
      <c r="AR466" s="151"/>
      <c r="AS466" s="151"/>
      <c r="AT466" s="151"/>
      <c r="AU466" s="152"/>
      <c r="AV466" s="152"/>
      <c r="AW466" s="152"/>
      <c r="AX466" s="151"/>
      <c r="AY466" s="151"/>
      <c r="AZ466" s="152"/>
      <c r="BA466" s="152"/>
      <c r="BB466" s="152"/>
      <c r="BC466" s="152"/>
      <c r="BD466" s="91"/>
      <c r="BE466" s="91"/>
      <c r="BF466" s="91"/>
      <c r="BG466" s="91"/>
      <c r="BH466" s="91"/>
      <c r="BI466" s="91"/>
      <c r="BJ466" s="91"/>
      <c r="BK466" s="91"/>
      <c r="BL466" s="91"/>
      <c r="BM466" s="91"/>
      <c r="BN466" s="87"/>
      <c r="BO466" s="87"/>
      <c r="BP466" s="91"/>
      <c r="BQ466" s="91"/>
      <c r="BR466" s="91"/>
      <c r="BS466" s="91"/>
      <c r="BT466" s="87"/>
      <c r="BU466" s="87"/>
      <c r="BV466" s="87"/>
      <c r="BW466" s="87"/>
      <c r="BX466" s="87"/>
      <c r="BY466" s="87"/>
      <c r="BZ466" s="87"/>
      <c r="CA466" s="87"/>
      <c r="CB466" s="87"/>
      <c r="CC466" s="87"/>
      <c r="CD466" s="87"/>
      <c r="CE466" s="87"/>
    </row>
    <row r="467" spans="1:83" ht="30" customHeight="1">
      <c r="A467" s="87"/>
      <c r="B467" s="270" t="str">
        <f>IF(OR(SCHEDULES!O466=0,SCHEDULES!O466=""),"",SCHEDULES!O466)</f>
        <v/>
      </c>
      <c r="C467" s="271" t="str">
        <f>IF(B467="","",SCHEDULES!P466)</f>
        <v/>
      </c>
      <c r="D467" s="270" t="str">
        <f>IF(B467="","",SCHEDULES!Q466)</f>
        <v/>
      </c>
      <c r="E467" s="272" t="str">
        <f>IF(B467="","",SCHEDULES!R466)</f>
        <v/>
      </c>
      <c r="F467" s="262" t="str">
        <f t="shared" si="93"/>
        <v/>
      </c>
      <c r="G467" s="270" t="str">
        <f>IFERROR(INDEX(LOGOS!B:B,MATCH(H467,LOGOS!A:A,0),1),"")</f>
        <v/>
      </c>
      <c r="H467" s="270" t="str">
        <f>IF(B467="","",SCHEDULES!S466)</f>
        <v/>
      </c>
      <c r="I467" s="313" t="s">
        <v>117</v>
      </c>
      <c r="J467" s="273" t="str">
        <f t="shared" si="94"/>
        <v/>
      </c>
      <c r="K467" s="313" t="s">
        <v>117</v>
      </c>
      <c r="L467" s="270" t="str">
        <f>IF(B467="","",SCHEDULES!T466)</f>
        <v/>
      </c>
      <c r="M467" s="270" t="str">
        <f>IFERROR(INDEX(LOGOS!B:B,MATCH(L467,LOGOS!A:A,0),1),"")</f>
        <v/>
      </c>
      <c r="N467" s="107" t="str">
        <f t="shared" si="95"/>
        <v/>
      </c>
      <c r="O467" s="108" t="str">
        <f t="shared" si="96"/>
        <v/>
      </c>
      <c r="P467" s="108" t="str">
        <f t="shared" si="97"/>
        <v/>
      </c>
      <c r="Q467" s="109" t="str">
        <f t="shared" si="98"/>
        <v/>
      </c>
      <c r="R467" s="109" t="str">
        <f t="shared" si="99"/>
        <v/>
      </c>
      <c r="S467" s="109" t="str">
        <f t="shared" si="100"/>
        <v/>
      </c>
      <c r="T467" s="109" t="str">
        <f t="shared" si="101"/>
        <v/>
      </c>
      <c r="U467" s="108" t="str">
        <f>IF(N467="","",IF(MASTER.SCHEDULE!$N467="Draw",1,IF(MASTER.SCHEDULE!$N467=H467,3,0)))</f>
        <v/>
      </c>
      <c r="V467" s="108" t="str">
        <f>IF(N467="","",IF(MASTER.SCHEDULE!$N467="Draw",1,IF(MASTER.SCHEDULE!$N467=L467,3,0)))</f>
        <v/>
      </c>
      <c r="W467" s="109" t="str">
        <f>IF(N467="","",MASTER.SCHEDULE!$Q467+MASTER.SCHEDULE!$R467)</f>
        <v/>
      </c>
      <c r="X467" s="110" t="e">
        <f t="shared" si="102"/>
        <v>#VALUE!</v>
      </c>
      <c r="Y467" s="87"/>
      <c r="Z467" s="87"/>
      <c r="AA467" s="275" t="str">
        <f t="shared" si="103"/>
        <v/>
      </c>
      <c r="AB467" s="87"/>
      <c r="AC467" s="87"/>
      <c r="AD467" s="126"/>
      <c r="AE467" s="126"/>
      <c r="AF467" s="87"/>
      <c r="AG467" s="87"/>
      <c r="AH467" s="126"/>
      <c r="AI467" s="126"/>
      <c r="AJ467" s="138"/>
      <c r="AK467" s="91"/>
      <c r="AL467" s="91"/>
      <c r="AM467" s="91"/>
      <c r="AN467" s="151"/>
      <c r="AO467" s="151"/>
      <c r="AP467" s="151"/>
      <c r="AQ467" s="151"/>
      <c r="AR467" s="151"/>
      <c r="AS467" s="151"/>
      <c r="AT467" s="151"/>
      <c r="AU467" s="152"/>
      <c r="AV467" s="152"/>
      <c r="AW467" s="152"/>
      <c r="AX467" s="151"/>
      <c r="AY467" s="151"/>
      <c r="AZ467" s="152"/>
      <c r="BA467" s="152"/>
      <c r="BB467" s="152"/>
      <c r="BC467" s="152"/>
      <c r="BD467" s="91"/>
      <c r="BE467" s="91"/>
      <c r="BF467" s="91"/>
      <c r="BG467" s="91"/>
      <c r="BH467" s="91"/>
      <c r="BI467" s="91"/>
      <c r="BJ467" s="91"/>
      <c r="BK467" s="91"/>
      <c r="BL467" s="91"/>
      <c r="BM467" s="91"/>
      <c r="BN467" s="87"/>
      <c r="BO467" s="87"/>
      <c r="BP467" s="91"/>
      <c r="BQ467" s="91"/>
      <c r="BR467" s="91"/>
      <c r="BS467" s="91"/>
      <c r="BT467" s="87"/>
      <c r="BU467" s="87"/>
      <c r="BV467" s="87"/>
      <c r="BW467" s="87"/>
      <c r="BX467" s="87"/>
      <c r="BY467" s="87"/>
      <c r="BZ467" s="87"/>
      <c r="CA467" s="87"/>
      <c r="CB467" s="87"/>
      <c r="CC467" s="87"/>
      <c r="CD467" s="87"/>
      <c r="CE467" s="87"/>
    </row>
    <row r="468" spans="1:83" ht="30" customHeight="1">
      <c r="A468" s="87"/>
      <c r="B468" s="270" t="str">
        <f>IF(OR(SCHEDULES!O467=0,SCHEDULES!O467=""),"",SCHEDULES!O467)</f>
        <v/>
      </c>
      <c r="C468" s="271" t="str">
        <f>IF(B468="","",SCHEDULES!P467)</f>
        <v/>
      </c>
      <c r="D468" s="270" t="str">
        <f>IF(B468="","",SCHEDULES!Q467)</f>
        <v/>
      </c>
      <c r="E468" s="272" t="str">
        <f>IF(B468="","",SCHEDULES!R467)</f>
        <v/>
      </c>
      <c r="F468" s="262" t="str">
        <f t="shared" si="93"/>
        <v/>
      </c>
      <c r="G468" s="270" t="str">
        <f>IFERROR(INDEX(LOGOS!B:B,MATCH(H468,LOGOS!A:A,0),1),"")</f>
        <v/>
      </c>
      <c r="H468" s="270" t="str">
        <f>IF(B468="","",SCHEDULES!S467)</f>
        <v/>
      </c>
      <c r="I468" s="313" t="s">
        <v>117</v>
      </c>
      <c r="J468" s="273" t="str">
        <f t="shared" si="94"/>
        <v/>
      </c>
      <c r="K468" s="313" t="s">
        <v>117</v>
      </c>
      <c r="L468" s="270" t="str">
        <f>IF(B468="","",SCHEDULES!T467)</f>
        <v/>
      </c>
      <c r="M468" s="270" t="str">
        <f>IFERROR(INDEX(LOGOS!B:B,MATCH(L468,LOGOS!A:A,0),1),"")</f>
        <v/>
      </c>
      <c r="N468" s="107" t="str">
        <f t="shared" si="95"/>
        <v/>
      </c>
      <c r="O468" s="108" t="str">
        <f t="shared" si="96"/>
        <v/>
      </c>
      <c r="P468" s="108" t="str">
        <f t="shared" si="97"/>
        <v/>
      </c>
      <c r="Q468" s="109" t="str">
        <f t="shared" si="98"/>
        <v/>
      </c>
      <c r="R468" s="109" t="str">
        <f t="shared" si="99"/>
        <v/>
      </c>
      <c r="S468" s="109" t="str">
        <f t="shared" si="100"/>
        <v/>
      </c>
      <c r="T468" s="109" t="str">
        <f t="shared" si="101"/>
        <v/>
      </c>
      <c r="U468" s="108" t="str">
        <f>IF(N468="","",IF(MASTER.SCHEDULE!$N468="Draw",1,IF(MASTER.SCHEDULE!$N468=H468,3,0)))</f>
        <v/>
      </c>
      <c r="V468" s="108" t="str">
        <f>IF(N468="","",IF(MASTER.SCHEDULE!$N468="Draw",1,IF(MASTER.SCHEDULE!$N468=L468,3,0)))</f>
        <v/>
      </c>
      <c r="W468" s="109" t="str">
        <f>IF(N468="","",MASTER.SCHEDULE!$Q468+MASTER.SCHEDULE!$R468)</f>
        <v/>
      </c>
      <c r="X468" s="110" t="e">
        <f t="shared" si="102"/>
        <v>#VALUE!</v>
      </c>
      <c r="Y468" s="87"/>
      <c r="Z468" s="87"/>
      <c r="AA468" s="275" t="str">
        <f t="shared" si="103"/>
        <v/>
      </c>
      <c r="AB468" s="87"/>
      <c r="AC468" s="87"/>
      <c r="AD468" s="126"/>
      <c r="AE468" s="126"/>
      <c r="AF468" s="87"/>
      <c r="AG468" s="87"/>
      <c r="AH468" s="126"/>
      <c r="AI468" s="126"/>
      <c r="AJ468" s="138"/>
      <c r="AK468" s="91"/>
      <c r="AL468" s="91"/>
      <c r="AM468" s="91"/>
      <c r="AN468" s="151"/>
      <c r="AO468" s="151"/>
      <c r="AP468" s="151"/>
      <c r="AQ468" s="151"/>
      <c r="AR468" s="151"/>
      <c r="AS468" s="151"/>
      <c r="AT468" s="151"/>
      <c r="AU468" s="152"/>
      <c r="AV468" s="152"/>
      <c r="AW468" s="152"/>
      <c r="AX468" s="151"/>
      <c r="AY468" s="151"/>
      <c r="AZ468" s="152"/>
      <c r="BA468" s="152"/>
      <c r="BB468" s="152"/>
      <c r="BC468" s="152"/>
      <c r="BD468" s="91"/>
      <c r="BE468" s="91"/>
      <c r="BF468" s="91"/>
      <c r="BG468" s="91"/>
      <c r="BH468" s="91"/>
      <c r="BI468" s="91"/>
      <c r="BJ468" s="91"/>
      <c r="BK468" s="91"/>
      <c r="BL468" s="91"/>
      <c r="BM468" s="91"/>
      <c r="BN468" s="87"/>
      <c r="BO468" s="87"/>
      <c r="BP468" s="91"/>
      <c r="BQ468" s="91"/>
      <c r="BR468" s="91"/>
      <c r="BS468" s="91"/>
      <c r="BT468" s="87"/>
      <c r="BU468" s="87"/>
      <c r="BV468" s="87"/>
      <c r="BW468" s="87"/>
      <c r="BX468" s="87"/>
      <c r="BY468" s="87"/>
      <c r="BZ468" s="87"/>
      <c r="CA468" s="87"/>
      <c r="CB468" s="87"/>
      <c r="CC468" s="87"/>
      <c r="CD468" s="87"/>
      <c r="CE468" s="87"/>
    </row>
    <row r="469" spans="1:83" ht="30" customHeight="1">
      <c r="A469" s="87"/>
      <c r="B469" s="270" t="str">
        <f>IF(OR(SCHEDULES!O468=0,SCHEDULES!O468=""),"",SCHEDULES!O468)</f>
        <v/>
      </c>
      <c r="C469" s="271" t="str">
        <f>IF(B469="","",SCHEDULES!P468)</f>
        <v/>
      </c>
      <c r="D469" s="270" t="str">
        <f>IF(B469="","",SCHEDULES!Q468)</f>
        <v/>
      </c>
      <c r="E469" s="272" t="str">
        <f>IF(B469="","",SCHEDULES!R468)</f>
        <v/>
      </c>
      <c r="F469" s="262" t="str">
        <f t="shared" si="93"/>
        <v/>
      </c>
      <c r="G469" s="270" t="str">
        <f>IFERROR(INDEX(LOGOS!B:B,MATCH(H469,LOGOS!A:A,0),1),"")</f>
        <v/>
      </c>
      <c r="H469" s="270" t="str">
        <f>IF(B469="","",SCHEDULES!S468)</f>
        <v/>
      </c>
      <c r="I469" s="313" t="s">
        <v>117</v>
      </c>
      <c r="J469" s="273" t="str">
        <f t="shared" si="94"/>
        <v/>
      </c>
      <c r="K469" s="313" t="s">
        <v>117</v>
      </c>
      <c r="L469" s="270" t="str">
        <f>IF(B469="","",SCHEDULES!T468)</f>
        <v/>
      </c>
      <c r="M469" s="270" t="str">
        <f>IFERROR(INDEX(LOGOS!B:B,MATCH(L469,LOGOS!A:A,0),1),"")</f>
        <v/>
      </c>
      <c r="N469" s="107" t="str">
        <f t="shared" si="95"/>
        <v/>
      </c>
      <c r="O469" s="108" t="str">
        <f t="shared" si="96"/>
        <v/>
      </c>
      <c r="P469" s="108" t="str">
        <f t="shared" si="97"/>
        <v/>
      </c>
      <c r="Q469" s="109" t="str">
        <f t="shared" si="98"/>
        <v/>
      </c>
      <c r="R469" s="109" t="str">
        <f t="shared" si="99"/>
        <v/>
      </c>
      <c r="S469" s="109" t="str">
        <f t="shared" si="100"/>
        <v/>
      </c>
      <c r="T469" s="109" t="str">
        <f t="shared" si="101"/>
        <v/>
      </c>
      <c r="U469" s="108" t="str">
        <f>IF(N469="","",IF(MASTER.SCHEDULE!$N469="Draw",1,IF(MASTER.SCHEDULE!$N469=H469,3,0)))</f>
        <v/>
      </c>
      <c r="V469" s="108" t="str">
        <f>IF(N469="","",IF(MASTER.SCHEDULE!$N469="Draw",1,IF(MASTER.SCHEDULE!$N469=L469,3,0)))</f>
        <v/>
      </c>
      <c r="W469" s="109" t="str">
        <f>IF(N469="","",MASTER.SCHEDULE!$Q469+MASTER.SCHEDULE!$R469)</f>
        <v/>
      </c>
      <c r="X469" s="110" t="e">
        <f t="shared" si="102"/>
        <v>#VALUE!</v>
      </c>
      <c r="Y469" s="87"/>
      <c r="Z469" s="87"/>
      <c r="AA469" s="275" t="str">
        <f t="shared" si="103"/>
        <v/>
      </c>
      <c r="AB469" s="87"/>
      <c r="AC469" s="87"/>
      <c r="AD469" s="126"/>
      <c r="AE469" s="126"/>
      <c r="AF469" s="87"/>
      <c r="AG469" s="87"/>
      <c r="AH469" s="126"/>
      <c r="AI469" s="126"/>
      <c r="AJ469" s="138"/>
      <c r="AK469" s="91"/>
      <c r="AL469" s="91"/>
      <c r="AM469" s="91"/>
      <c r="AN469" s="151"/>
      <c r="AO469" s="151"/>
      <c r="AP469" s="151"/>
      <c r="AQ469" s="151"/>
      <c r="AR469" s="151"/>
      <c r="AS469" s="151"/>
      <c r="AT469" s="151"/>
      <c r="AU469" s="152"/>
      <c r="AV469" s="152"/>
      <c r="AW469" s="152"/>
      <c r="AX469" s="151"/>
      <c r="AY469" s="151"/>
      <c r="AZ469" s="152"/>
      <c r="BA469" s="152"/>
      <c r="BB469" s="152"/>
      <c r="BC469" s="152"/>
      <c r="BD469" s="91"/>
      <c r="BE469" s="91"/>
      <c r="BF469" s="91"/>
      <c r="BG469" s="91"/>
      <c r="BH469" s="91"/>
      <c r="BI469" s="91"/>
      <c r="BJ469" s="91"/>
      <c r="BK469" s="91"/>
      <c r="BL469" s="91"/>
      <c r="BM469" s="91"/>
      <c r="BN469" s="87"/>
      <c r="BO469" s="87"/>
      <c r="BP469" s="91"/>
      <c r="BQ469" s="91"/>
      <c r="BR469" s="91"/>
      <c r="BS469" s="91"/>
      <c r="BT469" s="87"/>
      <c r="BU469" s="87"/>
      <c r="BV469" s="87"/>
      <c r="BW469" s="87"/>
      <c r="BX469" s="87"/>
      <c r="BY469" s="87"/>
      <c r="BZ469" s="87"/>
      <c r="CA469" s="87"/>
      <c r="CB469" s="87"/>
      <c r="CC469" s="87"/>
      <c r="CD469" s="87"/>
      <c r="CE469" s="87"/>
    </row>
    <row r="470" spans="1:83" ht="30" customHeight="1">
      <c r="A470" s="87"/>
      <c r="B470" s="270" t="str">
        <f>IF(OR(SCHEDULES!O469=0,SCHEDULES!O469=""),"",SCHEDULES!O469)</f>
        <v/>
      </c>
      <c r="C470" s="271" t="str">
        <f>IF(B470="","",SCHEDULES!P469)</f>
        <v/>
      </c>
      <c r="D470" s="270" t="str">
        <f>IF(B470="","",SCHEDULES!Q469)</f>
        <v/>
      </c>
      <c r="E470" s="272" t="str">
        <f>IF(B470="","",SCHEDULES!R469)</f>
        <v/>
      </c>
      <c r="F470" s="262" t="str">
        <f t="shared" si="93"/>
        <v/>
      </c>
      <c r="G470" s="270" t="str">
        <f>IFERROR(INDEX(LOGOS!B:B,MATCH(H470,LOGOS!A:A,0),1),"")</f>
        <v/>
      </c>
      <c r="H470" s="270" t="str">
        <f>IF(B470="","",SCHEDULES!S469)</f>
        <v/>
      </c>
      <c r="I470" s="313" t="s">
        <v>117</v>
      </c>
      <c r="J470" s="273" t="str">
        <f t="shared" si="94"/>
        <v/>
      </c>
      <c r="K470" s="313" t="s">
        <v>117</v>
      </c>
      <c r="L470" s="270" t="str">
        <f>IF(B470="","",SCHEDULES!T469)</f>
        <v/>
      </c>
      <c r="M470" s="270" t="str">
        <f>IFERROR(INDEX(LOGOS!B:B,MATCH(L470,LOGOS!A:A,0),1),"")</f>
        <v/>
      </c>
      <c r="N470" s="107" t="str">
        <f t="shared" si="95"/>
        <v/>
      </c>
      <c r="O470" s="108" t="str">
        <f t="shared" si="96"/>
        <v/>
      </c>
      <c r="P470" s="108" t="str">
        <f t="shared" si="97"/>
        <v/>
      </c>
      <c r="Q470" s="109" t="str">
        <f t="shared" si="98"/>
        <v/>
      </c>
      <c r="R470" s="109" t="str">
        <f t="shared" si="99"/>
        <v/>
      </c>
      <c r="S470" s="109" t="str">
        <f t="shared" si="100"/>
        <v/>
      </c>
      <c r="T470" s="109" t="str">
        <f t="shared" si="101"/>
        <v/>
      </c>
      <c r="U470" s="108" t="str">
        <f>IF(N470="","",IF(MASTER.SCHEDULE!$N470="Draw",1,IF(MASTER.SCHEDULE!$N470=H470,3,0)))</f>
        <v/>
      </c>
      <c r="V470" s="108" t="str">
        <f>IF(N470="","",IF(MASTER.SCHEDULE!$N470="Draw",1,IF(MASTER.SCHEDULE!$N470=L470,3,0)))</f>
        <v/>
      </c>
      <c r="W470" s="109" t="str">
        <f>IF(N470="","",MASTER.SCHEDULE!$Q470+MASTER.SCHEDULE!$R470)</f>
        <v/>
      </c>
      <c r="X470" s="110" t="e">
        <f t="shared" si="102"/>
        <v>#VALUE!</v>
      </c>
      <c r="Y470" s="87"/>
      <c r="Z470" s="87"/>
      <c r="AA470" s="275" t="str">
        <f t="shared" si="103"/>
        <v/>
      </c>
      <c r="AB470" s="87"/>
      <c r="AC470" s="87"/>
      <c r="AD470" s="126"/>
      <c r="AE470" s="126"/>
      <c r="AF470" s="87"/>
      <c r="AG470" s="87"/>
      <c r="AH470" s="126"/>
      <c r="AI470" s="126"/>
      <c r="AJ470" s="138"/>
      <c r="AK470" s="91"/>
      <c r="AL470" s="91"/>
      <c r="AM470" s="91"/>
      <c r="AN470" s="151"/>
      <c r="AO470" s="151"/>
      <c r="AP470" s="151"/>
      <c r="AQ470" s="151"/>
      <c r="AR470" s="151"/>
      <c r="AS470" s="151"/>
      <c r="AT470" s="151"/>
      <c r="AU470" s="152"/>
      <c r="AV470" s="152"/>
      <c r="AW470" s="152"/>
      <c r="AX470" s="151"/>
      <c r="AY470" s="151"/>
      <c r="AZ470" s="152"/>
      <c r="BA470" s="152"/>
      <c r="BB470" s="152"/>
      <c r="BC470" s="152"/>
      <c r="BD470" s="91"/>
      <c r="BE470" s="91"/>
      <c r="BF470" s="91"/>
      <c r="BG470" s="91"/>
      <c r="BH470" s="91"/>
      <c r="BI470" s="91"/>
      <c r="BJ470" s="91"/>
      <c r="BK470" s="91"/>
      <c r="BL470" s="91"/>
      <c r="BM470" s="91"/>
      <c r="BN470" s="87"/>
      <c r="BO470" s="87"/>
      <c r="BP470" s="91"/>
      <c r="BQ470" s="91"/>
      <c r="BR470" s="91"/>
      <c r="BS470" s="91"/>
      <c r="BT470" s="87"/>
      <c r="BU470" s="87"/>
      <c r="BV470" s="87"/>
      <c r="BW470" s="87"/>
      <c r="BX470" s="87"/>
      <c r="BY470" s="87"/>
      <c r="BZ470" s="87"/>
      <c r="CA470" s="87"/>
      <c r="CB470" s="87"/>
      <c r="CC470" s="87"/>
      <c r="CD470" s="87"/>
      <c r="CE470" s="87"/>
    </row>
    <row r="471" spans="1:83" ht="30" customHeight="1">
      <c r="A471" s="87"/>
      <c r="B471" s="270" t="str">
        <f>IF(OR(SCHEDULES!O470=0,SCHEDULES!O470=""),"",SCHEDULES!O470)</f>
        <v/>
      </c>
      <c r="C471" s="271" t="str">
        <f>IF(B471="","",SCHEDULES!P470)</f>
        <v/>
      </c>
      <c r="D471" s="270" t="str">
        <f>IF(B471="","",SCHEDULES!Q470)</f>
        <v/>
      </c>
      <c r="E471" s="272" t="str">
        <f>IF(B471="","",SCHEDULES!R470)</f>
        <v/>
      </c>
      <c r="F471" s="262" t="str">
        <f t="shared" si="93"/>
        <v/>
      </c>
      <c r="G471" s="270" t="str">
        <f>IFERROR(INDEX(LOGOS!B:B,MATCH(H471,LOGOS!A:A,0),1),"")</f>
        <v/>
      </c>
      <c r="H471" s="270" t="str">
        <f>IF(B471="","",SCHEDULES!S470)</f>
        <v/>
      </c>
      <c r="I471" s="313" t="s">
        <v>117</v>
      </c>
      <c r="J471" s="273" t="str">
        <f t="shared" si="94"/>
        <v/>
      </c>
      <c r="K471" s="313" t="s">
        <v>117</v>
      </c>
      <c r="L471" s="270" t="str">
        <f>IF(B471="","",SCHEDULES!T470)</f>
        <v/>
      </c>
      <c r="M471" s="270" t="str">
        <f>IFERROR(INDEX(LOGOS!B:B,MATCH(L471,LOGOS!A:A,0),1),"")</f>
        <v/>
      </c>
      <c r="N471" s="107" t="str">
        <f t="shared" si="95"/>
        <v/>
      </c>
      <c r="O471" s="108" t="str">
        <f t="shared" si="96"/>
        <v/>
      </c>
      <c r="P471" s="108" t="str">
        <f t="shared" si="97"/>
        <v/>
      </c>
      <c r="Q471" s="109" t="str">
        <f t="shared" si="98"/>
        <v/>
      </c>
      <c r="R471" s="109" t="str">
        <f t="shared" si="99"/>
        <v/>
      </c>
      <c r="S471" s="109" t="str">
        <f t="shared" si="100"/>
        <v/>
      </c>
      <c r="T471" s="109" t="str">
        <f t="shared" si="101"/>
        <v/>
      </c>
      <c r="U471" s="108" t="str">
        <f>IF(N471="","",IF(MASTER.SCHEDULE!$N471="Draw",1,IF(MASTER.SCHEDULE!$N471=H471,3,0)))</f>
        <v/>
      </c>
      <c r="V471" s="108" t="str">
        <f>IF(N471="","",IF(MASTER.SCHEDULE!$N471="Draw",1,IF(MASTER.SCHEDULE!$N471=L471,3,0)))</f>
        <v/>
      </c>
      <c r="W471" s="109" t="str">
        <f>IF(N471="","",MASTER.SCHEDULE!$Q471+MASTER.SCHEDULE!$R471)</f>
        <v/>
      </c>
      <c r="X471" s="110" t="e">
        <f t="shared" si="102"/>
        <v>#VALUE!</v>
      </c>
      <c r="Y471" s="87"/>
      <c r="Z471" s="87"/>
      <c r="AA471" s="275" t="str">
        <f t="shared" si="103"/>
        <v/>
      </c>
      <c r="AB471" s="87"/>
      <c r="AC471" s="87"/>
      <c r="AD471" s="126"/>
      <c r="AE471" s="126"/>
      <c r="AF471" s="87"/>
      <c r="AG471" s="87"/>
      <c r="AH471" s="126"/>
      <c r="AI471" s="126"/>
      <c r="AJ471" s="138"/>
      <c r="AK471" s="91"/>
      <c r="AL471" s="91"/>
      <c r="AM471" s="91"/>
      <c r="AN471" s="151"/>
      <c r="AO471" s="151"/>
      <c r="AP471" s="151"/>
      <c r="AQ471" s="151"/>
      <c r="AR471" s="151"/>
      <c r="AS471" s="151"/>
      <c r="AT471" s="151"/>
      <c r="AU471" s="152"/>
      <c r="AV471" s="152"/>
      <c r="AW471" s="152"/>
      <c r="AX471" s="151"/>
      <c r="AY471" s="151"/>
      <c r="AZ471" s="152"/>
      <c r="BA471" s="152"/>
      <c r="BB471" s="152"/>
      <c r="BC471" s="152"/>
      <c r="BD471" s="91"/>
      <c r="BE471" s="91"/>
      <c r="BF471" s="91"/>
      <c r="BG471" s="91"/>
      <c r="BH471" s="91"/>
      <c r="BI471" s="91"/>
      <c r="BJ471" s="91"/>
      <c r="BK471" s="91"/>
      <c r="BL471" s="91"/>
      <c r="BM471" s="91"/>
      <c r="BN471" s="87"/>
      <c r="BO471" s="87"/>
      <c r="BP471" s="91"/>
      <c r="BQ471" s="91"/>
      <c r="BR471" s="91"/>
      <c r="BS471" s="91"/>
      <c r="BT471" s="87"/>
      <c r="BU471" s="87"/>
      <c r="BV471" s="87"/>
      <c r="BW471" s="87"/>
      <c r="BX471" s="87"/>
      <c r="BY471" s="87"/>
      <c r="BZ471" s="87"/>
      <c r="CA471" s="87"/>
      <c r="CB471" s="87"/>
      <c r="CC471" s="87"/>
      <c r="CD471" s="87"/>
      <c r="CE471" s="87"/>
    </row>
    <row r="472" spans="1:83" ht="30" customHeight="1">
      <c r="A472" s="87"/>
      <c r="B472" s="270" t="str">
        <f>IF(OR(SCHEDULES!O471=0,SCHEDULES!O471=""),"",SCHEDULES!O471)</f>
        <v/>
      </c>
      <c r="C472" s="271" t="str">
        <f>IF(B472="","",SCHEDULES!P471)</f>
        <v/>
      </c>
      <c r="D472" s="270" t="str">
        <f>IF(B472="","",SCHEDULES!Q471)</f>
        <v/>
      </c>
      <c r="E472" s="272" t="str">
        <f>IF(B472="","",SCHEDULES!R471)</f>
        <v/>
      </c>
      <c r="F472" s="262" t="str">
        <f t="shared" si="93"/>
        <v/>
      </c>
      <c r="G472" s="270" t="str">
        <f>IFERROR(INDEX(LOGOS!B:B,MATCH(H472,LOGOS!A:A,0),1),"")</f>
        <v/>
      </c>
      <c r="H472" s="270" t="str">
        <f>IF(B472="","",SCHEDULES!S471)</f>
        <v/>
      </c>
      <c r="I472" s="313" t="s">
        <v>117</v>
      </c>
      <c r="J472" s="273" t="str">
        <f t="shared" si="94"/>
        <v/>
      </c>
      <c r="K472" s="313" t="s">
        <v>117</v>
      </c>
      <c r="L472" s="270" t="str">
        <f>IF(B472="","",SCHEDULES!T471)</f>
        <v/>
      </c>
      <c r="M472" s="270" t="str">
        <f>IFERROR(INDEX(LOGOS!B:B,MATCH(L472,LOGOS!A:A,0),1),"")</f>
        <v/>
      </c>
      <c r="N472" s="107" t="str">
        <f t="shared" si="95"/>
        <v/>
      </c>
      <c r="O472" s="108" t="str">
        <f t="shared" si="96"/>
        <v/>
      </c>
      <c r="P472" s="108" t="str">
        <f t="shared" si="97"/>
        <v/>
      </c>
      <c r="Q472" s="109" t="str">
        <f t="shared" si="98"/>
        <v/>
      </c>
      <c r="R472" s="109" t="str">
        <f t="shared" si="99"/>
        <v/>
      </c>
      <c r="S472" s="109" t="str">
        <f t="shared" si="100"/>
        <v/>
      </c>
      <c r="T472" s="109" t="str">
        <f t="shared" si="101"/>
        <v/>
      </c>
      <c r="U472" s="108" t="str">
        <f>IF(N472="","",IF(MASTER.SCHEDULE!$N472="Draw",1,IF(MASTER.SCHEDULE!$N472=H472,3,0)))</f>
        <v/>
      </c>
      <c r="V472" s="108" t="str">
        <f>IF(N472="","",IF(MASTER.SCHEDULE!$N472="Draw",1,IF(MASTER.SCHEDULE!$N472=L472,3,0)))</f>
        <v/>
      </c>
      <c r="W472" s="109" t="str">
        <f>IF(N472="","",MASTER.SCHEDULE!$Q472+MASTER.SCHEDULE!$R472)</f>
        <v/>
      </c>
      <c r="X472" s="110" t="e">
        <f t="shared" si="102"/>
        <v>#VALUE!</v>
      </c>
      <c r="Y472" s="87"/>
      <c r="Z472" s="87"/>
      <c r="AA472" s="275" t="str">
        <f t="shared" si="103"/>
        <v/>
      </c>
      <c r="AB472" s="87"/>
      <c r="AC472" s="87"/>
      <c r="AD472" s="126"/>
      <c r="AE472" s="126"/>
      <c r="AF472" s="87"/>
      <c r="AG472" s="87"/>
      <c r="AH472" s="126"/>
      <c r="AI472" s="126"/>
      <c r="AJ472" s="138"/>
      <c r="AK472" s="91"/>
      <c r="AL472" s="91"/>
      <c r="AM472" s="91"/>
      <c r="AN472" s="151"/>
      <c r="AO472" s="151"/>
      <c r="AP472" s="151"/>
      <c r="AQ472" s="151"/>
      <c r="AR472" s="151"/>
      <c r="AS472" s="151"/>
      <c r="AT472" s="151"/>
      <c r="AU472" s="152"/>
      <c r="AV472" s="152"/>
      <c r="AW472" s="152"/>
      <c r="AX472" s="151"/>
      <c r="AY472" s="151"/>
      <c r="AZ472" s="152"/>
      <c r="BA472" s="152"/>
      <c r="BB472" s="152"/>
      <c r="BC472" s="152"/>
      <c r="BD472" s="91"/>
      <c r="BE472" s="91"/>
      <c r="BF472" s="91"/>
      <c r="BG472" s="91"/>
      <c r="BH472" s="91"/>
      <c r="BI472" s="91"/>
      <c r="BJ472" s="91"/>
      <c r="BK472" s="91"/>
      <c r="BL472" s="91"/>
      <c r="BM472" s="91"/>
      <c r="BN472" s="87"/>
      <c r="BO472" s="87"/>
      <c r="BP472" s="91"/>
      <c r="BQ472" s="91"/>
      <c r="BR472" s="91"/>
      <c r="BS472" s="91"/>
      <c r="BT472" s="87"/>
      <c r="BU472" s="87"/>
      <c r="BV472" s="87"/>
      <c r="BW472" s="87"/>
      <c r="BX472" s="87"/>
      <c r="BY472" s="87"/>
      <c r="BZ472" s="87"/>
      <c r="CA472" s="87"/>
      <c r="CB472" s="87"/>
      <c r="CC472" s="87"/>
      <c r="CD472" s="87"/>
      <c r="CE472" s="87"/>
    </row>
    <row r="473" spans="1:83" ht="30" customHeight="1">
      <c r="A473" s="87"/>
      <c r="B473" s="270" t="str">
        <f>IF(OR(SCHEDULES!O472=0,SCHEDULES!O472=""),"",SCHEDULES!O472)</f>
        <v/>
      </c>
      <c r="C473" s="271" t="str">
        <f>IF(B473="","",SCHEDULES!P472)</f>
        <v/>
      </c>
      <c r="D473" s="270" t="str">
        <f>IF(B473="","",SCHEDULES!Q472)</f>
        <v/>
      </c>
      <c r="E473" s="272" t="str">
        <f>IF(B473="","",SCHEDULES!R472)</f>
        <v/>
      </c>
      <c r="F473" s="262" t="str">
        <f t="shared" si="93"/>
        <v/>
      </c>
      <c r="G473" s="270" t="str">
        <f>IFERROR(INDEX(LOGOS!B:B,MATCH(H473,LOGOS!A:A,0),1),"")</f>
        <v/>
      </c>
      <c r="H473" s="270" t="str">
        <f>IF(B473="","",SCHEDULES!S472)</f>
        <v/>
      </c>
      <c r="I473" s="313" t="s">
        <v>117</v>
      </c>
      <c r="J473" s="273" t="str">
        <f t="shared" si="94"/>
        <v/>
      </c>
      <c r="K473" s="313" t="s">
        <v>117</v>
      </c>
      <c r="L473" s="270" t="str">
        <f>IF(B473="","",SCHEDULES!T472)</f>
        <v/>
      </c>
      <c r="M473" s="270" t="str">
        <f>IFERROR(INDEX(LOGOS!B:B,MATCH(L473,LOGOS!A:A,0),1),"")</f>
        <v/>
      </c>
      <c r="N473" s="107" t="str">
        <f t="shared" si="95"/>
        <v/>
      </c>
      <c r="O473" s="108" t="str">
        <f t="shared" si="96"/>
        <v/>
      </c>
      <c r="P473" s="108" t="str">
        <f t="shared" si="97"/>
        <v/>
      </c>
      <c r="Q473" s="109" t="str">
        <f t="shared" si="98"/>
        <v/>
      </c>
      <c r="R473" s="109" t="str">
        <f t="shared" si="99"/>
        <v/>
      </c>
      <c r="S473" s="109" t="str">
        <f t="shared" si="100"/>
        <v/>
      </c>
      <c r="T473" s="109" t="str">
        <f t="shared" si="101"/>
        <v/>
      </c>
      <c r="U473" s="108" t="str">
        <f>IF(N473="","",IF(MASTER.SCHEDULE!$N473="Draw",1,IF(MASTER.SCHEDULE!$N473=H473,3,0)))</f>
        <v/>
      </c>
      <c r="V473" s="108" t="str">
        <f>IF(N473="","",IF(MASTER.SCHEDULE!$N473="Draw",1,IF(MASTER.SCHEDULE!$N473=L473,3,0)))</f>
        <v/>
      </c>
      <c r="W473" s="109" t="str">
        <f>IF(N473="","",MASTER.SCHEDULE!$Q473+MASTER.SCHEDULE!$R473)</f>
        <v/>
      </c>
      <c r="X473" s="110" t="e">
        <f t="shared" si="102"/>
        <v>#VALUE!</v>
      </c>
      <c r="Y473" s="87"/>
      <c r="Z473" s="87"/>
      <c r="AA473" s="275" t="str">
        <f t="shared" si="103"/>
        <v/>
      </c>
      <c r="AB473" s="87"/>
      <c r="AC473" s="87"/>
      <c r="AD473" s="126"/>
      <c r="AE473" s="126"/>
      <c r="AF473" s="87"/>
      <c r="AG473" s="87"/>
      <c r="AH473" s="126"/>
      <c r="AI473" s="126"/>
      <c r="AJ473" s="138"/>
      <c r="AK473" s="91"/>
      <c r="AL473" s="91"/>
      <c r="AM473" s="91"/>
      <c r="AN473" s="151"/>
      <c r="AO473" s="151"/>
      <c r="AP473" s="151"/>
      <c r="AQ473" s="151"/>
      <c r="AR473" s="151"/>
      <c r="AS473" s="151"/>
      <c r="AT473" s="151"/>
      <c r="AU473" s="152"/>
      <c r="AV473" s="152"/>
      <c r="AW473" s="152"/>
      <c r="AX473" s="151"/>
      <c r="AY473" s="151"/>
      <c r="AZ473" s="152"/>
      <c r="BA473" s="152"/>
      <c r="BB473" s="152"/>
      <c r="BC473" s="152"/>
      <c r="BD473" s="91"/>
      <c r="BE473" s="91"/>
      <c r="BF473" s="91"/>
      <c r="BG473" s="91"/>
      <c r="BH473" s="91"/>
      <c r="BI473" s="91"/>
      <c r="BJ473" s="91"/>
      <c r="BK473" s="91"/>
      <c r="BL473" s="91"/>
      <c r="BM473" s="91"/>
      <c r="BN473" s="87"/>
      <c r="BO473" s="87"/>
      <c r="BP473" s="91"/>
      <c r="BQ473" s="91"/>
      <c r="BR473" s="91"/>
      <c r="BS473" s="91"/>
      <c r="BT473" s="87"/>
      <c r="BU473" s="87"/>
      <c r="BV473" s="87"/>
      <c r="BW473" s="87"/>
      <c r="BX473" s="87"/>
      <c r="BY473" s="87"/>
      <c r="BZ473" s="87"/>
      <c r="CA473" s="87"/>
      <c r="CB473" s="87"/>
      <c r="CC473" s="87"/>
      <c r="CD473" s="87"/>
      <c r="CE473" s="87"/>
    </row>
    <row r="474" spans="1:83" ht="30" customHeight="1">
      <c r="A474" s="87"/>
      <c r="B474" s="270" t="str">
        <f>IF(OR(SCHEDULES!O473=0,SCHEDULES!O473=""),"",SCHEDULES!O473)</f>
        <v/>
      </c>
      <c r="C474" s="271" t="str">
        <f>IF(B474="","",SCHEDULES!P473)</f>
        <v/>
      </c>
      <c r="D474" s="270" t="str">
        <f>IF(B474="","",SCHEDULES!Q473)</f>
        <v/>
      </c>
      <c r="E474" s="272" t="str">
        <f>IF(B474="","",SCHEDULES!R473)</f>
        <v/>
      </c>
      <c r="F474" s="262" t="str">
        <f t="shared" si="93"/>
        <v/>
      </c>
      <c r="G474" s="270" t="str">
        <f>IFERROR(INDEX(LOGOS!B:B,MATCH(H474,LOGOS!A:A,0),1),"")</f>
        <v/>
      </c>
      <c r="H474" s="270" t="str">
        <f>IF(B474="","",SCHEDULES!S473)</f>
        <v/>
      </c>
      <c r="I474" s="313" t="s">
        <v>117</v>
      </c>
      <c r="J474" s="273" t="str">
        <f t="shared" si="94"/>
        <v/>
      </c>
      <c r="K474" s="313" t="s">
        <v>117</v>
      </c>
      <c r="L474" s="270" t="str">
        <f>IF(B474="","",SCHEDULES!T473)</f>
        <v/>
      </c>
      <c r="M474" s="270" t="str">
        <f>IFERROR(INDEX(LOGOS!B:B,MATCH(L474,LOGOS!A:A,0),1),"")</f>
        <v/>
      </c>
      <c r="N474" s="107" t="str">
        <f t="shared" si="95"/>
        <v/>
      </c>
      <c r="O474" s="108" t="str">
        <f t="shared" si="96"/>
        <v/>
      </c>
      <c r="P474" s="108" t="str">
        <f t="shared" si="97"/>
        <v/>
      </c>
      <c r="Q474" s="109" t="str">
        <f t="shared" si="98"/>
        <v/>
      </c>
      <c r="R474" s="109" t="str">
        <f t="shared" si="99"/>
        <v/>
      </c>
      <c r="S474" s="109" t="str">
        <f t="shared" si="100"/>
        <v/>
      </c>
      <c r="T474" s="109" t="str">
        <f t="shared" si="101"/>
        <v/>
      </c>
      <c r="U474" s="108" t="str">
        <f>IF(N474="","",IF(MASTER.SCHEDULE!$N474="Draw",1,IF(MASTER.SCHEDULE!$N474=H474,3,0)))</f>
        <v/>
      </c>
      <c r="V474" s="108" t="str">
        <f>IF(N474="","",IF(MASTER.SCHEDULE!$N474="Draw",1,IF(MASTER.SCHEDULE!$N474=L474,3,0)))</f>
        <v/>
      </c>
      <c r="W474" s="109" t="str">
        <f>IF(N474="","",MASTER.SCHEDULE!$Q474+MASTER.SCHEDULE!$R474)</f>
        <v/>
      </c>
      <c r="X474" s="110" t="e">
        <f t="shared" si="102"/>
        <v>#VALUE!</v>
      </c>
      <c r="Y474" s="87"/>
      <c r="Z474" s="87"/>
      <c r="AA474" s="275" t="str">
        <f t="shared" si="103"/>
        <v/>
      </c>
      <c r="AB474" s="87"/>
      <c r="AC474" s="87"/>
      <c r="AD474" s="126"/>
      <c r="AE474" s="126"/>
      <c r="AF474" s="87"/>
      <c r="AG474" s="87"/>
      <c r="AH474" s="126"/>
      <c r="AI474" s="126"/>
      <c r="AJ474" s="138"/>
      <c r="AK474" s="91"/>
      <c r="AL474" s="91"/>
      <c r="AM474" s="91"/>
      <c r="AN474" s="151"/>
      <c r="AO474" s="151"/>
      <c r="AP474" s="151"/>
      <c r="AQ474" s="151"/>
      <c r="AR474" s="151"/>
      <c r="AS474" s="151"/>
      <c r="AT474" s="151"/>
      <c r="AU474" s="152"/>
      <c r="AV474" s="152"/>
      <c r="AW474" s="152"/>
      <c r="AX474" s="151"/>
      <c r="AY474" s="151"/>
      <c r="AZ474" s="152"/>
      <c r="BA474" s="152"/>
      <c r="BB474" s="152"/>
      <c r="BC474" s="152"/>
      <c r="BD474" s="91"/>
      <c r="BE474" s="91"/>
      <c r="BF474" s="91"/>
      <c r="BG474" s="91"/>
      <c r="BH474" s="91"/>
      <c r="BI474" s="91"/>
      <c r="BJ474" s="91"/>
      <c r="BK474" s="91"/>
      <c r="BL474" s="91"/>
      <c r="BM474" s="91"/>
      <c r="BN474" s="87"/>
      <c r="BO474" s="87"/>
      <c r="BP474" s="91"/>
      <c r="BQ474" s="91"/>
      <c r="BR474" s="91"/>
      <c r="BS474" s="91"/>
      <c r="BT474" s="87"/>
      <c r="BU474" s="87"/>
      <c r="BV474" s="87"/>
      <c r="BW474" s="87"/>
      <c r="BX474" s="87"/>
      <c r="BY474" s="87"/>
      <c r="BZ474" s="87"/>
      <c r="CA474" s="87"/>
      <c r="CB474" s="87"/>
      <c r="CC474" s="87"/>
      <c r="CD474" s="87"/>
      <c r="CE474" s="87"/>
    </row>
    <row r="475" spans="1:83" ht="30" customHeight="1">
      <c r="A475" s="87"/>
      <c r="B475" s="270" t="str">
        <f>IF(OR(SCHEDULES!O474=0,SCHEDULES!O474=""),"",SCHEDULES!O474)</f>
        <v/>
      </c>
      <c r="C475" s="271" t="str">
        <f>IF(B475="","",SCHEDULES!P474)</f>
        <v/>
      </c>
      <c r="D475" s="270" t="str">
        <f>IF(B475="","",SCHEDULES!Q474)</f>
        <v/>
      </c>
      <c r="E475" s="272" t="str">
        <f>IF(B475="","",SCHEDULES!R474)</f>
        <v/>
      </c>
      <c r="F475" s="262" t="str">
        <f t="shared" si="93"/>
        <v/>
      </c>
      <c r="G475" s="270" t="str">
        <f>IFERROR(INDEX(LOGOS!B:B,MATCH(H475,LOGOS!A:A,0),1),"")</f>
        <v/>
      </c>
      <c r="H475" s="270" t="str">
        <f>IF(B475="","",SCHEDULES!S474)</f>
        <v/>
      </c>
      <c r="I475" s="313" t="s">
        <v>117</v>
      </c>
      <c r="J475" s="273" t="str">
        <f t="shared" si="94"/>
        <v/>
      </c>
      <c r="K475" s="313" t="s">
        <v>117</v>
      </c>
      <c r="L475" s="270" t="str">
        <f>IF(B475="","",SCHEDULES!T474)</f>
        <v/>
      </c>
      <c r="M475" s="270" t="str">
        <f>IFERROR(INDEX(LOGOS!B:B,MATCH(L475,LOGOS!A:A,0),1),"")</f>
        <v/>
      </c>
      <c r="N475" s="107" t="str">
        <f t="shared" si="95"/>
        <v/>
      </c>
      <c r="O475" s="108" t="str">
        <f t="shared" si="96"/>
        <v/>
      </c>
      <c r="P475" s="108" t="str">
        <f t="shared" si="97"/>
        <v/>
      </c>
      <c r="Q475" s="109" t="str">
        <f t="shared" si="98"/>
        <v/>
      </c>
      <c r="R475" s="109" t="str">
        <f t="shared" si="99"/>
        <v/>
      </c>
      <c r="S475" s="109" t="str">
        <f t="shared" si="100"/>
        <v/>
      </c>
      <c r="T475" s="109" t="str">
        <f t="shared" si="101"/>
        <v/>
      </c>
      <c r="U475" s="108" t="str">
        <f>IF(N475="","",IF(MASTER.SCHEDULE!$N475="Draw",1,IF(MASTER.SCHEDULE!$N475=H475,3,0)))</f>
        <v/>
      </c>
      <c r="V475" s="108" t="str">
        <f>IF(N475="","",IF(MASTER.SCHEDULE!$N475="Draw",1,IF(MASTER.SCHEDULE!$N475=L475,3,0)))</f>
        <v/>
      </c>
      <c r="W475" s="109" t="str">
        <f>IF(N475="","",MASTER.SCHEDULE!$Q475+MASTER.SCHEDULE!$R475)</f>
        <v/>
      </c>
      <c r="X475" s="110" t="e">
        <f t="shared" si="102"/>
        <v>#VALUE!</v>
      </c>
      <c r="Y475" s="87"/>
      <c r="Z475" s="87"/>
      <c r="AA475" s="275" t="str">
        <f t="shared" si="103"/>
        <v/>
      </c>
      <c r="AB475" s="87"/>
      <c r="AC475" s="87"/>
      <c r="AD475" s="126"/>
      <c r="AE475" s="126"/>
      <c r="AF475" s="87"/>
      <c r="AG475" s="87"/>
      <c r="AH475" s="126"/>
      <c r="AI475" s="126"/>
      <c r="AJ475" s="138"/>
      <c r="AK475" s="91"/>
      <c r="AL475" s="91"/>
      <c r="AM475" s="91"/>
      <c r="AN475" s="151"/>
      <c r="AO475" s="151"/>
      <c r="AP475" s="151"/>
      <c r="AQ475" s="151"/>
      <c r="AR475" s="151"/>
      <c r="AS475" s="151"/>
      <c r="AT475" s="151"/>
      <c r="AU475" s="152"/>
      <c r="AV475" s="152"/>
      <c r="AW475" s="152"/>
      <c r="AX475" s="151"/>
      <c r="AY475" s="151"/>
      <c r="AZ475" s="152"/>
      <c r="BA475" s="152"/>
      <c r="BB475" s="152"/>
      <c r="BC475" s="152"/>
      <c r="BD475" s="91"/>
      <c r="BE475" s="91"/>
      <c r="BF475" s="91"/>
      <c r="BG475" s="91"/>
      <c r="BH475" s="91"/>
      <c r="BI475" s="91"/>
      <c r="BJ475" s="91"/>
      <c r="BK475" s="91"/>
      <c r="BL475" s="91"/>
      <c r="BM475" s="91"/>
      <c r="BN475" s="87"/>
      <c r="BO475" s="87"/>
      <c r="BP475" s="91"/>
      <c r="BQ475" s="91"/>
      <c r="BR475" s="91"/>
      <c r="BS475" s="91"/>
      <c r="BT475" s="87"/>
      <c r="BU475" s="87"/>
      <c r="BV475" s="87"/>
      <c r="BW475" s="87"/>
      <c r="BX475" s="87"/>
      <c r="BY475" s="87"/>
      <c r="BZ475" s="87"/>
      <c r="CA475" s="87"/>
      <c r="CB475" s="87"/>
      <c r="CC475" s="87"/>
      <c r="CD475" s="87"/>
      <c r="CE475" s="87"/>
    </row>
    <row r="476" spans="1:83" ht="30" customHeight="1">
      <c r="A476" s="87"/>
      <c r="B476" s="270" t="str">
        <f>IF(OR(SCHEDULES!O475=0,SCHEDULES!O475=""),"",SCHEDULES!O475)</f>
        <v/>
      </c>
      <c r="C476" s="271" t="str">
        <f>IF(B476="","",SCHEDULES!P475)</f>
        <v/>
      </c>
      <c r="D476" s="270" t="str">
        <f>IF(B476="","",SCHEDULES!Q475)</f>
        <v/>
      </c>
      <c r="E476" s="272" t="str">
        <f>IF(B476="","",SCHEDULES!R475)</f>
        <v/>
      </c>
      <c r="F476" s="262" t="str">
        <f t="shared" si="93"/>
        <v/>
      </c>
      <c r="G476" s="270" t="str">
        <f>IFERROR(INDEX(LOGOS!B:B,MATCH(H476,LOGOS!A:A,0),1),"")</f>
        <v/>
      </c>
      <c r="H476" s="270" t="str">
        <f>IF(B476="","",SCHEDULES!S475)</f>
        <v/>
      </c>
      <c r="I476" s="313" t="s">
        <v>117</v>
      </c>
      <c r="J476" s="273" t="str">
        <f t="shared" si="94"/>
        <v/>
      </c>
      <c r="K476" s="313" t="s">
        <v>117</v>
      </c>
      <c r="L476" s="270" t="str">
        <f>IF(B476="","",SCHEDULES!T475)</f>
        <v/>
      </c>
      <c r="M476" s="270" t="str">
        <f>IFERROR(INDEX(LOGOS!B:B,MATCH(L476,LOGOS!A:A,0),1),"")</f>
        <v/>
      </c>
      <c r="N476" s="107" t="str">
        <f t="shared" si="95"/>
        <v/>
      </c>
      <c r="O476" s="108" t="str">
        <f t="shared" si="96"/>
        <v/>
      </c>
      <c r="P476" s="108" t="str">
        <f t="shared" si="97"/>
        <v/>
      </c>
      <c r="Q476" s="109" t="str">
        <f t="shared" si="98"/>
        <v/>
      </c>
      <c r="R476" s="109" t="str">
        <f t="shared" si="99"/>
        <v/>
      </c>
      <c r="S476" s="109" t="str">
        <f t="shared" si="100"/>
        <v/>
      </c>
      <c r="T476" s="109" t="str">
        <f t="shared" si="101"/>
        <v/>
      </c>
      <c r="U476" s="108" t="str">
        <f>IF(N476="","",IF(MASTER.SCHEDULE!$N476="Draw",1,IF(MASTER.SCHEDULE!$N476=H476,3,0)))</f>
        <v/>
      </c>
      <c r="V476" s="108" t="str">
        <f>IF(N476="","",IF(MASTER.SCHEDULE!$N476="Draw",1,IF(MASTER.SCHEDULE!$N476=L476,3,0)))</f>
        <v/>
      </c>
      <c r="W476" s="109" t="str">
        <f>IF(N476="","",MASTER.SCHEDULE!$Q476+MASTER.SCHEDULE!$R476)</f>
        <v/>
      </c>
      <c r="X476" s="110" t="e">
        <f t="shared" si="102"/>
        <v>#VALUE!</v>
      </c>
      <c r="Y476" s="87"/>
      <c r="Z476" s="87"/>
      <c r="AA476" s="275" t="str">
        <f t="shared" si="103"/>
        <v/>
      </c>
      <c r="AB476" s="87"/>
      <c r="AC476" s="87"/>
      <c r="AD476" s="126"/>
      <c r="AE476" s="126"/>
      <c r="AF476" s="87"/>
      <c r="AG476" s="87"/>
      <c r="AH476" s="126"/>
      <c r="AI476" s="126"/>
      <c r="AJ476" s="138"/>
      <c r="AK476" s="91"/>
      <c r="AL476" s="91"/>
      <c r="AM476" s="91"/>
      <c r="AN476" s="151"/>
      <c r="AO476" s="151"/>
      <c r="AP476" s="151"/>
      <c r="AQ476" s="151"/>
      <c r="AR476" s="151"/>
      <c r="AS476" s="151"/>
      <c r="AT476" s="151"/>
      <c r="AU476" s="152"/>
      <c r="AV476" s="152"/>
      <c r="AW476" s="152"/>
      <c r="AX476" s="151"/>
      <c r="AY476" s="151"/>
      <c r="AZ476" s="152"/>
      <c r="BA476" s="152"/>
      <c r="BB476" s="152"/>
      <c r="BC476" s="152"/>
      <c r="BD476" s="91"/>
      <c r="BE476" s="91"/>
      <c r="BF476" s="91"/>
      <c r="BG476" s="91"/>
      <c r="BH476" s="91"/>
      <c r="BI476" s="91"/>
      <c r="BJ476" s="91"/>
      <c r="BK476" s="91"/>
      <c r="BL476" s="91"/>
      <c r="BM476" s="91"/>
      <c r="BN476" s="87"/>
      <c r="BO476" s="87"/>
      <c r="BP476" s="91"/>
      <c r="BQ476" s="91"/>
      <c r="BR476" s="91"/>
      <c r="BS476" s="91"/>
      <c r="BT476" s="87"/>
      <c r="BU476" s="87"/>
      <c r="BV476" s="87"/>
      <c r="BW476" s="87"/>
      <c r="BX476" s="87"/>
      <c r="BY476" s="87"/>
      <c r="BZ476" s="87"/>
      <c r="CA476" s="87"/>
      <c r="CB476" s="87"/>
      <c r="CC476" s="87"/>
      <c r="CD476" s="87"/>
      <c r="CE476" s="87"/>
    </row>
    <row r="477" spans="1:83" ht="30" customHeight="1">
      <c r="A477" s="87"/>
      <c r="B477" s="270" t="str">
        <f>IF(OR(SCHEDULES!O476=0,SCHEDULES!O476=""),"",SCHEDULES!O476)</f>
        <v/>
      </c>
      <c r="C477" s="271" t="str">
        <f>IF(B477="","",SCHEDULES!P476)</f>
        <v/>
      </c>
      <c r="D477" s="270" t="str">
        <f>IF(B477="","",SCHEDULES!Q476)</f>
        <v/>
      </c>
      <c r="E477" s="272" t="str">
        <f>IF(B477="","",SCHEDULES!R476)</f>
        <v/>
      </c>
      <c r="F477" s="262" t="str">
        <f t="shared" si="93"/>
        <v/>
      </c>
      <c r="G477" s="270" t="str">
        <f>IFERROR(INDEX(LOGOS!B:B,MATCH(H477,LOGOS!A:A,0),1),"")</f>
        <v/>
      </c>
      <c r="H477" s="270" t="str">
        <f>IF(B477="","",SCHEDULES!S476)</f>
        <v/>
      </c>
      <c r="I477" s="313" t="s">
        <v>117</v>
      </c>
      <c r="J477" s="273" t="str">
        <f t="shared" si="94"/>
        <v/>
      </c>
      <c r="K477" s="313" t="s">
        <v>117</v>
      </c>
      <c r="L477" s="270" t="str">
        <f>IF(B477="","",SCHEDULES!T476)</f>
        <v/>
      </c>
      <c r="M477" s="270" t="str">
        <f>IFERROR(INDEX(LOGOS!B:B,MATCH(L477,LOGOS!A:A,0),1),"")</f>
        <v/>
      </c>
      <c r="N477" s="107" t="str">
        <f t="shared" si="95"/>
        <v/>
      </c>
      <c r="O477" s="108" t="str">
        <f t="shared" si="96"/>
        <v/>
      </c>
      <c r="P477" s="108" t="str">
        <f t="shared" si="97"/>
        <v/>
      </c>
      <c r="Q477" s="109" t="str">
        <f t="shared" si="98"/>
        <v/>
      </c>
      <c r="R477" s="109" t="str">
        <f t="shared" si="99"/>
        <v/>
      </c>
      <c r="S477" s="109" t="str">
        <f t="shared" si="100"/>
        <v/>
      </c>
      <c r="T477" s="109" t="str">
        <f t="shared" si="101"/>
        <v/>
      </c>
      <c r="U477" s="108" t="str">
        <f>IF(N477="","",IF(MASTER.SCHEDULE!$N477="Draw",1,IF(MASTER.SCHEDULE!$N477=H477,3,0)))</f>
        <v/>
      </c>
      <c r="V477" s="108" t="str">
        <f>IF(N477="","",IF(MASTER.SCHEDULE!$N477="Draw",1,IF(MASTER.SCHEDULE!$N477=L477,3,0)))</f>
        <v/>
      </c>
      <c r="W477" s="109" t="str">
        <f>IF(N477="","",MASTER.SCHEDULE!$Q477+MASTER.SCHEDULE!$R477)</f>
        <v/>
      </c>
      <c r="X477" s="110" t="e">
        <f t="shared" si="102"/>
        <v>#VALUE!</v>
      </c>
      <c r="Y477" s="87"/>
      <c r="Z477" s="87"/>
      <c r="AA477" s="275" t="str">
        <f t="shared" si="103"/>
        <v/>
      </c>
      <c r="AB477" s="87"/>
      <c r="AC477" s="87"/>
      <c r="AD477" s="126"/>
      <c r="AE477" s="126"/>
      <c r="AF477" s="87"/>
      <c r="AG477" s="87"/>
      <c r="AH477" s="126"/>
      <c r="AI477" s="126"/>
      <c r="AJ477" s="138"/>
      <c r="AK477" s="91"/>
      <c r="AL477" s="91"/>
      <c r="AM477" s="91"/>
      <c r="AN477" s="151"/>
      <c r="AO477" s="151"/>
      <c r="AP477" s="151"/>
      <c r="AQ477" s="151"/>
      <c r="AR477" s="151"/>
      <c r="AS477" s="151"/>
      <c r="AT477" s="151"/>
      <c r="AU477" s="152"/>
      <c r="AV477" s="152"/>
      <c r="AW477" s="152"/>
      <c r="AX477" s="151"/>
      <c r="AY477" s="151"/>
      <c r="AZ477" s="152"/>
      <c r="BA477" s="152"/>
      <c r="BB477" s="152"/>
      <c r="BC477" s="152"/>
      <c r="BD477" s="91"/>
      <c r="BE477" s="91"/>
      <c r="BF477" s="91"/>
      <c r="BG477" s="91"/>
      <c r="BH477" s="91"/>
      <c r="BI477" s="91"/>
      <c r="BJ477" s="91"/>
      <c r="BK477" s="91"/>
      <c r="BL477" s="91"/>
      <c r="BM477" s="91"/>
      <c r="BN477" s="87"/>
      <c r="BO477" s="87"/>
      <c r="BP477" s="91"/>
      <c r="BQ477" s="91"/>
      <c r="BR477" s="91"/>
      <c r="BS477" s="91"/>
      <c r="BT477" s="87"/>
      <c r="BU477" s="87"/>
      <c r="BV477" s="87"/>
      <c r="BW477" s="87"/>
      <c r="BX477" s="87"/>
      <c r="BY477" s="87"/>
      <c r="BZ477" s="87"/>
      <c r="CA477" s="87"/>
      <c r="CB477" s="87"/>
      <c r="CC477" s="87"/>
      <c r="CD477" s="87"/>
      <c r="CE477" s="87"/>
    </row>
    <row r="478" spans="1:83" ht="30" customHeight="1">
      <c r="A478" s="87"/>
      <c r="B478" s="270" t="str">
        <f>IF(OR(SCHEDULES!O477=0,SCHEDULES!O477=""),"",SCHEDULES!O477)</f>
        <v/>
      </c>
      <c r="C478" s="271" t="str">
        <f>IF(B478="","",SCHEDULES!P477)</f>
        <v/>
      </c>
      <c r="D478" s="270" t="str">
        <f>IF(B478="","",SCHEDULES!Q477)</f>
        <v/>
      </c>
      <c r="E478" s="272" t="str">
        <f>IF(B478="","",SCHEDULES!R477)</f>
        <v/>
      </c>
      <c r="F478" s="262" t="str">
        <f t="shared" si="93"/>
        <v/>
      </c>
      <c r="G478" s="270" t="str">
        <f>IFERROR(INDEX(LOGOS!B:B,MATCH(H478,LOGOS!A:A,0),1),"")</f>
        <v/>
      </c>
      <c r="H478" s="270" t="str">
        <f>IF(B478="","",SCHEDULES!S477)</f>
        <v/>
      </c>
      <c r="I478" s="313" t="s">
        <v>117</v>
      </c>
      <c r="J478" s="273" t="str">
        <f t="shared" si="94"/>
        <v/>
      </c>
      <c r="K478" s="313" t="s">
        <v>117</v>
      </c>
      <c r="L478" s="270" t="str">
        <f>IF(B478="","",SCHEDULES!T477)</f>
        <v/>
      </c>
      <c r="M478" s="270" t="str">
        <f>IFERROR(INDEX(LOGOS!B:B,MATCH(L478,LOGOS!A:A,0),1),"")</f>
        <v/>
      </c>
      <c r="N478" s="107" t="str">
        <f t="shared" si="95"/>
        <v/>
      </c>
      <c r="O478" s="108" t="str">
        <f t="shared" si="96"/>
        <v/>
      </c>
      <c r="P478" s="108" t="str">
        <f t="shared" si="97"/>
        <v/>
      </c>
      <c r="Q478" s="109" t="str">
        <f t="shared" si="98"/>
        <v/>
      </c>
      <c r="R478" s="109" t="str">
        <f t="shared" si="99"/>
        <v/>
      </c>
      <c r="S478" s="109" t="str">
        <f t="shared" si="100"/>
        <v/>
      </c>
      <c r="T478" s="109" t="str">
        <f t="shared" si="101"/>
        <v/>
      </c>
      <c r="U478" s="108" t="str">
        <f>IF(N478="","",IF(MASTER.SCHEDULE!$N478="Draw",1,IF(MASTER.SCHEDULE!$N478=H478,3,0)))</f>
        <v/>
      </c>
      <c r="V478" s="108" t="str">
        <f>IF(N478="","",IF(MASTER.SCHEDULE!$N478="Draw",1,IF(MASTER.SCHEDULE!$N478=L478,3,0)))</f>
        <v/>
      </c>
      <c r="W478" s="109" t="str">
        <f>IF(N478="","",MASTER.SCHEDULE!$Q478+MASTER.SCHEDULE!$R478)</f>
        <v/>
      </c>
      <c r="X478" s="110" t="e">
        <f t="shared" si="102"/>
        <v>#VALUE!</v>
      </c>
      <c r="Y478" s="87"/>
      <c r="Z478" s="87"/>
      <c r="AA478" s="275" t="str">
        <f t="shared" si="103"/>
        <v/>
      </c>
      <c r="AB478" s="87"/>
      <c r="AC478" s="87"/>
      <c r="AD478" s="126"/>
      <c r="AE478" s="126"/>
      <c r="AF478" s="87"/>
      <c r="AG478" s="87"/>
      <c r="AH478" s="126"/>
      <c r="AI478" s="126"/>
      <c r="AJ478" s="138"/>
      <c r="AK478" s="91"/>
      <c r="AL478" s="91"/>
      <c r="AM478" s="91"/>
      <c r="AN478" s="151"/>
      <c r="AO478" s="151"/>
      <c r="AP478" s="151"/>
      <c r="AQ478" s="151"/>
      <c r="AR478" s="151"/>
      <c r="AS478" s="151"/>
      <c r="AT478" s="151"/>
      <c r="AU478" s="152"/>
      <c r="AV478" s="152"/>
      <c r="AW478" s="152"/>
      <c r="AX478" s="151"/>
      <c r="AY478" s="151"/>
      <c r="AZ478" s="152"/>
      <c r="BA478" s="152"/>
      <c r="BB478" s="152"/>
      <c r="BC478" s="152"/>
      <c r="BD478" s="91"/>
      <c r="BE478" s="91"/>
      <c r="BF478" s="91"/>
      <c r="BG478" s="91"/>
      <c r="BH478" s="91"/>
      <c r="BI478" s="91"/>
      <c r="BJ478" s="91"/>
      <c r="BK478" s="91"/>
      <c r="BL478" s="91"/>
      <c r="BM478" s="91"/>
      <c r="BN478" s="87"/>
      <c r="BO478" s="87"/>
      <c r="BP478" s="91"/>
      <c r="BQ478" s="91"/>
      <c r="BR478" s="91"/>
      <c r="BS478" s="91"/>
      <c r="BT478" s="87"/>
      <c r="BU478" s="87"/>
      <c r="BV478" s="87"/>
      <c r="BW478" s="87"/>
      <c r="BX478" s="87"/>
      <c r="BY478" s="87"/>
      <c r="BZ478" s="87"/>
      <c r="CA478" s="87"/>
      <c r="CB478" s="87"/>
      <c r="CC478" s="87"/>
      <c r="CD478" s="87"/>
      <c r="CE478" s="87"/>
    </row>
    <row r="479" spans="1:83" ht="30" customHeight="1">
      <c r="A479" s="87"/>
      <c r="B479" s="270" t="str">
        <f>IF(OR(SCHEDULES!O478=0,SCHEDULES!O478=""),"",SCHEDULES!O478)</f>
        <v/>
      </c>
      <c r="C479" s="271" t="str">
        <f>IF(B479="","",SCHEDULES!P478)</f>
        <v/>
      </c>
      <c r="D479" s="270" t="str">
        <f>IF(B479="","",SCHEDULES!Q478)</f>
        <v/>
      </c>
      <c r="E479" s="272" t="str">
        <f>IF(B479="","",SCHEDULES!R478)</f>
        <v/>
      </c>
      <c r="F479" s="262" t="str">
        <f t="shared" si="93"/>
        <v/>
      </c>
      <c r="G479" s="270" t="str">
        <f>IFERROR(INDEX(LOGOS!B:B,MATCH(H479,LOGOS!A:A,0),1),"")</f>
        <v/>
      </c>
      <c r="H479" s="270" t="str">
        <f>IF(B479="","",SCHEDULES!S478)</f>
        <v/>
      </c>
      <c r="I479" s="313" t="s">
        <v>117</v>
      </c>
      <c r="J479" s="273" t="str">
        <f t="shared" si="94"/>
        <v/>
      </c>
      <c r="K479" s="313" t="s">
        <v>117</v>
      </c>
      <c r="L479" s="270" t="str">
        <f>IF(B479="","",SCHEDULES!T478)</f>
        <v/>
      </c>
      <c r="M479" s="270" t="str">
        <f>IFERROR(INDEX(LOGOS!B:B,MATCH(L479,LOGOS!A:A,0),1),"")</f>
        <v/>
      </c>
      <c r="N479" s="107" t="str">
        <f t="shared" si="95"/>
        <v/>
      </c>
      <c r="O479" s="108" t="str">
        <f t="shared" si="96"/>
        <v/>
      </c>
      <c r="P479" s="108" t="str">
        <f t="shared" si="97"/>
        <v/>
      </c>
      <c r="Q479" s="109" t="str">
        <f t="shared" si="98"/>
        <v/>
      </c>
      <c r="R479" s="109" t="str">
        <f t="shared" si="99"/>
        <v/>
      </c>
      <c r="S479" s="109" t="str">
        <f t="shared" si="100"/>
        <v/>
      </c>
      <c r="T479" s="109" t="str">
        <f t="shared" si="101"/>
        <v/>
      </c>
      <c r="U479" s="108" t="str">
        <f>IF(N479="","",IF(MASTER.SCHEDULE!$N479="Draw",1,IF(MASTER.SCHEDULE!$N479=H479,3,0)))</f>
        <v/>
      </c>
      <c r="V479" s="108" t="str">
        <f>IF(N479="","",IF(MASTER.SCHEDULE!$N479="Draw",1,IF(MASTER.SCHEDULE!$N479=L479,3,0)))</f>
        <v/>
      </c>
      <c r="W479" s="109" t="str">
        <f>IF(N479="","",MASTER.SCHEDULE!$Q479+MASTER.SCHEDULE!$R479)</f>
        <v/>
      </c>
      <c r="X479" s="110" t="e">
        <f t="shared" si="102"/>
        <v>#VALUE!</v>
      </c>
      <c r="Y479" s="87"/>
      <c r="Z479" s="87"/>
      <c r="AA479" s="275" t="str">
        <f t="shared" si="103"/>
        <v/>
      </c>
      <c r="AB479" s="87"/>
      <c r="AC479" s="87"/>
      <c r="AD479" s="126"/>
      <c r="AE479" s="126"/>
      <c r="AF479" s="87"/>
      <c r="AG479" s="87"/>
      <c r="AH479" s="126"/>
      <c r="AI479" s="126"/>
      <c r="AJ479" s="138"/>
      <c r="AK479" s="91"/>
      <c r="AL479" s="91"/>
      <c r="AM479" s="91"/>
      <c r="AN479" s="151"/>
      <c r="AO479" s="151"/>
      <c r="AP479" s="151"/>
      <c r="AQ479" s="151"/>
      <c r="AR479" s="151"/>
      <c r="AS479" s="151"/>
      <c r="AT479" s="151"/>
      <c r="AU479" s="152"/>
      <c r="AV479" s="152"/>
      <c r="AW479" s="152"/>
      <c r="AX479" s="151"/>
      <c r="AY479" s="151"/>
      <c r="AZ479" s="152"/>
      <c r="BA479" s="152"/>
      <c r="BB479" s="152"/>
      <c r="BC479" s="152"/>
      <c r="BD479" s="91"/>
      <c r="BE479" s="91"/>
      <c r="BF479" s="91"/>
      <c r="BG479" s="91"/>
      <c r="BH479" s="91"/>
      <c r="BI479" s="91"/>
      <c r="BJ479" s="91"/>
      <c r="BK479" s="91"/>
      <c r="BL479" s="91"/>
      <c r="BM479" s="91"/>
      <c r="BN479" s="87"/>
      <c r="BO479" s="87"/>
      <c r="BP479" s="91"/>
      <c r="BQ479" s="91"/>
      <c r="BR479" s="91"/>
      <c r="BS479" s="91"/>
      <c r="BT479" s="87"/>
      <c r="BU479" s="87"/>
      <c r="BV479" s="87"/>
      <c r="BW479" s="87"/>
      <c r="BX479" s="87"/>
      <c r="BY479" s="87"/>
      <c r="BZ479" s="87"/>
      <c r="CA479" s="87"/>
      <c r="CB479" s="87"/>
      <c r="CC479" s="87"/>
      <c r="CD479" s="87"/>
      <c r="CE479" s="87"/>
    </row>
    <row r="480" spans="1:83" ht="30" customHeight="1">
      <c r="A480" s="87"/>
      <c r="B480" s="270" t="str">
        <f>IF(OR(SCHEDULES!O479=0,SCHEDULES!O479=""),"",SCHEDULES!O479)</f>
        <v/>
      </c>
      <c r="C480" s="271" t="str">
        <f>IF(B480="","",SCHEDULES!P479)</f>
        <v/>
      </c>
      <c r="D480" s="270" t="str">
        <f>IF(B480="","",SCHEDULES!Q479)</f>
        <v/>
      </c>
      <c r="E480" s="272" t="str">
        <f>IF(B480="","",SCHEDULES!R479)</f>
        <v/>
      </c>
      <c r="F480" s="262" t="str">
        <f t="shared" si="93"/>
        <v/>
      </c>
      <c r="G480" s="270" t="str">
        <f>IFERROR(INDEX(LOGOS!B:B,MATCH(H480,LOGOS!A:A,0),1),"")</f>
        <v/>
      </c>
      <c r="H480" s="270" t="str">
        <f>IF(B480="","",SCHEDULES!S479)</f>
        <v/>
      </c>
      <c r="I480" s="313" t="s">
        <v>117</v>
      </c>
      <c r="J480" s="273" t="str">
        <f t="shared" si="94"/>
        <v/>
      </c>
      <c r="K480" s="313" t="s">
        <v>117</v>
      </c>
      <c r="L480" s="270" t="str">
        <f>IF(B480="","",SCHEDULES!T479)</f>
        <v/>
      </c>
      <c r="M480" s="270" t="str">
        <f>IFERROR(INDEX(LOGOS!B:B,MATCH(L480,LOGOS!A:A,0),1),"")</f>
        <v/>
      </c>
      <c r="N480" s="107" t="str">
        <f t="shared" si="95"/>
        <v/>
      </c>
      <c r="O480" s="108" t="str">
        <f t="shared" si="96"/>
        <v/>
      </c>
      <c r="P480" s="108" t="str">
        <f t="shared" si="97"/>
        <v/>
      </c>
      <c r="Q480" s="109" t="str">
        <f t="shared" si="98"/>
        <v/>
      </c>
      <c r="R480" s="109" t="str">
        <f t="shared" si="99"/>
        <v/>
      </c>
      <c r="S480" s="109" t="str">
        <f t="shared" si="100"/>
        <v/>
      </c>
      <c r="T480" s="109" t="str">
        <f t="shared" si="101"/>
        <v/>
      </c>
      <c r="U480" s="108" t="str">
        <f>IF(N480="","",IF(MASTER.SCHEDULE!$N480="Draw",1,IF(MASTER.SCHEDULE!$N480=H480,3,0)))</f>
        <v/>
      </c>
      <c r="V480" s="108" t="str">
        <f>IF(N480="","",IF(MASTER.SCHEDULE!$N480="Draw",1,IF(MASTER.SCHEDULE!$N480=L480,3,0)))</f>
        <v/>
      </c>
      <c r="W480" s="109" t="str">
        <f>IF(N480="","",MASTER.SCHEDULE!$Q480+MASTER.SCHEDULE!$R480)</f>
        <v/>
      </c>
      <c r="X480" s="110" t="e">
        <f t="shared" si="102"/>
        <v>#VALUE!</v>
      </c>
      <c r="Y480" s="87"/>
      <c r="Z480" s="87"/>
      <c r="AA480" s="275" t="str">
        <f t="shared" si="103"/>
        <v/>
      </c>
      <c r="AB480" s="87"/>
      <c r="AC480" s="87"/>
      <c r="AD480" s="126"/>
      <c r="AE480" s="126"/>
      <c r="AF480" s="87"/>
      <c r="AG480" s="87"/>
      <c r="AH480" s="126"/>
      <c r="AI480" s="126"/>
      <c r="AJ480" s="138"/>
      <c r="AK480" s="91"/>
      <c r="AL480" s="91"/>
      <c r="AM480" s="91"/>
      <c r="AN480" s="151"/>
      <c r="AO480" s="151"/>
      <c r="AP480" s="151"/>
      <c r="AQ480" s="151"/>
      <c r="AR480" s="151"/>
      <c r="AS480" s="151"/>
      <c r="AT480" s="151"/>
      <c r="AU480" s="152"/>
      <c r="AV480" s="152"/>
      <c r="AW480" s="152"/>
      <c r="AX480" s="151"/>
      <c r="AY480" s="151"/>
      <c r="AZ480" s="152"/>
      <c r="BA480" s="152"/>
      <c r="BB480" s="152"/>
      <c r="BC480" s="152"/>
      <c r="BD480" s="91"/>
      <c r="BE480" s="91"/>
      <c r="BF480" s="91"/>
      <c r="BG480" s="91"/>
      <c r="BH480" s="91"/>
      <c r="BI480" s="91"/>
      <c r="BJ480" s="91"/>
      <c r="BK480" s="91"/>
      <c r="BL480" s="91"/>
      <c r="BM480" s="91"/>
      <c r="BN480" s="87"/>
      <c r="BO480" s="87"/>
      <c r="BP480" s="91"/>
      <c r="BQ480" s="91"/>
      <c r="BR480" s="91"/>
      <c r="BS480" s="91"/>
      <c r="BT480" s="87"/>
      <c r="BU480" s="87"/>
      <c r="BV480" s="87"/>
      <c r="BW480" s="87"/>
      <c r="BX480" s="87"/>
      <c r="BY480" s="87"/>
      <c r="BZ480" s="87"/>
      <c r="CA480" s="87"/>
      <c r="CB480" s="87"/>
      <c r="CC480" s="87"/>
      <c r="CD480" s="87"/>
      <c r="CE480" s="87"/>
    </row>
    <row r="481" spans="1:83" ht="30" customHeight="1">
      <c r="A481" s="87"/>
      <c r="B481" s="270" t="str">
        <f>IF(OR(SCHEDULES!O480=0,SCHEDULES!O480=""),"",SCHEDULES!O480)</f>
        <v/>
      </c>
      <c r="C481" s="271" t="str">
        <f>IF(B481="","",SCHEDULES!P480)</f>
        <v/>
      </c>
      <c r="D481" s="270" t="str">
        <f>IF(B481="","",SCHEDULES!Q480)</f>
        <v/>
      </c>
      <c r="E481" s="272" t="str">
        <f>IF(B481="","",SCHEDULES!R480)</f>
        <v/>
      </c>
      <c r="F481" s="262" t="str">
        <f t="shared" si="93"/>
        <v/>
      </c>
      <c r="G481" s="270" t="str">
        <f>IFERROR(INDEX(LOGOS!B:B,MATCH(H481,LOGOS!A:A,0),1),"")</f>
        <v/>
      </c>
      <c r="H481" s="270" t="str">
        <f>IF(B481="","",SCHEDULES!S480)</f>
        <v/>
      </c>
      <c r="I481" s="313" t="s">
        <v>117</v>
      </c>
      <c r="J481" s="273" t="str">
        <f t="shared" si="94"/>
        <v/>
      </c>
      <c r="K481" s="313" t="s">
        <v>117</v>
      </c>
      <c r="L481" s="270" t="str">
        <f>IF(B481="","",SCHEDULES!T480)</f>
        <v/>
      </c>
      <c r="M481" s="270" t="str">
        <f>IFERROR(INDEX(LOGOS!B:B,MATCH(L481,LOGOS!A:A,0),1),"")</f>
        <v/>
      </c>
      <c r="N481" s="107" t="str">
        <f t="shared" si="95"/>
        <v/>
      </c>
      <c r="O481" s="108" t="str">
        <f t="shared" si="96"/>
        <v/>
      </c>
      <c r="P481" s="108" t="str">
        <f t="shared" si="97"/>
        <v/>
      </c>
      <c r="Q481" s="109" t="str">
        <f t="shared" si="98"/>
        <v/>
      </c>
      <c r="R481" s="109" t="str">
        <f t="shared" si="99"/>
        <v/>
      </c>
      <c r="S481" s="109" t="str">
        <f t="shared" si="100"/>
        <v/>
      </c>
      <c r="T481" s="109" t="str">
        <f t="shared" si="101"/>
        <v/>
      </c>
      <c r="U481" s="108" t="str">
        <f>IF(N481="","",IF(MASTER.SCHEDULE!$N481="Draw",1,IF(MASTER.SCHEDULE!$N481=H481,3,0)))</f>
        <v/>
      </c>
      <c r="V481" s="108" t="str">
        <f>IF(N481="","",IF(MASTER.SCHEDULE!$N481="Draw",1,IF(MASTER.SCHEDULE!$N481=L481,3,0)))</f>
        <v/>
      </c>
      <c r="W481" s="109" t="str">
        <f>IF(N481="","",MASTER.SCHEDULE!$Q481+MASTER.SCHEDULE!$R481)</f>
        <v/>
      </c>
      <c r="X481" s="110" t="e">
        <f t="shared" si="102"/>
        <v>#VALUE!</v>
      </c>
      <c r="Y481" s="87"/>
      <c r="Z481" s="87"/>
      <c r="AA481" s="275" t="str">
        <f t="shared" si="103"/>
        <v/>
      </c>
      <c r="AB481" s="87"/>
      <c r="AC481" s="87"/>
      <c r="AD481" s="126"/>
      <c r="AE481" s="126"/>
      <c r="AF481" s="87"/>
      <c r="AG481" s="87"/>
      <c r="AH481" s="126"/>
      <c r="AI481" s="126"/>
      <c r="AJ481" s="138"/>
      <c r="AK481" s="91"/>
      <c r="AL481" s="91"/>
      <c r="AM481" s="91"/>
      <c r="AN481" s="151"/>
      <c r="AO481" s="151"/>
      <c r="AP481" s="151"/>
      <c r="AQ481" s="151"/>
      <c r="AR481" s="151"/>
      <c r="AS481" s="151"/>
      <c r="AT481" s="151"/>
      <c r="AU481" s="152"/>
      <c r="AV481" s="152"/>
      <c r="AW481" s="152"/>
      <c r="AX481" s="151"/>
      <c r="AY481" s="151"/>
      <c r="AZ481" s="152"/>
      <c r="BA481" s="152"/>
      <c r="BB481" s="152"/>
      <c r="BC481" s="152"/>
      <c r="BD481" s="91"/>
      <c r="BE481" s="91"/>
      <c r="BF481" s="91"/>
      <c r="BG481" s="91"/>
      <c r="BH481" s="91"/>
      <c r="BI481" s="91"/>
      <c r="BJ481" s="91"/>
      <c r="BK481" s="91"/>
      <c r="BL481" s="91"/>
      <c r="BM481" s="91"/>
      <c r="BN481" s="87"/>
      <c r="BO481" s="87"/>
      <c r="BP481" s="91"/>
      <c r="BQ481" s="91"/>
      <c r="BR481" s="91"/>
      <c r="BS481" s="91"/>
      <c r="BT481" s="87"/>
      <c r="BU481" s="87"/>
      <c r="BV481" s="87"/>
      <c r="BW481" s="87"/>
      <c r="BX481" s="87"/>
      <c r="BY481" s="87"/>
      <c r="BZ481" s="87"/>
      <c r="CA481" s="87"/>
      <c r="CB481" s="87"/>
      <c r="CC481" s="87"/>
      <c r="CD481" s="87"/>
      <c r="CE481" s="87"/>
    </row>
    <row r="482" spans="1:83" ht="30" customHeight="1">
      <c r="A482" s="87"/>
      <c r="B482" s="270" t="str">
        <f>IF(OR(SCHEDULES!O481=0,SCHEDULES!O481=""),"",SCHEDULES!O481)</f>
        <v/>
      </c>
      <c r="C482" s="271" t="str">
        <f>IF(B482="","",SCHEDULES!P481)</f>
        <v/>
      </c>
      <c r="D482" s="270" t="str">
        <f>IF(B482="","",SCHEDULES!Q481)</f>
        <v/>
      </c>
      <c r="E482" s="272" t="str">
        <f>IF(B482="","",SCHEDULES!R481)</f>
        <v/>
      </c>
      <c r="F482" s="262" t="str">
        <f t="shared" si="93"/>
        <v/>
      </c>
      <c r="G482" s="270" t="str">
        <f>IFERROR(INDEX(LOGOS!B:B,MATCH(H482,LOGOS!A:A,0),1),"")</f>
        <v/>
      </c>
      <c r="H482" s="270" t="str">
        <f>IF(B482="","",SCHEDULES!S481)</f>
        <v/>
      </c>
      <c r="I482" s="313" t="s">
        <v>117</v>
      </c>
      <c r="J482" s="273" t="str">
        <f t="shared" si="94"/>
        <v/>
      </c>
      <c r="K482" s="313" t="s">
        <v>117</v>
      </c>
      <c r="L482" s="270" t="str">
        <f>IF(B482="","",SCHEDULES!T481)</f>
        <v/>
      </c>
      <c r="M482" s="270" t="str">
        <f>IFERROR(INDEX(LOGOS!B:B,MATCH(L482,LOGOS!A:A,0),1),"")</f>
        <v/>
      </c>
      <c r="N482" s="107" t="str">
        <f t="shared" si="95"/>
        <v/>
      </c>
      <c r="O482" s="108" t="str">
        <f t="shared" si="96"/>
        <v/>
      </c>
      <c r="P482" s="108" t="str">
        <f t="shared" si="97"/>
        <v/>
      </c>
      <c r="Q482" s="109" t="str">
        <f t="shared" si="98"/>
        <v/>
      </c>
      <c r="R482" s="109" t="str">
        <f t="shared" si="99"/>
        <v/>
      </c>
      <c r="S482" s="109" t="str">
        <f t="shared" si="100"/>
        <v/>
      </c>
      <c r="T482" s="109" t="str">
        <f t="shared" si="101"/>
        <v/>
      </c>
      <c r="U482" s="108" t="str">
        <f>IF(N482="","",IF(MASTER.SCHEDULE!$N482="Draw",1,IF(MASTER.SCHEDULE!$N482=H482,3,0)))</f>
        <v/>
      </c>
      <c r="V482" s="108" t="str">
        <f>IF(N482="","",IF(MASTER.SCHEDULE!$N482="Draw",1,IF(MASTER.SCHEDULE!$N482=L482,3,0)))</f>
        <v/>
      </c>
      <c r="W482" s="109" t="str">
        <f>IF(N482="","",MASTER.SCHEDULE!$Q482+MASTER.SCHEDULE!$R482)</f>
        <v/>
      </c>
      <c r="X482" s="110" t="e">
        <f t="shared" si="102"/>
        <v>#VALUE!</v>
      </c>
      <c r="Y482" s="87"/>
      <c r="Z482" s="87"/>
      <c r="AA482" s="275" t="str">
        <f t="shared" si="103"/>
        <v/>
      </c>
      <c r="AB482" s="87"/>
      <c r="AC482" s="87"/>
      <c r="AD482" s="126"/>
      <c r="AE482" s="126"/>
      <c r="AF482" s="87"/>
      <c r="AG482" s="87"/>
      <c r="AH482" s="126"/>
      <c r="AI482" s="126"/>
      <c r="AJ482" s="138"/>
      <c r="AK482" s="91"/>
      <c r="AL482" s="91"/>
      <c r="AM482" s="91"/>
      <c r="AN482" s="151"/>
      <c r="AO482" s="151"/>
      <c r="AP482" s="151"/>
      <c r="AQ482" s="151"/>
      <c r="AR482" s="151"/>
      <c r="AS482" s="151"/>
      <c r="AT482" s="151"/>
      <c r="AU482" s="152"/>
      <c r="AV482" s="152"/>
      <c r="AW482" s="152"/>
      <c r="AX482" s="151"/>
      <c r="AY482" s="151"/>
      <c r="AZ482" s="152"/>
      <c r="BA482" s="152"/>
      <c r="BB482" s="152"/>
      <c r="BC482" s="152"/>
      <c r="BD482" s="91"/>
      <c r="BE482" s="91"/>
      <c r="BF482" s="91"/>
      <c r="BG482" s="91"/>
      <c r="BH482" s="91"/>
      <c r="BI482" s="91"/>
      <c r="BJ482" s="91"/>
      <c r="BK482" s="91"/>
      <c r="BL482" s="91"/>
      <c r="BM482" s="91"/>
      <c r="BN482" s="87"/>
      <c r="BO482" s="87"/>
      <c r="BP482" s="91"/>
      <c r="BQ482" s="91"/>
      <c r="BR482" s="91"/>
      <c r="BS482" s="91"/>
      <c r="BT482" s="87"/>
      <c r="BU482" s="87"/>
      <c r="BV482" s="87"/>
      <c r="BW482" s="87"/>
      <c r="BX482" s="87"/>
      <c r="BY482" s="87"/>
      <c r="BZ482" s="87"/>
      <c r="CA482" s="87"/>
      <c r="CB482" s="87"/>
      <c r="CC482" s="87"/>
      <c r="CD482" s="87"/>
      <c r="CE482" s="87"/>
    </row>
    <row r="483" spans="1:83" ht="30" customHeight="1">
      <c r="A483" s="87"/>
      <c r="B483" s="270" t="str">
        <f>IF(OR(SCHEDULES!O482=0,SCHEDULES!O482=""),"",SCHEDULES!O482)</f>
        <v/>
      </c>
      <c r="C483" s="271" t="str">
        <f>IF(B483="","",SCHEDULES!P482)</f>
        <v/>
      </c>
      <c r="D483" s="270" t="str">
        <f>IF(B483="","",SCHEDULES!Q482)</f>
        <v/>
      </c>
      <c r="E483" s="272" t="str">
        <f>IF(B483="","",SCHEDULES!R482)</f>
        <v/>
      </c>
      <c r="F483" s="262" t="str">
        <f t="shared" si="93"/>
        <v/>
      </c>
      <c r="G483" s="270" t="str">
        <f>IFERROR(INDEX(LOGOS!B:B,MATCH(H483,LOGOS!A:A,0),1),"")</f>
        <v/>
      </c>
      <c r="H483" s="270" t="str">
        <f>IF(B483="","",SCHEDULES!S482)</f>
        <v/>
      </c>
      <c r="I483" s="313" t="s">
        <v>117</v>
      </c>
      <c r="J483" s="273" t="str">
        <f t="shared" si="94"/>
        <v/>
      </c>
      <c r="K483" s="313" t="s">
        <v>117</v>
      </c>
      <c r="L483" s="270" t="str">
        <f>IF(B483="","",SCHEDULES!T482)</f>
        <v/>
      </c>
      <c r="M483" s="270" t="str">
        <f>IFERROR(INDEX(LOGOS!B:B,MATCH(L483,LOGOS!A:A,0),1),"")</f>
        <v/>
      </c>
      <c r="N483" s="107" t="str">
        <f t="shared" si="95"/>
        <v/>
      </c>
      <c r="O483" s="108" t="str">
        <f t="shared" si="96"/>
        <v/>
      </c>
      <c r="P483" s="108" t="str">
        <f t="shared" si="97"/>
        <v/>
      </c>
      <c r="Q483" s="109" t="str">
        <f t="shared" si="98"/>
        <v/>
      </c>
      <c r="R483" s="109" t="str">
        <f t="shared" si="99"/>
        <v/>
      </c>
      <c r="S483" s="109" t="str">
        <f t="shared" si="100"/>
        <v/>
      </c>
      <c r="T483" s="109" t="str">
        <f t="shared" si="101"/>
        <v/>
      </c>
      <c r="U483" s="108" t="str">
        <f>IF(N483="","",IF(MASTER.SCHEDULE!$N483="Draw",1,IF(MASTER.SCHEDULE!$N483=H483,3,0)))</f>
        <v/>
      </c>
      <c r="V483" s="108" t="str">
        <f>IF(N483="","",IF(MASTER.SCHEDULE!$N483="Draw",1,IF(MASTER.SCHEDULE!$N483=L483,3,0)))</f>
        <v/>
      </c>
      <c r="W483" s="109" t="str">
        <f>IF(N483="","",MASTER.SCHEDULE!$Q483+MASTER.SCHEDULE!$R483)</f>
        <v/>
      </c>
      <c r="X483" s="110" t="e">
        <f t="shared" si="102"/>
        <v>#VALUE!</v>
      </c>
      <c r="Y483" s="87"/>
      <c r="Z483" s="87"/>
      <c r="AA483" s="275" t="str">
        <f t="shared" si="103"/>
        <v/>
      </c>
      <c r="AB483" s="87"/>
      <c r="AC483" s="87"/>
      <c r="AD483" s="126"/>
      <c r="AE483" s="126"/>
      <c r="AF483" s="87"/>
      <c r="AG483" s="87"/>
      <c r="AH483" s="126"/>
      <c r="AI483" s="126"/>
      <c r="AJ483" s="138"/>
      <c r="AK483" s="91"/>
      <c r="AL483" s="91"/>
      <c r="AM483" s="91"/>
      <c r="AN483" s="151"/>
      <c r="AO483" s="151"/>
      <c r="AP483" s="151"/>
      <c r="AQ483" s="151"/>
      <c r="AR483" s="151"/>
      <c r="AS483" s="151"/>
      <c r="AT483" s="151"/>
      <c r="AU483" s="152"/>
      <c r="AV483" s="152"/>
      <c r="AW483" s="152"/>
      <c r="AX483" s="151"/>
      <c r="AY483" s="151"/>
      <c r="AZ483" s="152"/>
      <c r="BA483" s="152"/>
      <c r="BB483" s="152"/>
      <c r="BC483" s="152"/>
      <c r="BD483" s="91"/>
      <c r="BE483" s="91"/>
      <c r="BF483" s="91"/>
      <c r="BG483" s="91"/>
      <c r="BH483" s="91"/>
      <c r="BI483" s="91"/>
      <c r="BJ483" s="91"/>
      <c r="BK483" s="91"/>
      <c r="BL483" s="91"/>
      <c r="BM483" s="91"/>
      <c r="BN483" s="87"/>
      <c r="BO483" s="87"/>
      <c r="BP483" s="91"/>
      <c r="BQ483" s="91"/>
      <c r="BR483" s="91"/>
      <c r="BS483" s="91"/>
      <c r="BT483" s="87"/>
      <c r="BU483" s="87"/>
      <c r="BV483" s="87"/>
      <c r="BW483" s="87"/>
      <c r="BX483" s="87"/>
      <c r="BY483" s="87"/>
      <c r="BZ483" s="87"/>
      <c r="CA483" s="87"/>
      <c r="CB483" s="87"/>
      <c r="CC483" s="87"/>
      <c r="CD483" s="87"/>
      <c r="CE483" s="87"/>
    </row>
    <row r="484" spans="1:83" ht="30" customHeight="1">
      <c r="A484" s="87"/>
      <c r="B484" s="270" t="str">
        <f>IF(OR(SCHEDULES!O483=0,SCHEDULES!O483=""),"",SCHEDULES!O483)</f>
        <v/>
      </c>
      <c r="C484" s="271" t="str">
        <f>IF(B484="","",SCHEDULES!P483)</f>
        <v/>
      </c>
      <c r="D484" s="270" t="str">
        <f>IF(B484="","",SCHEDULES!Q483)</f>
        <v/>
      </c>
      <c r="E484" s="272" t="str">
        <f>IF(B484="","",SCHEDULES!R483)</f>
        <v/>
      </c>
      <c r="F484" s="262" t="str">
        <f t="shared" si="93"/>
        <v/>
      </c>
      <c r="G484" s="270" t="str">
        <f>IFERROR(INDEX(LOGOS!B:B,MATCH(H484,LOGOS!A:A,0),1),"")</f>
        <v/>
      </c>
      <c r="H484" s="270" t="str">
        <f>IF(B484="","",SCHEDULES!S483)</f>
        <v/>
      </c>
      <c r="I484" s="313" t="s">
        <v>117</v>
      </c>
      <c r="J484" s="273" t="str">
        <f t="shared" si="94"/>
        <v/>
      </c>
      <c r="K484" s="313" t="s">
        <v>117</v>
      </c>
      <c r="L484" s="270" t="str">
        <f>IF(B484="","",SCHEDULES!T483)</f>
        <v/>
      </c>
      <c r="M484" s="270" t="str">
        <f>IFERROR(INDEX(LOGOS!B:B,MATCH(L484,LOGOS!A:A,0),1),"")</f>
        <v/>
      </c>
      <c r="N484" s="107" t="str">
        <f t="shared" si="95"/>
        <v/>
      </c>
      <c r="O484" s="108" t="str">
        <f t="shared" si="96"/>
        <v/>
      </c>
      <c r="P484" s="108" t="str">
        <f t="shared" si="97"/>
        <v/>
      </c>
      <c r="Q484" s="109" t="str">
        <f t="shared" si="98"/>
        <v/>
      </c>
      <c r="R484" s="109" t="str">
        <f t="shared" si="99"/>
        <v/>
      </c>
      <c r="S484" s="109" t="str">
        <f t="shared" si="100"/>
        <v/>
      </c>
      <c r="T484" s="109" t="str">
        <f t="shared" si="101"/>
        <v/>
      </c>
      <c r="U484" s="108" t="str">
        <f>IF(N484="","",IF(MASTER.SCHEDULE!$N484="Draw",1,IF(MASTER.SCHEDULE!$N484=H484,3,0)))</f>
        <v/>
      </c>
      <c r="V484" s="108" t="str">
        <f>IF(N484="","",IF(MASTER.SCHEDULE!$N484="Draw",1,IF(MASTER.SCHEDULE!$N484=L484,3,0)))</f>
        <v/>
      </c>
      <c r="W484" s="109" t="str">
        <f>IF(N484="","",MASTER.SCHEDULE!$Q484+MASTER.SCHEDULE!$R484)</f>
        <v/>
      </c>
      <c r="X484" s="110" t="e">
        <f t="shared" si="102"/>
        <v>#VALUE!</v>
      </c>
      <c r="Y484" s="87"/>
      <c r="Z484" s="87"/>
      <c r="AA484" s="275" t="str">
        <f t="shared" si="103"/>
        <v/>
      </c>
      <c r="AB484" s="87"/>
      <c r="AC484" s="87"/>
      <c r="AD484" s="126"/>
      <c r="AE484" s="126"/>
      <c r="AF484" s="87"/>
      <c r="AG484" s="87"/>
      <c r="AH484" s="126"/>
      <c r="AI484" s="126"/>
      <c r="AJ484" s="138"/>
      <c r="AK484" s="91"/>
      <c r="AL484" s="91"/>
      <c r="AM484" s="91"/>
      <c r="AN484" s="151"/>
      <c r="AO484" s="151"/>
      <c r="AP484" s="151"/>
      <c r="AQ484" s="151"/>
      <c r="AR484" s="151"/>
      <c r="AS484" s="151"/>
      <c r="AT484" s="151"/>
      <c r="AU484" s="152"/>
      <c r="AV484" s="152"/>
      <c r="AW484" s="152"/>
      <c r="AX484" s="151"/>
      <c r="AY484" s="151"/>
      <c r="AZ484" s="152"/>
      <c r="BA484" s="152"/>
      <c r="BB484" s="152"/>
      <c r="BC484" s="152"/>
      <c r="BD484" s="91"/>
      <c r="BE484" s="91"/>
      <c r="BF484" s="91"/>
      <c r="BG484" s="91"/>
      <c r="BH484" s="91"/>
      <c r="BI484" s="91"/>
      <c r="BJ484" s="91"/>
      <c r="BK484" s="91"/>
      <c r="BL484" s="91"/>
      <c r="BM484" s="91"/>
      <c r="BN484" s="87"/>
      <c r="BO484" s="87"/>
      <c r="BP484" s="91"/>
      <c r="BQ484" s="91"/>
      <c r="BR484" s="91"/>
      <c r="BS484" s="91"/>
      <c r="BT484" s="87"/>
      <c r="BU484" s="87"/>
      <c r="BV484" s="87"/>
      <c r="BW484" s="87"/>
      <c r="BX484" s="87"/>
      <c r="BY484" s="87"/>
      <c r="BZ484" s="87"/>
      <c r="CA484" s="87"/>
      <c r="CB484" s="87"/>
      <c r="CC484" s="87"/>
      <c r="CD484" s="87"/>
      <c r="CE484" s="87"/>
    </row>
    <row r="485" spans="1:83" ht="30" customHeight="1">
      <c r="A485" s="87"/>
      <c r="B485" s="270" t="str">
        <f>IF(OR(SCHEDULES!O484=0,SCHEDULES!O484=""),"",SCHEDULES!O484)</f>
        <v/>
      </c>
      <c r="C485" s="271" t="str">
        <f>IF(B485="","",SCHEDULES!P484)</f>
        <v/>
      </c>
      <c r="D485" s="270" t="str">
        <f>IF(B485="","",SCHEDULES!Q484)</f>
        <v/>
      </c>
      <c r="E485" s="272" t="str">
        <f>IF(B485="","",SCHEDULES!R484)</f>
        <v/>
      </c>
      <c r="F485" s="262" t="str">
        <f t="shared" si="93"/>
        <v/>
      </c>
      <c r="G485" s="270" t="str">
        <f>IFERROR(INDEX(LOGOS!B:B,MATCH(H485,LOGOS!A:A,0),1),"")</f>
        <v/>
      </c>
      <c r="H485" s="270" t="str">
        <f>IF(B485="","",SCHEDULES!S484)</f>
        <v/>
      </c>
      <c r="I485" s="313" t="s">
        <v>117</v>
      </c>
      <c r="J485" s="273" t="str">
        <f t="shared" si="94"/>
        <v/>
      </c>
      <c r="K485" s="313" t="s">
        <v>117</v>
      </c>
      <c r="L485" s="270" t="str">
        <f>IF(B485="","",SCHEDULES!T484)</f>
        <v/>
      </c>
      <c r="M485" s="270" t="str">
        <f>IFERROR(INDEX(LOGOS!B:B,MATCH(L485,LOGOS!A:A,0),1),"")</f>
        <v/>
      </c>
      <c r="N485" s="107" t="str">
        <f t="shared" si="95"/>
        <v/>
      </c>
      <c r="O485" s="108" t="str">
        <f t="shared" si="96"/>
        <v/>
      </c>
      <c r="P485" s="108" t="str">
        <f t="shared" si="97"/>
        <v/>
      </c>
      <c r="Q485" s="109" t="str">
        <f t="shared" si="98"/>
        <v/>
      </c>
      <c r="R485" s="109" t="str">
        <f t="shared" si="99"/>
        <v/>
      </c>
      <c r="S485" s="109" t="str">
        <f t="shared" si="100"/>
        <v/>
      </c>
      <c r="T485" s="109" t="str">
        <f t="shared" si="101"/>
        <v/>
      </c>
      <c r="U485" s="108" t="str">
        <f>IF(N485="","",IF(MASTER.SCHEDULE!$N485="Draw",1,IF(MASTER.SCHEDULE!$N485=H485,3,0)))</f>
        <v/>
      </c>
      <c r="V485" s="108" t="str">
        <f>IF(N485="","",IF(MASTER.SCHEDULE!$N485="Draw",1,IF(MASTER.SCHEDULE!$N485=L485,3,0)))</f>
        <v/>
      </c>
      <c r="W485" s="109" t="str">
        <f>IF(N485="","",MASTER.SCHEDULE!$Q485+MASTER.SCHEDULE!$R485)</f>
        <v/>
      </c>
      <c r="X485" s="110" t="e">
        <f t="shared" si="102"/>
        <v>#VALUE!</v>
      </c>
      <c r="Y485" s="87"/>
      <c r="Z485" s="87"/>
      <c r="AA485" s="275" t="str">
        <f t="shared" si="103"/>
        <v/>
      </c>
      <c r="AB485" s="87"/>
      <c r="AC485" s="87"/>
      <c r="AD485" s="126"/>
      <c r="AE485" s="126"/>
      <c r="AF485" s="87"/>
      <c r="AG485" s="87"/>
      <c r="AH485" s="126"/>
      <c r="AI485" s="126"/>
      <c r="AJ485" s="138"/>
      <c r="AK485" s="91"/>
      <c r="AL485" s="91"/>
      <c r="AM485" s="91"/>
      <c r="AN485" s="151"/>
      <c r="AO485" s="151"/>
      <c r="AP485" s="151"/>
      <c r="AQ485" s="151"/>
      <c r="AR485" s="151"/>
      <c r="AS485" s="151"/>
      <c r="AT485" s="151"/>
      <c r="AU485" s="152"/>
      <c r="AV485" s="152"/>
      <c r="AW485" s="152"/>
      <c r="AX485" s="151"/>
      <c r="AY485" s="151"/>
      <c r="AZ485" s="152"/>
      <c r="BA485" s="152"/>
      <c r="BB485" s="152"/>
      <c r="BC485" s="152"/>
      <c r="BD485" s="91"/>
      <c r="BE485" s="91"/>
      <c r="BF485" s="91"/>
      <c r="BG485" s="91"/>
      <c r="BH485" s="91"/>
      <c r="BI485" s="91"/>
      <c r="BJ485" s="91"/>
      <c r="BK485" s="91"/>
      <c r="BL485" s="91"/>
      <c r="BM485" s="91"/>
      <c r="BN485" s="87"/>
      <c r="BO485" s="87"/>
      <c r="BP485" s="91"/>
      <c r="BQ485" s="91"/>
      <c r="BR485" s="91"/>
      <c r="BS485" s="91"/>
      <c r="BT485" s="87"/>
      <c r="BU485" s="87"/>
      <c r="BV485" s="87"/>
      <c r="BW485" s="87"/>
      <c r="BX485" s="87"/>
      <c r="BY485" s="87"/>
      <c r="BZ485" s="87"/>
      <c r="CA485" s="87"/>
      <c r="CB485" s="87"/>
      <c r="CC485" s="87"/>
      <c r="CD485" s="87"/>
      <c r="CE485" s="87"/>
    </row>
    <row r="486" spans="1:83" ht="30" customHeight="1">
      <c r="A486" s="87"/>
      <c r="B486" s="270" t="str">
        <f>IF(OR(SCHEDULES!O485=0,SCHEDULES!O485=""),"",SCHEDULES!O485)</f>
        <v/>
      </c>
      <c r="C486" s="271" t="str">
        <f>IF(B486="","",SCHEDULES!P485)</f>
        <v/>
      </c>
      <c r="D486" s="270" t="str">
        <f>IF(B486="","",SCHEDULES!Q485)</f>
        <v/>
      </c>
      <c r="E486" s="272" t="str">
        <f>IF(B486="","",SCHEDULES!R485)</f>
        <v/>
      </c>
      <c r="F486" s="262" t="str">
        <f t="shared" si="93"/>
        <v/>
      </c>
      <c r="G486" s="270" t="str">
        <f>IFERROR(INDEX(LOGOS!B:B,MATCH(H486,LOGOS!A:A,0),1),"")</f>
        <v/>
      </c>
      <c r="H486" s="270" t="str">
        <f>IF(B486="","",SCHEDULES!S485)</f>
        <v/>
      </c>
      <c r="I486" s="313" t="s">
        <v>117</v>
      </c>
      <c r="J486" s="273" t="str">
        <f t="shared" si="94"/>
        <v/>
      </c>
      <c r="K486" s="313" t="s">
        <v>117</v>
      </c>
      <c r="L486" s="270" t="str">
        <f>IF(B486="","",SCHEDULES!T485)</f>
        <v/>
      </c>
      <c r="M486" s="270" t="str">
        <f>IFERROR(INDEX(LOGOS!B:B,MATCH(L486,LOGOS!A:A,0),1),"")</f>
        <v/>
      </c>
      <c r="N486" s="107" t="str">
        <f t="shared" si="95"/>
        <v/>
      </c>
      <c r="O486" s="108" t="str">
        <f t="shared" si="96"/>
        <v/>
      </c>
      <c r="P486" s="108" t="str">
        <f t="shared" si="97"/>
        <v/>
      </c>
      <c r="Q486" s="109" t="str">
        <f t="shared" si="98"/>
        <v/>
      </c>
      <c r="R486" s="109" t="str">
        <f t="shared" si="99"/>
        <v/>
      </c>
      <c r="S486" s="109" t="str">
        <f t="shared" si="100"/>
        <v/>
      </c>
      <c r="T486" s="109" t="str">
        <f t="shared" si="101"/>
        <v/>
      </c>
      <c r="U486" s="108" t="str">
        <f>IF(N486="","",IF(MASTER.SCHEDULE!$N486="Draw",1,IF(MASTER.SCHEDULE!$N486=H486,3,0)))</f>
        <v/>
      </c>
      <c r="V486" s="108" t="str">
        <f>IF(N486="","",IF(MASTER.SCHEDULE!$N486="Draw",1,IF(MASTER.SCHEDULE!$N486=L486,3,0)))</f>
        <v/>
      </c>
      <c r="W486" s="109" t="str">
        <f>IF(N486="","",MASTER.SCHEDULE!$Q486+MASTER.SCHEDULE!$R486)</f>
        <v/>
      </c>
      <c r="X486" s="110" t="e">
        <f t="shared" si="102"/>
        <v>#VALUE!</v>
      </c>
      <c r="Y486" s="87"/>
      <c r="Z486" s="87"/>
      <c r="AA486" s="275" t="str">
        <f t="shared" si="103"/>
        <v/>
      </c>
      <c r="AB486" s="87"/>
      <c r="AC486" s="87"/>
      <c r="AD486" s="126"/>
      <c r="AE486" s="126"/>
      <c r="AF486" s="87"/>
      <c r="AG486" s="87"/>
      <c r="AH486" s="126"/>
      <c r="AI486" s="126"/>
      <c r="AJ486" s="138"/>
      <c r="AK486" s="91"/>
      <c r="AL486" s="91"/>
      <c r="AM486" s="91"/>
      <c r="AN486" s="151"/>
      <c r="AO486" s="151"/>
      <c r="AP486" s="151"/>
      <c r="AQ486" s="151"/>
      <c r="AR486" s="151"/>
      <c r="AS486" s="151"/>
      <c r="AT486" s="151"/>
      <c r="AU486" s="152"/>
      <c r="AV486" s="152"/>
      <c r="AW486" s="152"/>
      <c r="AX486" s="151"/>
      <c r="AY486" s="151"/>
      <c r="AZ486" s="152"/>
      <c r="BA486" s="152"/>
      <c r="BB486" s="152"/>
      <c r="BC486" s="152"/>
      <c r="BD486" s="91"/>
      <c r="BE486" s="91"/>
      <c r="BF486" s="91"/>
      <c r="BG486" s="91"/>
      <c r="BH486" s="91"/>
      <c r="BI486" s="91"/>
      <c r="BJ486" s="91"/>
      <c r="BK486" s="91"/>
      <c r="BL486" s="91"/>
      <c r="BM486" s="91"/>
      <c r="BN486" s="87"/>
      <c r="BO486" s="87"/>
      <c r="BP486" s="91"/>
      <c r="BQ486" s="91"/>
      <c r="BR486" s="91"/>
      <c r="BS486" s="91"/>
      <c r="BT486" s="87"/>
      <c r="BU486" s="87"/>
      <c r="BV486" s="87"/>
      <c r="BW486" s="87"/>
      <c r="BX486" s="87"/>
      <c r="BY486" s="87"/>
      <c r="BZ486" s="87"/>
      <c r="CA486" s="87"/>
      <c r="CB486" s="87"/>
      <c r="CC486" s="87"/>
      <c r="CD486" s="87"/>
      <c r="CE486" s="87"/>
    </row>
    <row r="487" spans="1:83" ht="30" customHeight="1">
      <c r="A487" s="87"/>
      <c r="B487" s="270" t="str">
        <f>IF(OR(SCHEDULES!O486=0,SCHEDULES!O486=""),"",SCHEDULES!O486)</f>
        <v/>
      </c>
      <c r="C487" s="271" t="str">
        <f>IF(B487="","",SCHEDULES!P486)</f>
        <v/>
      </c>
      <c r="D487" s="270" t="str">
        <f>IF(B487="","",SCHEDULES!Q486)</f>
        <v/>
      </c>
      <c r="E487" s="272" t="str">
        <f>IF(B487="","",SCHEDULES!R486)</f>
        <v/>
      </c>
      <c r="F487" s="262" t="str">
        <f t="shared" si="93"/>
        <v/>
      </c>
      <c r="G487" s="270" t="str">
        <f>IFERROR(INDEX(LOGOS!B:B,MATCH(H487,LOGOS!A:A,0),1),"")</f>
        <v/>
      </c>
      <c r="H487" s="270" t="str">
        <f>IF(B487="","",SCHEDULES!S486)</f>
        <v/>
      </c>
      <c r="I487" s="313" t="s">
        <v>117</v>
      </c>
      <c r="J487" s="273" t="str">
        <f t="shared" si="94"/>
        <v/>
      </c>
      <c r="K487" s="313" t="s">
        <v>117</v>
      </c>
      <c r="L487" s="270" t="str">
        <f>IF(B487="","",SCHEDULES!T486)</f>
        <v/>
      </c>
      <c r="M487" s="270" t="str">
        <f>IFERROR(INDEX(LOGOS!B:B,MATCH(L487,LOGOS!A:A,0),1),"")</f>
        <v/>
      </c>
      <c r="N487" s="107" t="str">
        <f t="shared" si="95"/>
        <v/>
      </c>
      <c r="O487" s="108" t="str">
        <f t="shared" si="96"/>
        <v/>
      </c>
      <c r="P487" s="108" t="str">
        <f t="shared" si="97"/>
        <v/>
      </c>
      <c r="Q487" s="109" t="str">
        <f t="shared" si="98"/>
        <v/>
      </c>
      <c r="R487" s="109" t="str">
        <f t="shared" si="99"/>
        <v/>
      </c>
      <c r="S487" s="109" t="str">
        <f t="shared" si="100"/>
        <v/>
      </c>
      <c r="T487" s="109" t="str">
        <f t="shared" si="101"/>
        <v/>
      </c>
      <c r="U487" s="108" t="str">
        <f>IF(N487="","",IF(MASTER.SCHEDULE!$N487="Draw",1,IF(MASTER.SCHEDULE!$N487=H487,3,0)))</f>
        <v/>
      </c>
      <c r="V487" s="108" t="str">
        <f>IF(N487="","",IF(MASTER.SCHEDULE!$N487="Draw",1,IF(MASTER.SCHEDULE!$N487=L487,3,0)))</f>
        <v/>
      </c>
      <c r="W487" s="109" t="str">
        <f>IF(N487="","",MASTER.SCHEDULE!$Q487+MASTER.SCHEDULE!$R487)</f>
        <v/>
      </c>
      <c r="X487" s="110" t="e">
        <f t="shared" si="102"/>
        <v>#VALUE!</v>
      </c>
      <c r="Y487" s="87"/>
      <c r="Z487" s="87"/>
      <c r="AA487" s="275" t="str">
        <f t="shared" si="103"/>
        <v/>
      </c>
      <c r="AB487" s="87"/>
      <c r="AC487" s="87"/>
      <c r="AD487" s="126"/>
      <c r="AE487" s="126"/>
      <c r="AF487" s="87"/>
      <c r="AG487" s="87"/>
      <c r="AH487" s="126"/>
      <c r="AI487" s="126"/>
      <c r="AJ487" s="138"/>
      <c r="AK487" s="91"/>
      <c r="AL487" s="91"/>
      <c r="AM487" s="91"/>
      <c r="AN487" s="151"/>
      <c r="AO487" s="151"/>
      <c r="AP487" s="151"/>
      <c r="AQ487" s="151"/>
      <c r="AR487" s="151"/>
      <c r="AS487" s="151"/>
      <c r="AT487" s="151"/>
      <c r="AU487" s="152"/>
      <c r="AV487" s="152"/>
      <c r="AW487" s="152"/>
      <c r="AX487" s="151"/>
      <c r="AY487" s="151"/>
      <c r="AZ487" s="152"/>
      <c r="BA487" s="152"/>
      <c r="BB487" s="152"/>
      <c r="BC487" s="152"/>
      <c r="BD487" s="91"/>
      <c r="BE487" s="91"/>
      <c r="BF487" s="91"/>
      <c r="BG487" s="91"/>
      <c r="BH487" s="91"/>
      <c r="BI487" s="91"/>
      <c r="BJ487" s="91"/>
      <c r="BK487" s="91"/>
      <c r="BL487" s="91"/>
      <c r="BM487" s="91"/>
      <c r="BN487" s="87"/>
      <c r="BO487" s="87"/>
      <c r="BP487" s="91"/>
      <c r="BQ487" s="91"/>
      <c r="BR487" s="91"/>
      <c r="BS487" s="91"/>
      <c r="BT487" s="87"/>
      <c r="BU487" s="87"/>
      <c r="BV487" s="87"/>
      <c r="BW487" s="87"/>
      <c r="BX487" s="87"/>
      <c r="BY487" s="87"/>
      <c r="BZ487" s="87"/>
      <c r="CA487" s="87"/>
      <c r="CB487" s="87"/>
      <c r="CC487" s="87"/>
      <c r="CD487" s="87"/>
      <c r="CE487" s="87"/>
    </row>
    <row r="488" spans="1:83" ht="30" customHeight="1">
      <c r="A488" s="87"/>
      <c r="B488" s="270" t="str">
        <f>IF(OR(SCHEDULES!O487=0,SCHEDULES!O487=""),"",SCHEDULES!O487)</f>
        <v/>
      </c>
      <c r="C488" s="271" t="str">
        <f>IF(B488="","",SCHEDULES!P487)</f>
        <v/>
      </c>
      <c r="D488" s="270" t="str">
        <f>IF(B488="","",SCHEDULES!Q487)</f>
        <v/>
      </c>
      <c r="E488" s="272" t="str">
        <f>IF(B488="","",SCHEDULES!R487)</f>
        <v/>
      </c>
      <c r="F488" s="262" t="str">
        <f t="shared" si="93"/>
        <v/>
      </c>
      <c r="G488" s="270" t="str">
        <f>IFERROR(INDEX(LOGOS!B:B,MATCH(H488,LOGOS!A:A,0),1),"")</f>
        <v/>
      </c>
      <c r="H488" s="270" t="str">
        <f>IF(B488="","",SCHEDULES!S487)</f>
        <v/>
      </c>
      <c r="I488" s="313" t="s">
        <v>117</v>
      </c>
      <c r="J488" s="273" t="str">
        <f t="shared" si="94"/>
        <v/>
      </c>
      <c r="K488" s="313" t="s">
        <v>117</v>
      </c>
      <c r="L488" s="270" t="str">
        <f>IF(B488="","",SCHEDULES!T487)</f>
        <v/>
      </c>
      <c r="M488" s="270" t="str">
        <f>IFERROR(INDEX(LOGOS!B:B,MATCH(L488,LOGOS!A:A,0),1),"")</f>
        <v/>
      </c>
      <c r="N488" s="107" t="str">
        <f t="shared" si="95"/>
        <v/>
      </c>
      <c r="O488" s="108" t="str">
        <f t="shared" si="96"/>
        <v/>
      </c>
      <c r="P488" s="108" t="str">
        <f t="shared" si="97"/>
        <v/>
      </c>
      <c r="Q488" s="109" t="str">
        <f t="shared" si="98"/>
        <v/>
      </c>
      <c r="R488" s="109" t="str">
        <f t="shared" si="99"/>
        <v/>
      </c>
      <c r="S488" s="109" t="str">
        <f t="shared" si="100"/>
        <v/>
      </c>
      <c r="T488" s="109" t="str">
        <f t="shared" si="101"/>
        <v/>
      </c>
      <c r="U488" s="108" t="str">
        <f>IF(N488="","",IF(MASTER.SCHEDULE!$N488="Draw",1,IF(MASTER.SCHEDULE!$N488=H488,3,0)))</f>
        <v/>
      </c>
      <c r="V488" s="108" t="str">
        <f>IF(N488="","",IF(MASTER.SCHEDULE!$N488="Draw",1,IF(MASTER.SCHEDULE!$N488=L488,3,0)))</f>
        <v/>
      </c>
      <c r="W488" s="109" t="str">
        <f>IF(N488="","",MASTER.SCHEDULE!$Q488+MASTER.SCHEDULE!$R488)</f>
        <v/>
      </c>
      <c r="X488" s="110" t="e">
        <f t="shared" si="102"/>
        <v>#VALUE!</v>
      </c>
      <c r="Y488" s="87"/>
      <c r="Z488" s="87"/>
      <c r="AA488" s="275" t="str">
        <f t="shared" si="103"/>
        <v/>
      </c>
      <c r="AB488" s="87"/>
      <c r="AC488" s="87"/>
      <c r="AD488" s="126"/>
      <c r="AE488" s="126"/>
      <c r="AF488" s="87"/>
      <c r="AG488" s="87"/>
      <c r="AH488" s="126"/>
      <c r="AI488" s="126"/>
      <c r="AJ488" s="138"/>
      <c r="AK488" s="91"/>
      <c r="AL488" s="91"/>
      <c r="AM488" s="91"/>
      <c r="AN488" s="151"/>
      <c r="AO488" s="151"/>
      <c r="AP488" s="151"/>
      <c r="AQ488" s="151"/>
      <c r="AR488" s="151"/>
      <c r="AS488" s="151"/>
      <c r="AT488" s="151"/>
      <c r="AU488" s="152"/>
      <c r="AV488" s="152"/>
      <c r="AW488" s="152"/>
      <c r="AX488" s="151"/>
      <c r="AY488" s="151"/>
      <c r="AZ488" s="152"/>
      <c r="BA488" s="152"/>
      <c r="BB488" s="152"/>
      <c r="BC488" s="152"/>
      <c r="BD488" s="91"/>
      <c r="BE488" s="91"/>
      <c r="BF488" s="91"/>
      <c r="BG488" s="91"/>
      <c r="BH488" s="91"/>
      <c r="BI488" s="91"/>
      <c r="BJ488" s="91"/>
      <c r="BK488" s="91"/>
      <c r="BL488" s="91"/>
      <c r="BM488" s="91"/>
      <c r="BN488" s="87"/>
      <c r="BO488" s="87"/>
      <c r="BP488" s="91"/>
      <c r="BQ488" s="91"/>
      <c r="BR488" s="91"/>
      <c r="BS488" s="91"/>
      <c r="BT488" s="87"/>
      <c r="BU488" s="87"/>
      <c r="BV488" s="87"/>
      <c r="BW488" s="87"/>
      <c r="BX488" s="87"/>
      <c r="BY488" s="87"/>
      <c r="BZ488" s="87"/>
      <c r="CA488" s="87"/>
      <c r="CB488" s="87"/>
      <c r="CC488" s="87"/>
      <c r="CD488" s="87"/>
      <c r="CE488" s="87"/>
    </row>
    <row r="489" spans="1:83" ht="30" customHeight="1">
      <c r="A489" s="87"/>
      <c r="B489" s="270" t="str">
        <f>IF(OR(SCHEDULES!O488=0,SCHEDULES!O488=""),"",SCHEDULES!O488)</f>
        <v/>
      </c>
      <c r="C489" s="271" t="str">
        <f>IF(B489="","",SCHEDULES!P488)</f>
        <v/>
      </c>
      <c r="D489" s="270" t="str">
        <f>IF(B489="","",SCHEDULES!Q488)</f>
        <v/>
      </c>
      <c r="E489" s="272" t="str">
        <f>IF(B489="","",SCHEDULES!R488)</f>
        <v/>
      </c>
      <c r="F489" s="262" t="str">
        <f t="shared" si="93"/>
        <v/>
      </c>
      <c r="G489" s="270" t="str">
        <f>IFERROR(INDEX(LOGOS!B:B,MATCH(H489,LOGOS!A:A,0),1),"")</f>
        <v/>
      </c>
      <c r="H489" s="270" t="str">
        <f>IF(B489="","",SCHEDULES!S488)</f>
        <v/>
      </c>
      <c r="I489" s="313" t="s">
        <v>117</v>
      </c>
      <c r="J489" s="273" t="str">
        <f t="shared" si="94"/>
        <v/>
      </c>
      <c r="K489" s="313" t="s">
        <v>117</v>
      </c>
      <c r="L489" s="270" t="str">
        <f>IF(B489="","",SCHEDULES!T488)</f>
        <v/>
      </c>
      <c r="M489" s="270" t="str">
        <f>IFERROR(INDEX(LOGOS!B:B,MATCH(L489,LOGOS!A:A,0),1),"")</f>
        <v/>
      </c>
      <c r="N489" s="107" t="str">
        <f t="shared" si="95"/>
        <v/>
      </c>
      <c r="O489" s="108" t="str">
        <f t="shared" si="96"/>
        <v/>
      </c>
      <c r="P489" s="108" t="str">
        <f t="shared" si="97"/>
        <v/>
      </c>
      <c r="Q489" s="109" t="str">
        <f t="shared" si="98"/>
        <v/>
      </c>
      <c r="R489" s="109" t="str">
        <f t="shared" si="99"/>
        <v/>
      </c>
      <c r="S489" s="109" t="str">
        <f t="shared" si="100"/>
        <v/>
      </c>
      <c r="T489" s="109" t="str">
        <f t="shared" si="101"/>
        <v/>
      </c>
      <c r="U489" s="108" t="str">
        <f>IF(N489="","",IF(MASTER.SCHEDULE!$N489="Draw",1,IF(MASTER.SCHEDULE!$N489=H489,3,0)))</f>
        <v/>
      </c>
      <c r="V489" s="108" t="str">
        <f>IF(N489="","",IF(MASTER.SCHEDULE!$N489="Draw",1,IF(MASTER.SCHEDULE!$N489=L489,3,0)))</f>
        <v/>
      </c>
      <c r="W489" s="109" t="str">
        <f>IF(N489="","",MASTER.SCHEDULE!$Q489+MASTER.SCHEDULE!$R489)</f>
        <v/>
      </c>
      <c r="X489" s="110" t="e">
        <f t="shared" si="102"/>
        <v>#VALUE!</v>
      </c>
      <c r="Y489" s="87"/>
      <c r="Z489" s="87"/>
      <c r="AA489" s="275" t="str">
        <f t="shared" si="103"/>
        <v/>
      </c>
      <c r="AB489" s="87"/>
      <c r="AC489" s="87"/>
      <c r="AD489" s="126"/>
      <c r="AE489" s="126"/>
      <c r="AF489" s="87"/>
      <c r="AG489" s="87"/>
      <c r="AH489" s="126"/>
      <c r="AI489" s="126"/>
      <c r="AJ489" s="138"/>
      <c r="AK489" s="91"/>
      <c r="AL489" s="91"/>
      <c r="AM489" s="91"/>
      <c r="AN489" s="151"/>
      <c r="AO489" s="151"/>
      <c r="AP489" s="151"/>
      <c r="AQ489" s="151"/>
      <c r="AR489" s="151"/>
      <c r="AS489" s="151"/>
      <c r="AT489" s="151"/>
      <c r="AU489" s="152"/>
      <c r="AV489" s="152"/>
      <c r="AW489" s="152"/>
      <c r="AX489" s="151"/>
      <c r="AY489" s="151"/>
      <c r="AZ489" s="152"/>
      <c r="BA489" s="152"/>
      <c r="BB489" s="152"/>
      <c r="BC489" s="152"/>
      <c r="BD489" s="91"/>
      <c r="BE489" s="91"/>
      <c r="BF489" s="91"/>
      <c r="BG489" s="91"/>
      <c r="BH489" s="91"/>
      <c r="BI489" s="91"/>
      <c r="BJ489" s="91"/>
      <c r="BK489" s="91"/>
      <c r="BL489" s="91"/>
      <c r="BM489" s="91"/>
      <c r="BN489" s="87"/>
      <c r="BO489" s="87"/>
      <c r="BP489" s="91"/>
      <c r="BQ489" s="91"/>
      <c r="BR489" s="91"/>
      <c r="BS489" s="91"/>
      <c r="BT489" s="87"/>
      <c r="BU489" s="87"/>
      <c r="BV489" s="87"/>
      <c r="BW489" s="87"/>
      <c r="BX489" s="87"/>
      <c r="BY489" s="87"/>
      <c r="BZ489" s="87"/>
      <c r="CA489" s="87"/>
      <c r="CB489" s="87"/>
      <c r="CC489" s="87"/>
      <c r="CD489" s="87"/>
      <c r="CE489" s="87"/>
    </row>
    <row r="490" spans="1:83" ht="30" customHeight="1">
      <c r="A490" s="87"/>
      <c r="B490" s="270" t="str">
        <f>IF(OR(SCHEDULES!O489=0,SCHEDULES!O489=""),"",SCHEDULES!O489)</f>
        <v/>
      </c>
      <c r="C490" s="271" t="str">
        <f>IF(B490="","",SCHEDULES!P489)</f>
        <v/>
      </c>
      <c r="D490" s="270" t="str">
        <f>IF(B490="","",SCHEDULES!Q489)</f>
        <v/>
      </c>
      <c r="E490" s="272" t="str">
        <f>IF(B490="","",SCHEDULES!R489)</f>
        <v/>
      </c>
      <c r="F490" s="262" t="str">
        <f t="shared" si="93"/>
        <v/>
      </c>
      <c r="G490" s="270" t="str">
        <f>IFERROR(INDEX(LOGOS!B:B,MATCH(H490,LOGOS!A:A,0),1),"")</f>
        <v/>
      </c>
      <c r="H490" s="270" t="str">
        <f>IF(B490="","",SCHEDULES!S489)</f>
        <v/>
      </c>
      <c r="I490" s="313" t="s">
        <v>117</v>
      </c>
      <c r="J490" s="273" t="str">
        <f t="shared" si="94"/>
        <v/>
      </c>
      <c r="K490" s="313" t="s">
        <v>117</v>
      </c>
      <c r="L490" s="270" t="str">
        <f>IF(B490="","",SCHEDULES!T489)</f>
        <v/>
      </c>
      <c r="M490" s="270" t="str">
        <f>IFERROR(INDEX(LOGOS!B:B,MATCH(L490,LOGOS!A:A,0),1),"")</f>
        <v/>
      </c>
      <c r="N490" s="107" t="str">
        <f t="shared" si="95"/>
        <v/>
      </c>
      <c r="O490" s="108" t="str">
        <f t="shared" si="96"/>
        <v/>
      </c>
      <c r="P490" s="108" t="str">
        <f t="shared" si="97"/>
        <v/>
      </c>
      <c r="Q490" s="109" t="str">
        <f t="shared" si="98"/>
        <v/>
      </c>
      <c r="R490" s="109" t="str">
        <f t="shared" si="99"/>
        <v/>
      </c>
      <c r="S490" s="109" t="str">
        <f t="shared" si="100"/>
        <v/>
      </c>
      <c r="T490" s="109" t="str">
        <f t="shared" si="101"/>
        <v/>
      </c>
      <c r="U490" s="108" t="str">
        <f>IF(N490="","",IF(MASTER.SCHEDULE!$N490="Draw",1,IF(MASTER.SCHEDULE!$N490=H490,3,0)))</f>
        <v/>
      </c>
      <c r="V490" s="108" t="str">
        <f>IF(N490="","",IF(MASTER.SCHEDULE!$N490="Draw",1,IF(MASTER.SCHEDULE!$N490=L490,3,0)))</f>
        <v/>
      </c>
      <c r="W490" s="109" t="str">
        <f>IF(N490="","",MASTER.SCHEDULE!$Q490+MASTER.SCHEDULE!$R490)</f>
        <v/>
      </c>
      <c r="X490" s="110" t="e">
        <f t="shared" si="102"/>
        <v>#VALUE!</v>
      </c>
      <c r="Y490" s="87"/>
      <c r="Z490" s="87"/>
      <c r="AA490" s="275" t="str">
        <f t="shared" si="103"/>
        <v/>
      </c>
      <c r="AB490" s="87"/>
      <c r="AC490" s="87"/>
      <c r="AD490" s="126"/>
      <c r="AE490" s="126"/>
      <c r="AF490" s="87"/>
      <c r="AG490" s="87"/>
      <c r="AH490" s="126"/>
      <c r="AI490" s="126"/>
      <c r="AJ490" s="138"/>
      <c r="AK490" s="91"/>
      <c r="AL490" s="91"/>
      <c r="AM490" s="91"/>
      <c r="AN490" s="151"/>
      <c r="AO490" s="151"/>
      <c r="AP490" s="151"/>
      <c r="AQ490" s="151"/>
      <c r="AR490" s="151"/>
      <c r="AS490" s="151"/>
      <c r="AT490" s="151"/>
      <c r="AU490" s="152"/>
      <c r="AV490" s="152"/>
      <c r="AW490" s="152"/>
      <c r="AX490" s="151"/>
      <c r="AY490" s="151"/>
      <c r="AZ490" s="152"/>
      <c r="BA490" s="152"/>
      <c r="BB490" s="152"/>
      <c r="BC490" s="152"/>
      <c r="BD490" s="91"/>
      <c r="BE490" s="91"/>
      <c r="BF490" s="91"/>
      <c r="BG490" s="91"/>
      <c r="BH490" s="91"/>
      <c r="BI490" s="91"/>
      <c r="BJ490" s="91"/>
      <c r="BK490" s="91"/>
      <c r="BL490" s="91"/>
      <c r="BM490" s="91"/>
      <c r="BN490" s="87"/>
      <c r="BO490" s="87"/>
      <c r="BP490" s="91"/>
      <c r="BQ490" s="91"/>
      <c r="BR490" s="91"/>
      <c r="BS490" s="91"/>
      <c r="BT490" s="87"/>
      <c r="BU490" s="87"/>
      <c r="BV490" s="87"/>
      <c r="BW490" s="87"/>
      <c r="BX490" s="87"/>
      <c r="BY490" s="87"/>
      <c r="BZ490" s="87"/>
      <c r="CA490" s="87"/>
      <c r="CB490" s="87"/>
      <c r="CC490" s="87"/>
      <c r="CD490" s="87"/>
      <c r="CE490" s="87"/>
    </row>
    <row r="491" spans="1:83" ht="30" customHeight="1">
      <c r="A491" s="87"/>
      <c r="B491" s="270" t="str">
        <f>IF(OR(SCHEDULES!O490=0,SCHEDULES!O490=""),"",SCHEDULES!O490)</f>
        <v/>
      </c>
      <c r="C491" s="271" t="str">
        <f>IF(B491="","",SCHEDULES!P490)</f>
        <v/>
      </c>
      <c r="D491" s="270" t="str">
        <f>IF(B491="","",SCHEDULES!Q490)</f>
        <v/>
      </c>
      <c r="E491" s="272" t="str">
        <f>IF(B491="","",SCHEDULES!R490)</f>
        <v/>
      </c>
      <c r="F491" s="262" t="str">
        <f t="shared" si="93"/>
        <v/>
      </c>
      <c r="G491" s="270" t="str">
        <f>IFERROR(INDEX(LOGOS!B:B,MATCH(H491,LOGOS!A:A,0),1),"")</f>
        <v/>
      </c>
      <c r="H491" s="270" t="str">
        <f>IF(B491="","",SCHEDULES!S490)</f>
        <v/>
      </c>
      <c r="I491" s="313" t="s">
        <v>117</v>
      </c>
      <c r="J491" s="273" t="str">
        <f t="shared" si="94"/>
        <v/>
      </c>
      <c r="K491" s="313" t="s">
        <v>117</v>
      </c>
      <c r="L491" s="270" t="str">
        <f>IF(B491="","",SCHEDULES!T490)</f>
        <v/>
      </c>
      <c r="M491" s="270" t="str">
        <f>IFERROR(INDEX(LOGOS!B:B,MATCH(L491,LOGOS!A:A,0),1),"")</f>
        <v/>
      </c>
      <c r="N491" s="107" t="str">
        <f t="shared" si="95"/>
        <v/>
      </c>
      <c r="O491" s="108" t="str">
        <f t="shared" si="96"/>
        <v/>
      </c>
      <c r="P491" s="108" t="str">
        <f t="shared" si="97"/>
        <v/>
      </c>
      <c r="Q491" s="109" t="str">
        <f t="shared" si="98"/>
        <v/>
      </c>
      <c r="R491" s="109" t="str">
        <f t="shared" si="99"/>
        <v/>
      </c>
      <c r="S491" s="109" t="str">
        <f t="shared" si="100"/>
        <v/>
      </c>
      <c r="T491" s="109" t="str">
        <f t="shared" si="101"/>
        <v/>
      </c>
      <c r="U491" s="108" t="str">
        <f>IF(N491="","",IF(MASTER.SCHEDULE!$N491="Draw",1,IF(MASTER.SCHEDULE!$N491=H491,3,0)))</f>
        <v/>
      </c>
      <c r="V491" s="108" t="str">
        <f>IF(N491="","",IF(MASTER.SCHEDULE!$N491="Draw",1,IF(MASTER.SCHEDULE!$N491=L491,3,0)))</f>
        <v/>
      </c>
      <c r="W491" s="109" t="str">
        <f>IF(N491="","",MASTER.SCHEDULE!$Q491+MASTER.SCHEDULE!$R491)</f>
        <v/>
      </c>
      <c r="X491" s="110" t="e">
        <f t="shared" si="102"/>
        <v>#VALUE!</v>
      </c>
      <c r="Y491" s="87"/>
      <c r="Z491" s="87"/>
      <c r="AA491" s="275" t="str">
        <f t="shared" si="103"/>
        <v/>
      </c>
      <c r="AB491" s="87"/>
      <c r="AC491" s="87"/>
      <c r="AD491" s="126"/>
      <c r="AE491" s="126"/>
      <c r="AF491" s="87"/>
      <c r="AG491" s="87"/>
      <c r="AH491" s="126"/>
      <c r="AI491" s="126"/>
      <c r="AJ491" s="138"/>
      <c r="AK491" s="91"/>
      <c r="AL491" s="91"/>
      <c r="AM491" s="91"/>
      <c r="AN491" s="151"/>
      <c r="AO491" s="151"/>
      <c r="AP491" s="151"/>
      <c r="AQ491" s="151"/>
      <c r="AR491" s="151"/>
      <c r="AS491" s="151"/>
      <c r="AT491" s="151"/>
      <c r="AU491" s="152"/>
      <c r="AV491" s="152"/>
      <c r="AW491" s="152"/>
      <c r="AX491" s="151"/>
      <c r="AY491" s="151"/>
      <c r="AZ491" s="152"/>
      <c r="BA491" s="152"/>
      <c r="BB491" s="152"/>
      <c r="BC491" s="152"/>
      <c r="BD491" s="91"/>
      <c r="BE491" s="91"/>
      <c r="BF491" s="91"/>
      <c r="BG491" s="91"/>
      <c r="BH491" s="91"/>
      <c r="BI491" s="91"/>
      <c r="BJ491" s="91"/>
      <c r="BK491" s="91"/>
      <c r="BL491" s="91"/>
      <c r="BM491" s="91"/>
      <c r="BN491" s="87"/>
      <c r="BO491" s="87"/>
      <c r="BP491" s="91"/>
      <c r="BQ491" s="91"/>
      <c r="BR491" s="91"/>
      <c r="BS491" s="91"/>
      <c r="BT491" s="87"/>
      <c r="BU491" s="87"/>
      <c r="BV491" s="87"/>
      <c r="BW491" s="87"/>
      <c r="BX491" s="87"/>
      <c r="BY491" s="87"/>
      <c r="BZ491" s="87"/>
      <c r="CA491" s="87"/>
      <c r="CB491" s="87"/>
      <c r="CC491" s="87"/>
      <c r="CD491" s="87"/>
      <c r="CE491" s="87"/>
    </row>
    <row r="492" spans="1:83" ht="30" customHeight="1">
      <c r="A492" s="87"/>
      <c r="B492" s="270" t="str">
        <f>IF(OR(SCHEDULES!O491=0,SCHEDULES!O491=""),"",SCHEDULES!O491)</f>
        <v/>
      </c>
      <c r="C492" s="271" t="str">
        <f>IF(B492="","",SCHEDULES!P491)</f>
        <v/>
      </c>
      <c r="D492" s="270" t="str">
        <f>IF(B492="","",SCHEDULES!Q491)</f>
        <v/>
      </c>
      <c r="E492" s="272" t="str">
        <f>IF(B492="","",SCHEDULES!R491)</f>
        <v/>
      </c>
      <c r="F492" s="262" t="str">
        <f t="shared" si="93"/>
        <v/>
      </c>
      <c r="G492" s="270" t="str">
        <f>IFERROR(INDEX(LOGOS!B:B,MATCH(H492,LOGOS!A:A,0),1),"")</f>
        <v/>
      </c>
      <c r="H492" s="270" t="str">
        <f>IF(B492="","",SCHEDULES!S491)</f>
        <v/>
      </c>
      <c r="I492" s="313" t="s">
        <v>117</v>
      </c>
      <c r="J492" s="273" t="str">
        <f t="shared" si="94"/>
        <v/>
      </c>
      <c r="K492" s="313" t="s">
        <v>117</v>
      </c>
      <c r="L492" s="270" t="str">
        <f>IF(B492="","",SCHEDULES!T491)</f>
        <v/>
      </c>
      <c r="M492" s="270" t="str">
        <f>IFERROR(INDEX(LOGOS!B:B,MATCH(L492,LOGOS!A:A,0),1),"")</f>
        <v/>
      </c>
      <c r="N492" s="107" t="str">
        <f t="shared" si="95"/>
        <v/>
      </c>
      <c r="O492" s="108" t="str">
        <f t="shared" si="96"/>
        <v/>
      </c>
      <c r="P492" s="108" t="str">
        <f t="shared" si="97"/>
        <v/>
      </c>
      <c r="Q492" s="109" t="str">
        <f t="shared" si="98"/>
        <v/>
      </c>
      <c r="R492" s="109" t="str">
        <f t="shared" si="99"/>
        <v/>
      </c>
      <c r="S492" s="109" t="str">
        <f t="shared" si="100"/>
        <v/>
      </c>
      <c r="T492" s="109" t="str">
        <f t="shared" si="101"/>
        <v/>
      </c>
      <c r="U492" s="108" t="str">
        <f>IF(N492="","",IF(MASTER.SCHEDULE!$N492="Draw",1,IF(MASTER.SCHEDULE!$N492=H492,3,0)))</f>
        <v/>
      </c>
      <c r="V492" s="108" t="str">
        <f>IF(N492="","",IF(MASTER.SCHEDULE!$N492="Draw",1,IF(MASTER.SCHEDULE!$N492=L492,3,0)))</f>
        <v/>
      </c>
      <c r="W492" s="109" t="str">
        <f>IF(N492="","",MASTER.SCHEDULE!$Q492+MASTER.SCHEDULE!$R492)</f>
        <v/>
      </c>
      <c r="X492" s="110" t="e">
        <f t="shared" si="102"/>
        <v>#VALUE!</v>
      </c>
      <c r="Y492" s="87"/>
      <c r="Z492" s="87"/>
      <c r="AA492" s="275" t="str">
        <f t="shared" si="103"/>
        <v/>
      </c>
      <c r="AB492" s="87"/>
      <c r="AC492" s="87"/>
      <c r="AD492" s="126"/>
      <c r="AE492" s="126"/>
      <c r="AF492" s="87"/>
      <c r="AG492" s="87"/>
      <c r="AH492" s="126"/>
      <c r="AI492" s="126"/>
      <c r="AJ492" s="138"/>
      <c r="AK492" s="91"/>
      <c r="AL492" s="91"/>
      <c r="AM492" s="91"/>
      <c r="AN492" s="151"/>
      <c r="AO492" s="151"/>
      <c r="AP492" s="151"/>
      <c r="AQ492" s="151"/>
      <c r="AR492" s="151"/>
      <c r="AS492" s="151"/>
      <c r="AT492" s="151"/>
      <c r="AU492" s="152"/>
      <c r="AV492" s="152"/>
      <c r="AW492" s="152"/>
      <c r="AX492" s="151"/>
      <c r="AY492" s="151"/>
      <c r="AZ492" s="152"/>
      <c r="BA492" s="152"/>
      <c r="BB492" s="152"/>
      <c r="BC492" s="152"/>
      <c r="BD492" s="91"/>
      <c r="BE492" s="91"/>
      <c r="BF492" s="91"/>
      <c r="BG492" s="91"/>
      <c r="BH492" s="91"/>
      <c r="BI492" s="91"/>
      <c r="BJ492" s="91"/>
      <c r="BK492" s="91"/>
      <c r="BL492" s="91"/>
      <c r="BM492" s="91"/>
      <c r="BN492" s="87"/>
      <c r="BO492" s="87"/>
      <c r="BP492" s="91"/>
      <c r="BQ492" s="91"/>
      <c r="BR492" s="91"/>
      <c r="BS492" s="91"/>
      <c r="BT492" s="87"/>
      <c r="BU492" s="87"/>
      <c r="BV492" s="87"/>
      <c r="BW492" s="87"/>
      <c r="BX492" s="87"/>
      <c r="BY492" s="87"/>
      <c r="BZ492" s="87"/>
      <c r="CA492" s="87"/>
      <c r="CB492" s="87"/>
      <c r="CC492" s="87"/>
      <c r="CD492" s="87"/>
      <c r="CE492" s="87"/>
    </row>
    <row r="493" spans="1:83" ht="30" customHeight="1">
      <c r="A493" s="87"/>
      <c r="B493" s="270" t="str">
        <f>IF(OR(SCHEDULES!O492=0,SCHEDULES!O492=""),"",SCHEDULES!O492)</f>
        <v/>
      </c>
      <c r="C493" s="271" t="str">
        <f>IF(B493="","",SCHEDULES!P492)</f>
        <v/>
      </c>
      <c r="D493" s="270" t="str">
        <f>IF(B493="","",SCHEDULES!Q492)</f>
        <v/>
      </c>
      <c r="E493" s="272" t="str">
        <f>IF(B493="","",SCHEDULES!R492)</f>
        <v/>
      </c>
      <c r="F493" s="262" t="str">
        <f t="shared" si="93"/>
        <v/>
      </c>
      <c r="G493" s="270" t="str">
        <f>IFERROR(INDEX(LOGOS!B:B,MATCH(H493,LOGOS!A:A,0),1),"")</f>
        <v/>
      </c>
      <c r="H493" s="270" t="str">
        <f>IF(B493="","",SCHEDULES!S492)</f>
        <v/>
      </c>
      <c r="I493" s="313" t="s">
        <v>117</v>
      </c>
      <c r="J493" s="273" t="str">
        <f t="shared" si="94"/>
        <v/>
      </c>
      <c r="K493" s="313" t="s">
        <v>117</v>
      </c>
      <c r="L493" s="270" t="str">
        <f>IF(B493="","",SCHEDULES!T492)</f>
        <v/>
      </c>
      <c r="M493" s="270" t="str">
        <f>IFERROR(INDEX(LOGOS!B:B,MATCH(L493,LOGOS!A:A,0),1),"")</f>
        <v/>
      </c>
      <c r="N493" s="107" t="str">
        <f t="shared" si="95"/>
        <v/>
      </c>
      <c r="O493" s="108" t="str">
        <f t="shared" si="96"/>
        <v/>
      </c>
      <c r="P493" s="108" t="str">
        <f t="shared" si="97"/>
        <v/>
      </c>
      <c r="Q493" s="109" t="str">
        <f t="shared" si="98"/>
        <v/>
      </c>
      <c r="R493" s="109" t="str">
        <f t="shared" si="99"/>
        <v/>
      </c>
      <c r="S493" s="109" t="str">
        <f t="shared" si="100"/>
        <v/>
      </c>
      <c r="T493" s="109" t="str">
        <f t="shared" si="101"/>
        <v/>
      </c>
      <c r="U493" s="108" t="str">
        <f>IF(N493="","",IF(MASTER.SCHEDULE!$N493="Draw",1,IF(MASTER.SCHEDULE!$N493=H493,3,0)))</f>
        <v/>
      </c>
      <c r="V493" s="108" t="str">
        <f>IF(N493="","",IF(MASTER.SCHEDULE!$N493="Draw",1,IF(MASTER.SCHEDULE!$N493=L493,3,0)))</f>
        <v/>
      </c>
      <c r="W493" s="109" t="str">
        <f>IF(N493="","",MASTER.SCHEDULE!$Q493+MASTER.SCHEDULE!$R493)</f>
        <v/>
      </c>
      <c r="X493" s="110" t="e">
        <f t="shared" si="102"/>
        <v>#VALUE!</v>
      </c>
      <c r="Y493" s="87"/>
      <c r="Z493" s="87"/>
      <c r="AA493" s="275" t="str">
        <f t="shared" si="103"/>
        <v/>
      </c>
      <c r="AB493" s="87"/>
      <c r="AC493" s="87"/>
      <c r="AD493" s="126"/>
      <c r="AE493" s="126"/>
      <c r="AF493" s="87"/>
      <c r="AG493" s="87"/>
      <c r="AH493" s="126"/>
      <c r="AI493" s="126"/>
      <c r="AJ493" s="138"/>
      <c r="AK493" s="91"/>
      <c r="AL493" s="91"/>
      <c r="AM493" s="91"/>
      <c r="AN493" s="151"/>
      <c r="AO493" s="151"/>
      <c r="AP493" s="151"/>
      <c r="AQ493" s="151"/>
      <c r="AR493" s="151"/>
      <c r="AS493" s="151"/>
      <c r="AT493" s="151"/>
      <c r="AU493" s="152"/>
      <c r="AV493" s="152"/>
      <c r="AW493" s="152"/>
      <c r="AX493" s="151"/>
      <c r="AY493" s="151"/>
      <c r="AZ493" s="152"/>
      <c r="BA493" s="152"/>
      <c r="BB493" s="152"/>
      <c r="BC493" s="152"/>
      <c r="BD493" s="91"/>
      <c r="BE493" s="91"/>
      <c r="BF493" s="91"/>
      <c r="BG493" s="91"/>
      <c r="BH493" s="91"/>
      <c r="BI493" s="91"/>
      <c r="BJ493" s="91"/>
      <c r="BK493" s="91"/>
      <c r="BL493" s="91"/>
      <c r="BM493" s="91"/>
      <c r="BN493" s="87"/>
      <c r="BO493" s="87"/>
      <c r="BP493" s="91"/>
      <c r="BQ493" s="91"/>
      <c r="BR493" s="91"/>
      <c r="BS493" s="91"/>
      <c r="BT493" s="87"/>
      <c r="BU493" s="87"/>
      <c r="BV493" s="87"/>
      <c r="BW493" s="87"/>
      <c r="BX493" s="87"/>
      <c r="BY493" s="87"/>
      <c r="BZ493" s="87"/>
      <c r="CA493" s="87"/>
      <c r="CB493" s="87"/>
      <c r="CC493" s="87"/>
      <c r="CD493" s="87"/>
      <c r="CE493" s="87"/>
    </row>
    <row r="494" spans="1:83" ht="30" customHeight="1">
      <c r="A494" s="87"/>
      <c r="B494" s="270" t="str">
        <f>IF(OR(SCHEDULES!O493=0,SCHEDULES!O493=""),"",SCHEDULES!O493)</f>
        <v/>
      </c>
      <c r="C494" s="271" t="str">
        <f>IF(B494="","",SCHEDULES!P493)</f>
        <v/>
      </c>
      <c r="D494" s="270" t="str">
        <f>IF(B494="","",SCHEDULES!Q493)</f>
        <v/>
      </c>
      <c r="E494" s="272" t="str">
        <f>IF(B494="","",SCHEDULES!R493)</f>
        <v/>
      </c>
      <c r="F494" s="262" t="str">
        <f t="shared" si="93"/>
        <v/>
      </c>
      <c r="G494" s="270" t="str">
        <f>IFERROR(INDEX(LOGOS!B:B,MATCH(H494,LOGOS!A:A,0),1),"")</f>
        <v/>
      </c>
      <c r="H494" s="270" t="str">
        <f>IF(B494="","",SCHEDULES!S493)</f>
        <v/>
      </c>
      <c r="I494" s="313" t="s">
        <v>117</v>
      </c>
      <c r="J494" s="273" t="str">
        <f t="shared" si="94"/>
        <v/>
      </c>
      <c r="K494" s="313" t="s">
        <v>117</v>
      </c>
      <c r="L494" s="270" t="str">
        <f>IF(B494="","",SCHEDULES!T493)</f>
        <v/>
      </c>
      <c r="M494" s="270" t="str">
        <f>IFERROR(INDEX(LOGOS!B:B,MATCH(L494,LOGOS!A:A,0),1),"")</f>
        <v/>
      </c>
      <c r="N494" s="107" t="str">
        <f t="shared" si="95"/>
        <v/>
      </c>
      <c r="O494" s="108" t="str">
        <f t="shared" si="96"/>
        <v/>
      </c>
      <c r="P494" s="108" t="str">
        <f t="shared" si="97"/>
        <v/>
      </c>
      <c r="Q494" s="109" t="str">
        <f t="shared" si="98"/>
        <v/>
      </c>
      <c r="R494" s="109" t="str">
        <f t="shared" si="99"/>
        <v/>
      </c>
      <c r="S494" s="109" t="str">
        <f t="shared" si="100"/>
        <v/>
      </c>
      <c r="T494" s="109" t="str">
        <f t="shared" si="101"/>
        <v/>
      </c>
      <c r="U494" s="108" t="str">
        <f>IF(N494="","",IF(MASTER.SCHEDULE!$N494="Draw",1,IF(MASTER.SCHEDULE!$N494=H494,3,0)))</f>
        <v/>
      </c>
      <c r="V494" s="108" t="str">
        <f>IF(N494="","",IF(MASTER.SCHEDULE!$N494="Draw",1,IF(MASTER.SCHEDULE!$N494=L494,3,0)))</f>
        <v/>
      </c>
      <c r="W494" s="109" t="str">
        <f>IF(N494="","",MASTER.SCHEDULE!$Q494+MASTER.SCHEDULE!$R494)</f>
        <v/>
      </c>
      <c r="X494" s="110" t="e">
        <f t="shared" si="102"/>
        <v>#VALUE!</v>
      </c>
      <c r="Y494" s="87"/>
      <c r="Z494" s="87"/>
      <c r="AA494" s="275" t="str">
        <f t="shared" si="103"/>
        <v/>
      </c>
      <c r="AB494" s="87"/>
      <c r="AC494" s="87"/>
      <c r="AD494" s="126"/>
      <c r="AE494" s="126"/>
      <c r="AF494" s="87"/>
      <c r="AG494" s="87"/>
      <c r="AH494" s="126"/>
      <c r="AI494" s="126"/>
      <c r="AJ494" s="138"/>
      <c r="AK494" s="91"/>
      <c r="AL494" s="91"/>
      <c r="AM494" s="91"/>
      <c r="AN494" s="151"/>
      <c r="AO494" s="151"/>
      <c r="AP494" s="151"/>
      <c r="AQ494" s="151"/>
      <c r="AR494" s="151"/>
      <c r="AS494" s="151"/>
      <c r="AT494" s="151"/>
      <c r="AU494" s="152"/>
      <c r="AV494" s="152"/>
      <c r="AW494" s="152"/>
      <c r="AX494" s="151"/>
      <c r="AY494" s="151"/>
      <c r="AZ494" s="152"/>
      <c r="BA494" s="152"/>
      <c r="BB494" s="152"/>
      <c r="BC494" s="152"/>
      <c r="BD494" s="91"/>
      <c r="BE494" s="91"/>
      <c r="BF494" s="91"/>
      <c r="BG494" s="91"/>
      <c r="BH494" s="91"/>
      <c r="BI494" s="91"/>
      <c r="BJ494" s="91"/>
      <c r="BK494" s="91"/>
      <c r="BL494" s="91"/>
      <c r="BM494" s="91"/>
      <c r="BN494" s="87"/>
      <c r="BO494" s="87"/>
      <c r="BP494" s="91"/>
      <c r="BQ494" s="91"/>
      <c r="BR494" s="91"/>
      <c r="BS494" s="91"/>
      <c r="BT494" s="87"/>
      <c r="BU494" s="87"/>
      <c r="BV494" s="87"/>
      <c r="BW494" s="87"/>
      <c r="BX494" s="87"/>
      <c r="BY494" s="87"/>
      <c r="BZ494" s="87"/>
      <c r="CA494" s="87"/>
      <c r="CB494" s="87"/>
      <c r="CC494" s="87"/>
      <c r="CD494" s="87"/>
      <c r="CE494" s="87"/>
    </row>
    <row r="495" spans="1:83" ht="30" customHeight="1">
      <c r="A495" s="87"/>
      <c r="B495" s="270" t="str">
        <f>IF(OR(SCHEDULES!O494=0,SCHEDULES!O494=""),"",SCHEDULES!O494)</f>
        <v/>
      </c>
      <c r="C495" s="271" t="str">
        <f>IF(B495="","",SCHEDULES!P494)</f>
        <v/>
      </c>
      <c r="D495" s="270" t="str">
        <f>IF(B495="","",SCHEDULES!Q494)</f>
        <v/>
      </c>
      <c r="E495" s="272" t="str">
        <f>IF(B495="","",SCHEDULES!R494)</f>
        <v/>
      </c>
      <c r="F495" s="262" t="str">
        <f t="shared" si="93"/>
        <v/>
      </c>
      <c r="G495" s="270" t="str">
        <f>IFERROR(INDEX(LOGOS!B:B,MATCH(H495,LOGOS!A:A,0),1),"")</f>
        <v/>
      </c>
      <c r="H495" s="270" t="str">
        <f>IF(B495="","",SCHEDULES!S494)</f>
        <v/>
      </c>
      <c r="I495" s="313" t="s">
        <v>117</v>
      </c>
      <c r="J495" s="273" t="str">
        <f t="shared" si="94"/>
        <v/>
      </c>
      <c r="K495" s="313" t="s">
        <v>117</v>
      </c>
      <c r="L495" s="270" t="str">
        <f>IF(B495="","",SCHEDULES!T494)</f>
        <v/>
      </c>
      <c r="M495" s="270" t="str">
        <f>IFERROR(INDEX(LOGOS!B:B,MATCH(L495,LOGOS!A:A,0),1),"")</f>
        <v/>
      </c>
      <c r="N495" s="107" t="str">
        <f t="shared" si="95"/>
        <v/>
      </c>
      <c r="O495" s="108" t="str">
        <f t="shared" si="96"/>
        <v/>
      </c>
      <c r="P495" s="108" t="str">
        <f t="shared" si="97"/>
        <v/>
      </c>
      <c r="Q495" s="109" t="str">
        <f t="shared" si="98"/>
        <v/>
      </c>
      <c r="R495" s="109" t="str">
        <f t="shared" si="99"/>
        <v/>
      </c>
      <c r="S495" s="109" t="str">
        <f t="shared" si="100"/>
        <v/>
      </c>
      <c r="T495" s="109" t="str">
        <f t="shared" si="101"/>
        <v/>
      </c>
      <c r="U495" s="108" t="str">
        <f>IF(N495="","",IF(MASTER.SCHEDULE!$N495="Draw",1,IF(MASTER.SCHEDULE!$N495=H495,3,0)))</f>
        <v/>
      </c>
      <c r="V495" s="108" t="str">
        <f>IF(N495="","",IF(MASTER.SCHEDULE!$N495="Draw",1,IF(MASTER.SCHEDULE!$N495=L495,3,0)))</f>
        <v/>
      </c>
      <c r="W495" s="109" t="str">
        <f>IF(N495="","",MASTER.SCHEDULE!$Q495+MASTER.SCHEDULE!$R495)</f>
        <v/>
      </c>
      <c r="X495" s="110" t="e">
        <f t="shared" si="102"/>
        <v>#VALUE!</v>
      </c>
      <c r="Y495" s="87"/>
      <c r="Z495" s="87"/>
      <c r="AA495" s="275" t="str">
        <f t="shared" si="103"/>
        <v/>
      </c>
      <c r="AB495" s="87"/>
      <c r="AC495" s="87"/>
      <c r="AD495" s="126"/>
      <c r="AE495" s="126"/>
      <c r="AF495" s="87"/>
      <c r="AG495" s="87"/>
      <c r="AH495" s="126"/>
      <c r="AI495" s="126"/>
      <c r="AJ495" s="138"/>
      <c r="AK495" s="91"/>
      <c r="AL495" s="91"/>
      <c r="AM495" s="91"/>
      <c r="AN495" s="151"/>
      <c r="AO495" s="151"/>
      <c r="AP495" s="151"/>
      <c r="AQ495" s="151"/>
      <c r="AR495" s="151"/>
      <c r="AS495" s="151"/>
      <c r="AT495" s="151"/>
      <c r="AU495" s="152"/>
      <c r="AV495" s="152"/>
      <c r="AW495" s="152"/>
      <c r="AX495" s="151"/>
      <c r="AY495" s="151"/>
      <c r="AZ495" s="152"/>
      <c r="BA495" s="152"/>
      <c r="BB495" s="152"/>
      <c r="BC495" s="152"/>
      <c r="BD495" s="91"/>
      <c r="BE495" s="91"/>
      <c r="BF495" s="91"/>
      <c r="BG495" s="91"/>
      <c r="BH495" s="91"/>
      <c r="BI495" s="91"/>
      <c r="BJ495" s="91"/>
      <c r="BK495" s="91"/>
      <c r="BL495" s="91"/>
      <c r="BM495" s="91"/>
      <c r="BN495" s="87"/>
      <c r="BO495" s="87"/>
      <c r="BP495" s="91"/>
      <c r="BQ495" s="91"/>
      <c r="BR495" s="91"/>
      <c r="BS495" s="91"/>
      <c r="BT495" s="87"/>
      <c r="BU495" s="87"/>
      <c r="BV495" s="87"/>
      <c r="BW495" s="87"/>
      <c r="BX495" s="87"/>
      <c r="BY495" s="87"/>
      <c r="BZ495" s="87"/>
      <c r="CA495" s="87"/>
      <c r="CB495" s="87"/>
      <c r="CC495" s="87"/>
      <c r="CD495" s="87"/>
      <c r="CE495" s="87"/>
    </row>
    <row r="496" spans="1:83" ht="30" customHeight="1">
      <c r="A496" s="87"/>
      <c r="B496" s="270" t="str">
        <f>IF(OR(SCHEDULES!O495=0,SCHEDULES!O495=""),"",SCHEDULES!O495)</f>
        <v/>
      </c>
      <c r="C496" s="271" t="str">
        <f>IF(B496="","",SCHEDULES!P495)</f>
        <v/>
      </c>
      <c r="D496" s="270" t="str">
        <f>IF(B496="","",SCHEDULES!Q495)</f>
        <v/>
      </c>
      <c r="E496" s="272" t="str">
        <f>IF(B496="","",SCHEDULES!R495)</f>
        <v/>
      </c>
      <c r="F496" s="262" t="str">
        <f t="shared" si="93"/>
        <v/>
      </c>
      <c r="G496" s="270" t="str">
        <f>IFERROR(INDEX(LOGOS!B:B,MATCH(H496,LOGOS!A:A,0),1),"")</f>
        <v/>
      </c>
      <c r="H496" s="270" t="str">
        <f>IF(B496="","",SCHEDULES!S495)</f>
        <v/>
      </c>
      <c r="I496" s="313" t="s">
        <v>117</v>
      </c>
      <c r="J496" s="273" t="str">
        <f t="shared" si="94"/>
        <v/>
      </c>
      <c r="K496" s="313" t="s">
        <v>117</v>
      </c>
      <c r="L496" s="270" t="str">
        <f>IF(B496="","",SCHEDULES!T495)</f>
        <v/>
      </c>
      <c r="M496" s="270" t="str">
        <f>IFERROR(INDEX(LOGOS!B:B,MATCH(L496,LOGOS!A:A,0),1),"")</f>
        <v/>
      </c>
      <c r="N496" s="107" t="str">
        <f t="shared" si="95"/>
        <v/>
      </c>
      <c r="O496" s="108" t="str">
        <f t="shared" si="96"/>
        <v/>
      </c>
      <c r="P496" s="108" t="str">
        <f t="shared" si="97"/>
        <v/>
      </c>
      <c r="Q496" s="109" t="str">
        <f t="shared" si="98"/>
        <v/>
      </c>
      <c r="R496" s="109" t="str">
        <f t="shared" si="99"/>
        <v/>
      </c>
      <c r="S496" s="109" t="str">
        <f t="shared" si="100"/>
        <v/>
      </c>
      <c r="T496" s="109" t="str">
        <f t="shared" si="101"/>
        <v/>
      </c>
      <c r="U496" s="108" t="str">
        <f>IF(N496="","",IF(MASTER.SCHEDULE!$N496="Draw",1,IF(MASTER.SCHEDULE!$N496=H496,3,0)))</f>
        <v/>
      </c>
      <c r="V496" s="108" t="str">
        <f>IF(N496="","",IF(MASTER.SCHEDULE!$N496="Draw",1,IF(MASTER.SCHEDULE!$N496=L496,3,0)))</f>
        <v/>
      </c>
      <c r="W496" s="109" t="str">
        <f>IF(N496="","",MASTER.SCHEDULE!$Q496+MASTER.SCHEDULE!$R496)</f>
        <v/>
      </c>
      <c r="X496" s="110" t="e">
        <f t="shared" si="102"/>
        <v>#VALUE!</v>
      </c>
      <c r="Y496" s="87"/>
      <c r="Z496" s="87"/>
      <c r="AA496" s="275" t="str">
        <f t="shared" si="103"/>
        <v/>
      </c>
      <c r="AB496" s="87"/>
      <c r="AC496" s="87"/>
      <c r="AD496" s="126"/>
      <c r="AE496" s="126"/>
      <c r="AF496" s="87"/>
      <c r="AG496" s="87"/>
      <c r="AH496" s="126"/>
      <c r="AI496" s="126"/>
      <c r="AJ496" s="138"/>
      <c r="AK496" s="91"/>
      <c r="AL496" s="91"/>
      <c r="AM496" s="91"/>
      <c r="AN496" s="151"/>
      <c r="AO496" s="151"/>
      <c r="AP496" s="151"/>
      <c r="AQ496" s="151"/>
      <c r="AR496" s="151"/>
      <c r="AS496" s="151"/>
      <c r="AT496" s="151"/>
      <c r="AU496" s="152"/>
      <c r="AV496" s="152"/>
      <c r="AW496" s="152"/>
      <c r="AX496" s="151"/>
      <c r="AY496" s="151"/>
      <c r="AZ496" s="152"/>
      <c r="BA496" s="152"/>
      <c r="BB496" s="152"/>
      <c r="BC496" s="152"/>
      <c r="BD496" s="91"/>
      <c r="BE496" s="91"/>
      <c r="BF496" s="91"/>
      <c r="BG496" s="91"/>
      <c r="BH496" s="91"/>
      <c r="BI496" s="91"/>
      <c r="BJ496" s="91"/>
      <c r="BK496" s="91"/>
      <c r="BL496" s="91"/>
      <c r="BM496" s="91"/>
      <c r="BN496" s="87"/>
      <c r="BO496" s="87"/>
      <c r="BP496" s="91"/>
      <c r="BQ496" s="91"/>
      <c r="BR496" s="91"/>
      <c r="BS496" s="91"/>
      <c r="BT496" s="87"/>
      <c r="BU496" s="87"/>
      <c r="BV496" s="87"/>
      <c r="BW496" s="87"/>
      <c r="BX496" s="87"/>
      <c r="BY496" s="87"/>
      <c r="BZ496" s="87"/>
      <c r="CA496" s="87"/>
      <c r="CB496" s="87"/>
      <c r="CC496" s="87"/>
      <c r="CD496" s="87"/>
      <c r="CE496" s="87"/>
    </row>
    <row r="497" spans="1:83" ht="30" customHeight="1">
      <c r="A497" s="87"/>
      <c r="B497" s="270" t="str">
        <f>IF(OR(SCHEDULES!O496=0,SCHEDULES!O496=""),"",SCHEDULES!O496)</f>
        <v/>
      </c>
      <c r="C497" s="271" t="str">
        <f>IF(B497="","",SCHEDULES!P496)</f>
        <v/>
      </c>
      <c r="D497" s="270" t="str">
        <f>IF(B497="","",SCHEDULES!Q496)</f>
        <v/>
      </c>
      <c r="E497" s="272" t="str">
        <f>IF(B497="","",SCHEDULES!R496)</f>
        <v/>
      </c>
      <c r="F497" s="262" t="str">
        <f t="shared" si="93"/>
        <v/>
      </c>
      <c r="G497" s="270" t="str">
        <f>IFERROR(INDEX(LOGOS!B:B,MATCH(H497,LOGOS!A:A,0),1),"")</f>
        <v/>
      </c>
      <c r="H497" s="270" t="str">
        <f>IF(B497="","",SCHEDULES!S496)</f>
        <v/>
      </c>
      <c r="I497" s="313" t="s">
        <v>117</v>
      </c>
      <c r="J497" s="273" t="str">
        <f t="shared" si="94"/>
        <v/>
      </c>
      <c r="K497" s="313" t="s">
        <v>117</v>
      </c>
      <c r="L497" s="270" t="str">
        <f>IF(B497="","",SCHEDULES!T496)</f>
        <v/>
      </c>
      <c r="M497" s="270" t="str">
        <f>IFERROR(INDEX(LOGOS!B:B,MATCH(L497,LOGOS!A:A,0),1),"")</f>
        <v/>
      </c>
      <c r="N497" s="107" t="str">
        <f t="shared" si="95"/>
        <v/>
      </c>
      <c r="O497" s="108" t="str">
        <f t="shared" si="96"/>
        <v/>
      </c>
      <c r="P497" s="108" t="str">
        <f t="shared" si="97"/>
        <v/>
      </c>
      <c r="Q497" s="109" t="str">
        <f t="shared" si="98"/>
        <v/>
      </c>
      <c r="R497" s="109" t="str">
        <f t="shared" si="99"/>
        <v/>
      </c>
      <c r="S497" s="109" t="str">
        <f t="shared" si="100"/>
        <v/>
      </c>
      <c r="T497" s="109" t="str">
        <f t="shared" si="101"/>
        <v/>
      </c>
      <c r="U497" s="108" t="str">
        <f>IF(N497="","",IF(MASTER.SCHEDULE!$N497="Draw",1,IF(MASTER.SCHEDULE!$N497=H497,3,0)))</f>
        <v/>
      </c>
      <c r="V497" s="108" t="str">
        <f>IF(N497="","",IF(MASTER.SCHEDULE!$N497="Draw",1,IF(MASTER.SCHEDULE!$N497=L497,3,0)))</f>
        <v/>
      </c>
      <c r="W497" s="109" t="str">
        <f>IF(N497="","",MASTER.SCHEDULE!$Q497+MASTER.SCHEDULE!$R497)</f>
        <v/>
      </c>
      <c r="X497" s="110" t="e">
        <f t="shared" si="102"/>
        <v>#VALUE!</v>
      </c>
      <c r="Y497" s="87"/>
      <c r="Z497" s="87"/>
      <c r="AA497" s="275" t="str">
        <f t="shared" si="103"/>
        <v/>
      </c>
      <c r="AB497" s="87"/>
      <c r="AC497" s="87"/>
      <c r="AD497" s="126"/>
      <c r="AE497" s="126"/>
      <c r="AF497" s="87"/>
      <c r="AG497" s="87"/>
      <c r="AH497" s="126"/>
      <c r="AI497" s="126"/>
      <c r="AJ497" s="138"/>
      <c r="AK497" s="91"/>
      <c r="AL497" s="91"/>
      <c r="AM497" s="91"/>
      <c r="AN497" s="151"/>
      <c r="AO497" s="151"/>
      <c r="AP497" s="151"/>
      <c r="AQ497" s="151"/>
      <c r="AR497" s="151"/>
      <c r="AS497" s="151"/>
      <c r="AT497" s="151"/>
      <c r="AU497" s="152"/>
      <c r="AV497" s="152"/>
      <c r="AW497" s="152"/>
      <c r="AX497" s="151"/>
      <c r="AY497" s="151"/>
      <c r="AZ497" s="152"/>
      <c r="BA497" s="152"/>
      <c r="BB497" s="152"/>
      <c r="BC497" s="152"/>
      <c r="BD497" s="91"/>
      <c r="BE497" s="91"/>
      <c r="BF497" s="91"/>
      <c r="BG497" s="91"/>
      <c r="BH497" s="91"/>
      <c r="BI497" s="91"/>
      <c r="BJ497" s="91"/>
      <c r="BK497" s="91"/>
      <c r="BL497" s="91"/>
      <c r="BM497" s="91"/>
      <c r="BN497" s="87"/>
      <c r="BO497" s="87"/>
      <c r="BP497" s="91"/>
      <c r="BQ497" s="91"/>
      <c r="BR497" s="91"/>
      <c r="BS497" s="91"/>
      <c r="BT497" s="87"/>
      <c r="BU497" s="87"/>
      <c r="BV497" s="87"/>
      <c r="BW497" s="87"/>
      <c r="BX497" s="87"/>
      <c r="BY497" s="87"/>
      <c r="BZ497" s="87"/>
      <c r="CA497" s="87"/>
      <c r="CB497" s="87"/>
      <c r="CC497" s="87"/>
      <c r="CD497" s="87"/>
      <c r="CE497" s="87"/>
    </row>
    <row r="498" spans="1:83" ht="30" customHeight="1">
      <c r="A498" s="87"/>
      <c r="B498" s="270" t="str">
        <f>IF(OR(SCHEDULES!O497=0,SCHEDULES!O497=""),"",SCHEDULES!O497)</f>
        <v/>
      </c>
      <c r="C498" s="271" t="str">
        <f>IF(B498="","",SCHEDULES!P497)</f>
        <v/>
      </c>
      <c r="D498" s="270" t="str">
        <f>IF(B498="","",SCHEDULES!Q497)</f>
        <v/>
      </c>
      <c r="E498" s="272" t="str">
        <f>IF(B498="","",SCHEDULES!R497)</f>
        <v/>
      </c>
      <c r="F498" s="262" t="str">
        <f t="shared" si="93"/>
        <v/>
      </c>
      <c r="G498" s="270" t="str">
        <f>IFERROR(INDEX(LOGOS!B:B,MATCH(H498,LOGOS!A:A,0),1),"")</f>
        <v/>
      </c>
      <c r="H498" s="270" t="str">
        <f>IF(B498="","",SCHEDULES!S497)</f>
        <v/>
      </c>
      <c r="I498" s="313" t="s">
        <v>117</v>
      </c>
      <c r="J498" s="273" t="str">
        <f t="shared" si="94"/>
        <v/>
      </c>
      <c r="K498" s="313" t="s">
        <v>117</v>
      </c>
      <c r="L498" s="270" t="str">
        <f>IF(B498="","",SCHEDULES!T497)</f>
        <v/>
      </c>
      <c r="M498" s="270" t="str">
        <f>IFERROR(INDEX(LOGOS!B:B,MATCH(L498,LOGOS!A:A,0),1),"")</f>
        <v/>
      </c>
      <c r="N498" s="107" t="str">
        <f t="shared" si="95"/>
        <v/>
      </c>
      <c r="O498" s="108" t="str">
        <f t="shared" si="96"/>
        <v/>
      </c>
      <c r="P498" s="108" t="str">
        <f t="shared" si="97"/>
        <v/>
      </c>
      <c r="Q498" s="109" t="str">
        <f t="shared" si="98"/>
        <v/>
      </c>
      <c r="R498" s="109" t="str">
        <f t="shared" si="99"/>
        <v/>
      </c>
      <c r="S498" s="109" t="str">
        <f t="shared" si="100"/>
        <v/>
      </c>
      <c r="T498" s="109" t="str">
        <f t="shared" si="101"/>
        <v/>
      </c>
      <c r="U498" s="108" t="str">
        <f>IF(N498="","",IF(MASTER.SCHEDULE!$N498="Draw",1,IF(MASTER.SCHEDULE!$N498=H498,3,0)))</f>
        <v/>
      </c>
      <c r="V498" s="108" t="str">
        <f>IF(N498="","",IF(MASTER.SCHEDULE!$N498="Draw",1,IF(MASTER.SCHEDULE!$N498=L498,3,0)))</f>
        <v/>
      </c>
      <c r="W498" s="109" t="str">
        <f>IF(N498="","",MASTER.SCHEDULE!$Q498+MASTER.SCHEDULE!$R498)</f>
        <v/>
      </c>
      <c r="X498" s="110" t="e">
        <f t="shared" si="102"/>
        <v>#VALUE!</v>
      </c>
      <c r="Y498" s="87"/>
      <c r="Z498" s="87"/>
      <c r="AA498" s="275" t="str">
        <f t="shared" si="103"/>
        <v/>
      </c>
      <c r="AB498" s="87"/>
      <c r="AC498" s="87"/>
      <c r="AD498" s="126"/>
      <c r="AE498" s="126"/>
      <c r="AF498" s="87"/>
      <c r="AG498" s="87"/>
      <c r="AH498" s="126"/>
      <c r="AI498" s="126"/>
      <c r="AJ498" s="138"/>
      <c r="AK498" s="91"/>
      <c r="AL498" s="91"/>
      <c r="AM498" s="91"/>
      <c r="AN498" s="151"/>
      <c r="AO498" s="151"/>
      <c r="AP498" s="151"/>
      <c r="AQ498" s="151"/>
      <c r="AR498" s="151"/>
      <c r="AS498" s="151"/>
      <c r="AT498" s="151"/>
      <c r="AU498" s="152"/>
      <c r="AV498" s="152"/>
      <c r="AW498" s="152"/>
      <c r="AX498" s="151"/>
      <c r="AY498" s="151"/>
      <c r="AZ498" s="152"/>
      <c r="BA498" s="152"/>
      <c r="BB498" s="152"/>
      <c r="BC498" s="152"/>
      <c r="BD498" s="91"/>
      <c r="BE498" s="91"/>
      <c r="BF498" s="91"/>
      <c r="BG498" s="91"/>
      <c r="BH498" s="91"/>
      <c r="BI498" s="91"/>
      <c r="BJ498" s="91"/>
      <c r="BK498" s="91"/>
      <c r="BL498" s="91"/>
      <c r="BM498" s="91"/>
      <c r="BN498" s="87"/>
      <c r="BO498" s="87"/>
      <c r="BP498" s="91"/>
      <c r="BQ498" s="91"/>
      <c r="BR498" s="91"/>
      <c r="BS498" s="91"/>
      <c r="BT498" s="87"/>
      <c r="BU498" s="87"/>
      <c r="BV498" s="87"/>
      <c r="BW498" s="87"/>
      <c r="BX498" s="87"/>
      <c r="BY498" s="87"/>
      <c r="BZ498" s="87"/>
      <c r="CA498" s="87"/>
      <c r="CB498" s="87"/>
      <c r="CC498" s="87"/>
      <c r="CD498" s="87"/>
      <c r="CE498" s="87"/>
    </row>
    <row r="499" spans="1:83" ht="30" customHeight="1">
      <c r="A499" s="87"/>
      <c r="B499" s="270" t="str">
        <f>IF(OR(SCHEDULES!O498=0,SCHEDULES!O498=""),"",SCHEDULES!O498)</f>
        <v/>
      </c>
      <c r="C499" s="271" t="str">
        <f>IF(B499="","",SCHEDULES!P498)</f>
        <v/>
      </c>
      <c r="D499" s="270" t="str">
        <f>IF(B499="","",SCHEDULES!Q498)</f>
        <v/>
      </c>
      <c r="E499" s="272" t="str">
        <f>IF(B499="","",SCHEDULES!R498)</f>
        <v/>
      </c>
      <c r="F499" s="262" t="str">
        <f t="shared" si="93"/>
        <v/>
      </c>
      <c r="G499" s="270" t="str">
        <f>IFERROR(INDEX(LOGOS!B:B,MATCH(H499,LOGOS!A:A,0),1),"")</f>
        <v/>
      </c>
      <c r="H499" s="270" t="str">
        <f>IF(B499="","",SCHEDULES!S498)</f>
        <v/>
      </c>
      <c r="I499" s="313" t="s">
        <v>117</v>
      </c>
      <c r="J499" s="273" t="str">
        <f t="shared" si="94"/>
        <v/>
      </c>
      <c r="K499" s="313" t="s">
        <v>117</v>
      </c>
      <c r="L499" s="270" t="str">
        <f>IF(B499="","",SCHEDULES!T498)</f>
        <v/>
      </c>
      <c r="M499" s="270" t="str">
        <f>IFERROR(INDEX(LOGOS!B:B,MATCH(L499,LOGOS!A:A,0),1),"")</f>
        <v/>
      </c>
      <c r="N499" s="107" t="str">
        <f t="shared" si="95"/>
        <v/>
      </c>
      <c r="O499" s="108" t="str">
        <f t="shared" si="96"/>
        <v/>
      </c>
      <c r="P499" s="108" t="str">
        <f t="shared" si="97"/>
        <v/>
      </c>
      <c r="Q499" s="109" t="str">
        <f t="shared" si="98"/>
        <v/>
      </c>
      <c r="R499" s="109" t="str">
        <f t="shared" si="99"/>
        <v/>
      </c>
      <c r="S499" s="109" t="str">
        <f t="shared" si="100"/>
        <v/>
      </c>
      <c r="T499" s="109" t="str">
        <f t="shared" si="101"/>
        <v/>
      </c>
      <c r="U499" s="108" t="str">
        <f>IF(N499="","",IF(MASTER.SCHEDULE!$N499="Draw",1,IF(MASTER.SCHEDULE!$N499=H499,3,0)))</f>
        <v/>
      </c>
      <c r="V499" s="108" t="str">
        <f>IF(N499="","",IF(MASTER.SCHEDULE!$N499="Draw",1,IF(MASTER.SCHEDULE!$N499=L499,3,0)))</f>
        <v/>
      </c>
      <c r="W499" s="109" t="str">
        <f>IF(N499="","",MASTER.SCHEDULE!$Q499+MASTER.SCHEDULE!$R499)</f>
        <v/>
      </c>
      <c r="X499" s="110" t="e">
        <f t="shared" si="102"/>
        <v>#VALUE!</v>
      </c>
      <c r="Y499" s="87"/>
      <c r="Z499" s="87"/>
      <c r="AA499" s="275" t="str">
        <f t="shared" si="103"/>
        <v/>
      </c>
      <c r="AB499" s="87"/>
      <c r="AC499" s="87"/>
      <c r="AD499" s="126"/>
      <c r="AE499" s="126"/>
      <c r="AF499" s="87"/>
      <c r="AG499" s="87"/>
      <c r="AH499" s="126"/>
      <c r="AI499" s="126"/>
      <c r="AJ499" s="138"/>
      <c r="AK499" s="91"/>
      <c r="AL499" s="91"/>
      <c r="AM499" s="91"/>
      <c r="AN499" s="151"/>
      <c r="AO499" s="151"/>
      <c r="AP499" s="151"/>
      <c r="AQ499" s="151"/>
      <c r="AR499" s="151"/>
      <c r="AS499" s="151"/>
      <c r="AT499" s="151"/>
      <c r="AU499" s="152"/>
      <c r="AV499" s="152"/>
      <c r="AW499" s="152"/>
      <c r="AX499" s="151"/>
      <c r="AY499" s="151"/>
      <c r="AZ499" s="152"/>
      <c r="BA499" s="152"/>
      <c r="BB499" s="152"/>
      <c r="BC499" s="152"/>
      <c r="BD499" s="91"/>
      <c r="BE499" s="91"/>
      <c r="BF499" s="91"/>
      <c r="BG499" s="91"/>
      <c r="BH499" s="91"/>
      <c r="BI499" s="91"/>
      <c r="BJ499" s="91"/>
      <c r="BK499" s="91"/>
      <c r="BL499" s="91"/>
      <c r="BM499" s="91"/>
      <c r="BN499" s="87"/>
      <c r="BO499" s="87"/>
      <c r="BP499" s="91"/>
      <c r="BQ499" s="91"/>
      <c r="BR499" s="91"/>
      <c r="BS499" s="91"/>
      <c r="BT499" s="87"/>
      <c r="BU499" s="87"/>
      <c r="BV499" s="87"/>
      <c r="BW499" s="87"/>
      <c r="BX499" s="87"/>
      <c r="BY499" s="87"/>
      <c r="BZ499" s="87"/>
      <c r="CA499" s="87"/>
      <c r="CB499" s="87"/>
      <c r="CC499" s="87"/>
      <c r="CD499" s="87"/>
      <c r="CE499" s="87"/>
    </row>
    <row r="500" spans="1:83" ht="30" customHeight="1">
      <c r="A500" s="87"/>
      <c r="B500" s="270" t="str">
        <f>IF(OR(SCHEDULES!O499=0,SCHEDULES!O499=""),"",SCHEDULES!O499)</f>
        <v/>
      </c>
      <c r="C500" s="271" t="str">
        <f>IF(B500="","",SCHEDULES!P499)</f>
        <v/>
      </c>
      <c r="D500" s="270" t="str">
        <f>IF(B500="","",SCHEDULES!Q499)</f>
        <v/>
      </c>
      <c r="E500" s="272" t="str">
        <f>IF(B500="","",SCHEDULES!R499)</f>
        <v/>
      </c>
      <c r="F500" s="262" t="str">
        <f t="shared" si="93"/>
        <v/>
      </c>
      <c r="G500" s="270" t="str">
        <f>IFERROR(INDEX(LOGOS!B:B,MATCH(H500,LOGOS!A:A,0),1),"")</f>
        <v/>
      </c>
      <c r="H500" s="270" t="str">
        <f>IF(B500="","",SCHEDULES!S499)</f>
        <v/>
      </c>
      <c r="I500" s="313" t="s">
        <v>117</v>
      </c>
      <c r="J500" s="273" t="str">
        <f t="shared" si="94"/>
        <v/>
      </c>
      <c r="K500" s="313" t="s">
        <v>117</v>
      </c>
      <c r="L500" s="270" t="str">
        <f>IF(B500="","",SCHEDULES!T499)</f>
        <v/>
      </c>
      <c r="M500" s="270" t="str">
        <f>IFERROR(INDEX(LOGOS!B:B,MATCH(L500,LOGOS!A:A,0),1),"")</f>
        <v/>
      </c>
      <c r="N500" s="107" t="str">
        <f t="shared" si="95"/>
        <v/>
      </c>
      <c r="O500" s="108" t="str">
        <f t="shared" si="96"/>
        <v/>
      </c>
      <c r="P500" s="108" t="str">
        <f t="shared" si="97"/>
        <v/>
      </c>
      <c r="Q500" s="109" t="str">
        <f t="shared" si="98"/>
        <v/>
      </c>
      <c r="R500" s="109" t="str">
        <f t="shared" si="99"/>
        <v/>
      </c>
      <c r="S500" s="109" t="str">
        <f t="shared" si="100"/>
        <v/>
      </c>
      <c r="T500" s="109" t="str">
        <f t="shared" si="101"/>
        <v/>
      </c>
      <c r="U500" s="108" t="str">
        <f>IF(N500="","",IF(MASTER.SCHEDULE!$N500="Draw",1,IF(MASTER.SCHEDULE!$N500=H500,3,0)))</f>
        <v/>
      </c>
      <c r="V500" s="108" t="str">
        <f>IF(N500="","",IF(MASTER.SCHEDULE!$N500="Draw",1,IF(MASTER.SCHEDULE!$N500=L500,3,0)))</f>
        <v/>
      </c>
      <c r="W500" s="109" t="str">
        <f>IF(N500="","",MASTER.SCHEDULE!$Q500+MASTER.SCHEDULE!$R500)</f>
        <v/>
      </c>
      <c r="X500" s="110" t="e">
        <f t="shared" si="102"/>
        <v>#VALUE!</v>
      </c>
      <c r="Y500" s="87"/>
      <c r="Z500" s="87"/>
      <c r="AA500" s="275" t="str">
        <f t="shared" si="103"/>
        <v/>
      </c>
      <c r="AB500" s="87"/>
      <c r="AC500" s="87"/>
      <c r="AD500" s="126"/>
      <c r="AE500" s="126"/>
      <c r="AF500" s="87"/>
      <c r="AG500" s="87"/>
      <c r="AH500" s="126"/>
      <c r="AI500" s="126"/>
      <c r="AJ500" s="138"/>
      <c r="AK500" s="91"/>
      <c r="AL500" s="91"/>
      <c r="AM500" s="91"/>
      <c r="AN500" s="151"/>
      <c r="AO500" s="151"/>
      <c r="AP500" s="151"/>
      <c r="AQ500" s="151"/>
      <c r="AR500" s="151"/>
      <c r="AS500" s="151"/>
      <c r="AT500" s="151"/>
      <c r="AU500" s="152"/>
      <c r="AV500" s="152"/>
      <c r="AW500" s="152"/>
      <c r="AX500" s="151"/>
      <c r="AY500" s="151"/>
      <c r="AZ500" s="152"/>
      <c r="BA500" s="152"/>
      <c r="BB500" s="152"/>
      <c r="BC500" s="152"/>
      <c r="BD500" s="91"/>
      <c r="BE500" s="91"/>
      <c r="BF500" s="91"/>
      <c r="BG500" s="91"/>
      <c r="BH500" s="91"/>
      <c r="BI500" s="91"/>
      <c r="BJ500" s="91"/>
      <c r="BK500" s="91"/>
      <c r="BL500" s="91"/>
      <c r="BM500" s="91"/>
      <c r="BN500" s="87"/>
      <c r="BO500" s="87"/>
      <c r="BP500" s="91"/>
      <c r="BQ500" s="91"/>
      <c r="BR500" s="91"/>
      <c r="BS500" s="91"/>
      <c r="BT500" s="87"/>
      <c r="BU500" s="87"/>
      <c r="BV500" s="87"/>
      <c r="BW500" s="87"/>
      <c r="BX500" s="87"/>
      <c r="BY500" s="87"/>
      <c r="BZ500" s="87"/>
      <c r="CA500" s="87"/>
      <c r="CB500" s="87"/>
      <c r="CC500" s="87"/>
      <c r="CD500" s="87"/>
      <c r="CE500" s="87"/>
    </row>
    <row r="501" spans="1:83" ht="30" customHeight="1">
      <c r="A501" s="87"/>
      <c r="B501" s="270" t="str">
        <f>IF(OR(SCHEDULES!O500=0,SCHEDULES!O500=""),"",SCHEDULES!O500)</f>
        <v/>
      </c>
      <c r="C501" s="271" t="str">
        <f>IF(B501="","",SCHEDULES!P500)</f>
        <v/>
      </c>
      <c r="D501" s="270" t="str">
        <f>IF(B501="","",SCHEDULES!Q500)</f>
        <v/>
      </c>
      <c r="E501" s="272" t="str">
        <f>IF(B501="","",SCHEDULES!R500)</f>
        <v/>
      </c>
      <c r="F501" s="262" t="str">
        <f t="shared" si="93"/>
        <v/>
      </c>
      <c r="G501" s="270" t="str">
        <f>IFERROR(INDEX(LOGOS!B:B,MATCH(H501,LOGOS!A:A,0),1),"")</f>
        <v/>
      </c>
      <c r="H501" s="270" t="str">
        <f>IF(B501="","",SCHEDULES!S500)</f>
        <v/>
      </c>
      <c r="I501" s="313" t="s">
        <v>117</v>
      </c>
      <c r="J501" s="273" t="str">
        <f t="shared" si="94"/>
        <v/>
      </c>
      <c r="K501" s="313" t="s">
        <v>117</v>
      </c>
      <c r="L501" s="270" t="str">
        <f>IF(B501="","",SCHEDULES!T500)</f>
        <v/>
      </c>
      <c r="M501" s="270" t="str">
        <f>IFERROR(INDEX(LOGOS!B:B,MATCH(L501,LOGOS!A:A,0),1),"")</f>
        <v/>
      </c>
      <c r="N501" s="107" t="str">
        <f t="shared" si="95"/>
        <v/>
      </c>
      <c r="O501" s="108" t="str">
        <f t="shared" si="96"/>
        <v/>
      </c>
      <c r="P501" s="108" t="str">
        <f t="shared" si="97"/>
        <v/>
      </c>
      <c r="Q501" s="109" t="str">
        <f t="shared" si="98"/>
        <v/>
      </c>
      <c r="R501" s="109" t="str">
        <f t="shared" si="99"/>
        <v/>
      </c>
      <c r="S501" s="109" t="str">
        <f t="shared" si="100"/>
        <v/>
      </c>
      <c r="T501" s="109" t="str">
        <f t="shared" si="101"/>
        <v/>
      </c>
      <c r="U501" s="108" t="str">
        <f>IF(N501="","",IF(MASTER.SCHEDULE!$N501="Draw",1,IF(MASTER.SCHEDULE!$N501=H501,3,0)))</f>
        <v/>
      </c>
      <c r="V501" s="108" t="str">
        <f>IF(N501="","",IF(MASTER.SCHEDULE!$N501="Draw",1,IF(MASTER.SCHEDULE!$N501=L501,3,0)))</f>
        <v/>
      </c>
      <c r="W501" s="109" t="str">
        <f>IF(N501="","",MASTER.SCHEDULE!$Q501+MASTER.SCHEDULE!$R501)</f>
        <v/>
      </c>
      <c r="X501" s="110" t="e">
        <f t="shared" si="102"/>
        <v>#VALUE!</v>
      </c>
      <c r="Y501" s="87"/>
      <c r="Z501" s="87"/>
      <c r="AA501" s="275" t="str">
        <f t="shared" si="103"/>
        <v/>
      </c>
      <c r="AB501" s="87"/>
      <c r="AC501" s="87"/>
      <c r="AD501" s="126"/>
      <c r="AE501" s="126"/>
      <c r="AF501" s="87"/>
      <c r="AG501" s="87"/>
      <c r="AH501" s="126"/>
      <c r="AI501" s="126"/>
      <c r="AJ501" s="138"/>
      <c r="AK501" s="91"/>
      <c r="AL501" s="91"/>
      <c r="AM501" s="91"/>
      <c r="AN501" s="151"/>
      <c r="AO501" s="151"/>
      <c r="AP501" s="151"/>
      <c r="AQ501" s="151"/>
      <c r="AR501" s="151"/>
      <c r="AS501" s="151"/>
      <c r="AT501" s="151"/>
      <c r="AU501" s="152"/>
      <c r="AV501" s="152"/>
      <c r="AW501" s="152"/>
      <c r="AX501" s="151"/>
      <c r="AY501" s="151"/>
      <c r="AZ501" s="152"/>
      <c r="BA501" s="152"/>
      <c r="BB501" s="152"/>
      <c r="BC501" s="152"/>
      <c r="BD501" s="91"/>
      <c r="BE501" s="91"/>
      <c r="BF501" s="91"/>
      <c r="BG501" s="91"/>
      <c r="BH501" s="91"/>
      <c r="BI501" s="91"/>
      <c r="BJ501" s="91"/>
      <c r="BK501" s="91"/>
      <c r="BL501" s="91"/>
      <c r="BM501" s="91"/>
      <c r="BN501" s="87"/>
      <c r="BO501" s="87"/>
      <c r="BP501" s="91"/>
      <c r="BQ501" s="91"/>
      <c r="BR501" s="91"/>
      <c r="BS501" s="91"/>
      <c r="BT501" s="87"/>
      <c r="BU501" s="87"/>
      <c r="BV501" s="87"/>
      <c r="BW501" s="87"/>
      <c r="BX501" s="87"/>
      <c r="BY501" s="87"/>
      <c r="BZ501" s="87"/>
      <c r="CA501" s="87"/>
      <c r="CB501" s="87"/>
      <c r="CC501" s="87"/>
      <c r="CD501" s="87"/>
      <c r="CE501" s="87"/>
    </row>
    <row r="502" spans="1:83" ht="30" customHeight="1">
      <c r="A502" s="87"/>
      <c r="B502" s="270" t="str">
        <f>IF(OR(SCHEDULES!O501=0,SCHEDULES!O501=""),"",SCHEDULES!O501)</f>
        <v/>
      </c>
      <c r="C502" s="271" t="str">
        <f>IF(B502="","",SCHEDULES!P501)</f>
        <v/>
      </c>
      <c r="D502" s="270" t="str">
        <f>IF(B502="","",SCHEDULES!Q501)</f>
        <v/>
      </c>
      <c r="E502" s="272" t="str">
        <f>IF(B502="","",SCHEDULES!R501)</f>
        <v/>
      </c>
      <c r="F502" s="262" t="str">
        <f t="shared" si="93"/>
        <v/>
      </c>
      <c r="G502" s="270" t="str">
        <f>IFERROR(INDEX(LOGOS!B:B,MATCH(H502,LOGOS!A:A,0),1),"")</f>
        <v/>
      </c>
      <c r="H502" s="270" t="str">
        <f>IF(B502="","",SCHEDULES!S501)</f>
        <v/>
      </c>
      <c r="I502" s="313" t="s">
        <v>117</v>
      </c>
      <c r="J502" s="273" t="str">
        <f t="shared" si="94"/>
        <v/>
      </c>
      <c r="K502" s="313" t="s">
        <v>117</v>
      </c>
      <c r="L502" s="270" t="str">
        <f>IF(B502="","",SCHEDULES!T501)</f>
        <v/>
      </c>
      <c r="M502" s="270" t="str">
        <f>IFERROR(INDEX(LOGOS!B:B,MATCH(L502,LOGOS!A:A,0),1),"")</f>
        <v/>
      </c>
      <c r="N502" s="107" t="str">
        <f t="shared" si="95"/>
        <v/>
      </c>
      <c r="O502" s="108" t="str">
        <f t="shared" si="96"/>
        <v/>
      </c>
      <c r="P502" s="108" t="str">
        <f t="shared" si="97"/>
        <v/>
      </c>
      <c r="Q502" s="109" t="str">
        <f t="shared" si="98"/>
        <v/>
      </c>
      <c r="R502" s="109" t="str">
        <f t="shared" si="99"/>
        <v/>
      </c>
      <c r="S502" s="109" t="str">
        <f t="shared" si="100"/>
        <v/>
      </c>
      <c r="T502" s="109" t="str">
        <f t="shared" si="101"/>
        <v/>
      </c>
      <c r="U502" s="108" t="str">
        <f>IF(N502="","",IF(MASTER.SCHEDULE!$N502="Draw",1,IF(MASTER.SCHEDULE!$N502=H502,3,0)))</f>
        <v/>
      </c>
      <c r="V502" s="108" t="str">
        <f>IF(N502="","",IF(MASTER.SCHEDULE!$N502="Draw",1,IF(MASTER.SCHEDULE!$N502=L502,3,0)))</f>
        <v/>
      </c>
      <c r="W502" s="109" t="str">
        <f>IF(N502="","",MASTER.SCHEDULE!$Q502+MASTER.SCHEDULE!$R502)</f>
        <v/>
      </c>
      <c r="X502" s="110" t="e">
        <f t="shared" si="102"/>
        <v>#VALUE!</v>
      </c>
      <c r="Y502" s="87"/>
      <c r="Z502" s="87"/>
      <c r="AA502" s="275" t="str">
        <f t="shared" si="103"/>
        <v/>
      </c>
      <c r="AB502" s="87"/>
      <c r="AC502" s="87"/>
      <c r="AD502" s="126"/>
      <c r="AE502" s="126"/>
      <c r="AF502" s="87"/>
      <c r="AG502" s="87"/>
      <c r="AH502" s="126"/>
      <c r="AI502" s="126"/>
      <c r="AJ502" s="138"/>
      <c r="AK502" s="91"/>
      <c r="AL502" s="91"/>
      <c r="AM502" s="91"/>
      <c r="AN502" s="151"/>
      <c r="AO502" s="151"/>
      <c r="AP502" s="151"/>
      <c r="AQ502" s="151"/>
      <c r="AR502" s="151"/>
      <c r="AS502" s="151"/>
      <c r="AT502" s="151"/>
      <c r="AU502" s="152"/>
      <c r="AV502" s="152"/>
      <c r="AW502" s="152"/>
      <c r="AX502" s="151"/>
      <c r="AY502" s="151"/>
      <c r="AZ502" s="152"/>
      <c r="BA502" s="152"/>
      <c r="BB502" s="152"/>
      <c r="BC502" s="152"/>
      <c r="BD502" s="91"/>
      <c r="BE502" s="91"/>
      <c r="BF502" s="91"/>
      <c r="BG502" s="91"/>
      <c r="BH502" s="91"/>
      <c r="BI502" s="91"/>
      <c r="BJ502" s="91"/>
      <c r="BK502" s="91"/>
      <c r="BL502" s="91"/>
      <c r="BM502" s="91"/>
      <c r="BN502" s="87"/>
      <c r="BO502" s="87"/>
      <c r="BP502" s="91"/>
      <c r="BQ502" s="91"/>
      <c r="BR502" s="91"/>
      <c r="BS502" s="91"/>
      <c r="BT502" s="87"/>
      <c r="BU502" s="87"/>
      <c r="BV502" s="87"/>
      <c r="BW502" s="87"/>
      <c r="BX502" s="87"/>
      <c r="BY502" s="87"/>
      <c r="BZ502" s="87"/>
      <c r="CA502" s="87"/>
      <c r="CB502" s="87"/>
      <c r="CC502" s="87"/>
      <c r="CD502" s="87"/>
      <c r="CE502" s="87"/>
    </row>
    <row r="503" spans="1:83" ht="30" customHeight="1">
      <c r="A503" s="87"/>
      <c r="B503" s="270" t="str">
        <f>IF(OR(SCHEDULES!O502=0,SCHEDULES!O502=""),"",SCHEDULES!O502)</f>
        <v/>
      </c>
      <c r="C503" s="271" t="str">
        <f>IF(B503="","",SCHEDULES!P502)</f>
        <v/>
      </c>
      <c r="D503" s="270" t="str">
        <f>IF(B503="","",SCHEDULES!Q502)</f>
        <v/>
      </c>
      <c r="E503" s="272" t="str">
        <f>IF(B503="","",SCHEDULES!R502)</f>
        <v/>
      </c>
      <c r="F503" s="262" t="str">
        <f t="shared" si="93"/>
        <v/>
      </c>
      <c r="G503" s="270" t="str">
        <f>IFERROR(INDEX(LOGOS!B:B,MATCH(H503,LOGOS!A:A,0),1),"")</f>
        <v/>
      </c>
      <c r="H503" s="270" t="str">
        <f>IF(B503="","",SCHEDULES!S502)</f>
        <v/>
      </c>
      <c r="I503" s="313" t="s">
        <v>117</v>
      </c>
      <c r="J503" s="273" t="str">
        <f t="shared" si="94"/>
        <v/>
      </c>
      <c r="K503" s="313" t="s">
        <v>117</v>
      </c>
      <c r="L503" s="270" t="str">
        <f>IF(B503="","",SCHEDULES!T502)</f>
        <v/>
      </c>
      <c r="M503" s="270" t="str">
        <f>IFERROR(INDEX(LOGOS!B:B,MATCH(L503,LOGOS!A:A,0),1),"")</f>
        <v/>
      </c>
      <c r="N503" s="107" t="str">
        <f t="shared" si="95"/>
        <v/>
      </c>
      <c r="O503" s="108" t="str">
        <f t="shared" si="96"/>
        <v/>
      </c>
      <c r="P503" s="108" t="str">
        <f t="shared" si="97"/>
        <v/>
      </c>
      <c r="Q503" s="109" t="str">
        <f t="shared" si="98"/>
        <v/>
      </c>
      <c r="R503" s="109" t="str">
        <f t="shared" si="99"/>
        <v/>
      </c>
      <c r="S503" s="109" t="str">
        <f t="shared" si="100"/>
        <v/>
      </c>
      <c r="T503" s="109" t="str">
        <f t="shared" si="101"/>
        <v/>
      </c>
      <c r="U503" s="108" t="str">
        <f>IF(N503="","",IF(MASTER.SCHEDULE!$N503="Draw",1,IF(MASTER.SCHEDULE!$N503=H503,3,0)))</f>
        <v/>
      </c>
      <c r="V503" s="108" t="str">
        <f>IF(N503="","",IF(MASTER.SCHEDULE!$N503="Draw",1,IF(MASTER.SCHEDULE!$N503=L503,3,0)))</f>
        <v/>
      </c>
      <c r="W503" s="109" t="str">
        <f>IF(N503="","",MASTER.SCHEDULE!$Q503+MASTER.SCHEDULE!$R503)</f>
        <v/>
      </c>
      <c r="X503" s="110" t="e">
        <f t="shared" si="102"/>
        <v>#VALUE!</v>
      </c>
      <c r="Y503" s="87"/>
      <c r="Z503" s="87"/>
      <c r="AA503" s="275" t="str">
        <f t="shared" si="103"/>
        <v/>
      </c>
      <c r="AB503" s="87"/>
      <c r="AC503" s="87"/>
      <c r="AD503" s="126"/>
      <c r="AE503" s="126"/>
      <c r="AF503" s="87"/>
      <c r="AG503" s="87"/>
      <c r="AH503" s="126"/>
      <c r="AI503" s="126"/>
      <c r="AJ503" s="138"/>
      <c r="AK503" s="91"/>
      <c r="AL503" s="91"/>
      <c r="AM503" s="91"/>
      <c r="AN503" s="151"/>
      <c r="AO503" s="151"/>
      <c r="AP503" s="151"/>
      <c r="AQ503" s="151"/>
      <c r="AR503" s="151"/>
      <c r="AS503" s="151"/>
      <c r="AT503" s="151"/>
      <c r="AU503" s="152"/>
      <c r="AV503" s="152"/>
      <c r="AW503" s="152"/>
      <c r="AX503" s="151"/>
      <c r="AY503" s="151"/>
      <c r="AZ503" s="152"/>
      <c r="BA503" s="152"/>
      <c r="BB503" s="152"/>
      <c r="BC503" s="152"/>
      <c r="BD503" s="91"/>
      <c r="BE503" s="91"/>
      <c r="BF503" s="91"/>
      <c r="BG503" s="91"/>
      <c r="BH503" s="91"/>
      <c r="BI503" s="91"/>
      <c r="BJ503" s="91"/>
      <c r="BK503" s="91"/>
      <c r="BL503" s="91"/>
      <c r="BM503" s="91"/>
      <c r="BN503" s="87"/>
      <c r="BO503" s="87"/>
      <c r="BP503" s="91"/>
      <c r="BQ503" s="91"/>
      <c r="BR503" s="91"/>
      <c r="BS503" s="91"/>
      <c r="BT503" s="87"/>
      <c r="BU503" s="87"/>
      <c r="BV503" s="87"/>
      <c r="BW503" s="87"/>
      <c r="BX503" s="87"/>
      <c r="BY503" s="87"/>
      <c r="BZ503" s="87"/>
      <c r="CA503" s="87"/>
      <c r="CB503" s="87"/>
      <c r="CC503" s="87"/>
      <c r="CD503" s="87"/>
      <c r="CE503" s="87"/>
    </row>
    <row r="504" spans="1:83" ht="30" customHeight="1">
      <c r="A504" s="87"/>
      <c r="B504" s="270" t="str">
        <f>IF(OR(SCHEDULES!O503=0,SCHEDULES!O503=""),"",SCHEDULES!O503)</f>
        <v/>
      </c>
      <c r="C504" s="271" t="str">
        <f>IF(B504="","",SCHEDULES!P503)</f>
        <v/>
      </c>
      <c r="D504" s="270" t="str">
        <f>IF(B504="","",SCHEDULES!Q503)</f>
        <v/>
      </c>
      <c r="E504" s="272" t="str">
        <f>IF(B504="","",SCHEDULES!R503)</f>
        <v/>
      </c>
      <c r="F504" s="262" t="str">
        <f t="shared" si="93"/>
        <v/>
      </c>
      <c r="G504" s="270" t="str">
        <f>IFERROR(INDEX(LOGOS!B:B,MATCH(H504,LOGOS!A:A,0),1),"")</f>
        <v/>
      </c>
      <c r="H504" s="270" t="str">
        <f>IF(B504="","",SCHEDULES!S503)</f>
        <v/>
      </c>
      <c r="I504" s="313" t="s">
        <v>117</v>
      </c>
      <c r="J504" s="273" t="str">
        <f t="shared" si="94"/>
        <v/>
      </c>
      <c r="K504" s="313" t="s">
        <v>117</v>
      </c>
      <c r="L504" s="270" t="str">
        <f>IF(B504="","",SCHEDULES!T503)</f>
        <v/>
      </c>
      <c r="M504" s="270" t="str">
        <f>IFERROR(INDEX(LOGOS!B:B,MATCH(L504,LOGOS!A:A,0),1),"")</f>
        <v/>
      </c>
      <c r="N504" s="107" t="str">
        <f t="shared" si="95"/>
        <v/>
      </c>
      <c r="O504" s="108" t="str">
        <f t="shared" si="96"/>
        <v/>
      </c>
      <c r="P504" s="108" t="str">
        <f t="shared" si="97"/>
        <v/>
      </c>
      <c r="Q504" s="109" t="str">
        <f t="shared" si="98"/>
        <v/>
      </c>
      <c r="R504" s="109" t="str">
        <f t="shared" si="99"/>
        <v/>
      </c>
      <c r="S504" s="109" t="str">
        <f t="shared" si="100"/>
        <v/>
      </c>
      <c r="T504" s="109" t="str">
        <f t="shared" si="101"/>
        <v/>
      </c>
      <c r="U504" s="108" t="str">
        <f>IF(N504="","",IF(MASTER.SCHEDULE!$N504="Draw",1,IF(MASTER.SCHEDULE!$N504=H504,3,0)))</f>
        <v/>
      </c>
      <c r="V504" s="108" t="str">
        <f>IF(N504="","",IF(MASTER.SCHEDULE!$N504="Draw",1,IF(MASTER.SCHEDULE!$N504=L504,3,0)))</f>
        <v/>
      </c>
      <c r="W504" s="109" t="str">
        <f>IF(N504="","",MASTER.SCHEDULE!$Q504+MASTER.SCHEDULE!$R504)</f>
        <v/>
      </c>
      <c r="X504" s="110" t="e">
        <f t="shared" si="102"/>
        <v>#VALUE!</v>
      </c>
      <c r="Y504" s="87"/>
      <c r="Z504" s="87"/>
      <c r="AA504" s="275" t="str">
        <f t="shared" si="103"/>
        <v/>
      </c>
      <c r="AB504" s="87"/>
      <c r="AC504" s="87"/>
      <c r="AD504" s="126"/>
      <c r="AE504" s="126"/>
      <c r="AF504" s="87"/>
      <c r="AG504" s="87"/>
      <c r="AH504" s="126"/>
      <c r="AI504" s="126"/>
      <c r="AJ504" s="138"/>
      <c r="AK504" s="91"/>
      <c r="AL504" s="91"/>
      <c r="AM504" s="91"/>
      <c r="AN504" s="151"/>
      <c r="AO504" s="151"/>
      <c r="AP504" s="151"/>
      <c r="AQ504" s="151"/>
      <c r="AR504" s="151"/>
      <c r="AS504" s="151"/>
      <c r="AT504" s="151"/>
      <c r="AU504" s="152"/>
      <c r="AV504" s="152"/>
      <c r="AW504" s="152"/>
      <c r="AX504" s="151"/>
      <c r="AY504" s="151"/>
      <c r="AZ504" s="152"/>
      <c r="BA504" s="152"/>
      <c r="BB504" s="152"/>
      <c r="BC504" s="152"/>
      <c r="BD504" s="91"/>
      <c r="BE504" s="91"/>
      <c r="BF504" s="91"/>
      <c r="BG504" s="91"/>
      <c r="BH504" s="91"/>
      <c r="BI504" s="91"/>
      <c r="BJ504" s="91"/>
      <c r="BK504" s="91"/>
      <c r="BL504" s="91"/>
      <c r="BM504" s="91"/>
      <c r="BN504" s="87"/>
      <c r="BO504" s="87"/>
      <c r="BP504" s="91"/>
      <c r="BQ504" s="91"/>
      <c r="BR504" s="91"/>
      <c r="BS504" s="91"/>
      <c r="BT504" s="87"/>
      <c r="BU504" s="87"/>
      <c r="BV504" s="87"/>
      <c r="BW504" s="87"/>
      <c r="BX504" s="87"/>
      <c r="BY504" s="87"/>
      <c r="BZ504" s="87"/>
      <c r="CA504" s="87"/>
      <c r="CB504" s="87"/>
      <c r="CC504" s="87"/>
      <c r="CD504" s="87"/>
      <c r="CE504" s="87"/>
    </row>
    <row r="505" spans="1:83" ht="30" customHeight="1">
      <c r="A505" s="87"/>
      <c r="B505" s="270" t="str">
        <f>IF(OR(SCHEDULES!O504=0,SCHEDULES!O504=""),"",SCHEDULES!O504)</f>
        <v/>
      </c>
      <c r="C505" s="271" t="str">
        <f>IF(B505="","",SCHEDULES!P504)</f>
        <v/>
      </c>
      <c r="D505" s="270" t="str">
        <f>IF(B505="","",SCHEDULES!Q504)</f>
        <v/>
      </c>
      <c r="E505" s="272" t="str">
        <f>IF(B505="","",SCHEDULES!R504)</f>
        <v/>
      </c>
      <c r="F505" s="262" t="str">
        <f t="shared" si="93"/>
        <v/>
      </c>
      <c r="G505" s="270" t="str">
        <f>IFERROR(INDEX(LOGOS!B:B,MATCH(H505,LOGOS!A:A,0),1),"")</f>
        <v/>
      </c>
      <c r="H505" s="270" t="str">
        <f>IF(B505="","",SCHEDULES!S504)</f>
        <v/>
      </c>
      <c r="I505" s="313" t="s">
        <v>117</v>
      </c>
      <c r="J505" s="273" t="str">
        <f t="shared" si="94"/>
        <v/>
      </c>
      <c r="K505" s="313" t="s">
        <v>117</v>
      </c>
      <c r="L505" s="270" t="str">
        <f>IF(B505="","",SCHEDULES!T504)</f>
        <v/>
      </c>
      <c r="M505" s="270" t="str">
        <f>IFERROR(INDEX(LOGOS!B:B,MATCH(L505,LOGOS!A:A,0),1),"")</f>
        <v/>
      </c>
      <c r="N505" s="107" t="str">
        <f t="shared" si="95"/>
        <v/>
      </c>
      <c r="O505" s="108" t="str">
        <f t="shared" si="96"/>
        <v/>
      </c>
      <c r="P505" s="108" t="str">
        <f t="shared" si="97"/>
        <v/>
      </c>
      <c r="Q505" s="109" t="str">
        <f t="shared" si="98"/>
        <v/>
      </c>
      <c r="R505" s="109" t="str">
        <f t="shared" si="99"/>
        <v/>
      </c>
      <c r="S505" s="109" t="str">
        <f t="shared" si="100"/>
        <v/>
      </c>
      <c r="T505" s="109" t="str">
        <f t="shared" si="101"/>
        <v/>
      </c>
      <c r="U505" s="108" t="str">
        <f>IF(N505="","",IF(MASTER.SCHEDULE!$N505="Draw",1,IF(MASTER.SCHEDULE!$N505=H505,3,0)))</f>
        <v/>
      </c>
      <c r="V505" s="108" t="str">
        <f>IF(N505="","",IF(MASTER.SCHEDULE!$N505="Draw",1,IF(MASTER.SCHEDULE!$N505=L505,3,0)))</f>
        <v/>
      </c>
      <c r="W505" s="109" t="str">
        <f>IF(N505="","",MASTER.SCHEDULE!$Q505+MASTER.SCHEDULE!$R505)</f>
        <v/>
      </c>
      <c r="X505" s="110" t="e">
        <f t="shared" si="102"/>
        <v>#VALUE!</v>
      </c>
      <c r="Y505" s="87"/>
      <c r="Z505" s="87"/>
      <c r="AA505" s="275" t="str">
        <f t="shared" si="103"/>
        <v/>
      </c>
      <c r="AB505" s="87"/>
      <c r="AC505" s="87"/>
      <c r="AD505" s="126"/>
      <c r="AE505" s="126"/>
      <c r="AF505" s="87"/>
      <c r="AG505" s="87"/>
      <c r="AH505" s="126"/>
      <c r="AI505" s="126"/>
      <c r="AJ505" s="138"/>
      <c r="AK505" s="91"/>
      <c r="AL505" s="91"/>
      <c r="AM505" s="91"/>
      <c r="AN505" s="151"/>
      <c r="AO505" s="151"/>
      <c r="AP505" s="151"/>
      <c r="AQ505" s="151"/>
      <c r="AR505" s="151"/>
      <c r="AS505" s="151"/>
      <c r="AT505" s="151"/>
      <c r="AU505" s="152"/>
      <c r="AV505" s="152"/>
      <c r="AW505" s="152"/>
      <c r="AX505" s="151"/>
      <c r="AY505" s="151"/>
      <c r="AZ505" s="152"/>
      <c r="BA505" s="152"/>
      <c r="BB505" s="152"/>
      <c r="BC505" s="152"/>
      <c r="BD505" s="91"/>
      <c r="BE505" s="91"/>
      <c r="BF505" s="91"/>
      <c r="BG505" s="91"/>
      <c r="BH505" s="91"/>
      <c r="BI505" s="91"/>
      <c r="BJ505" s="91"/>
      <c r="BK505" s="91"/>
      <c r="BL505" s="91"/>
      <c r="BM505" s="91"/>
      <c r="BN505" s="87"/>
      <c r="BO505" s="87"/>
      <c r="BP505" s="91"/>
      <c r="BQ505" s="91"/>
      <c r="BR505" s="91"/>
      <c r="BS505" s="91"/>
      <c r="BT505" s="87"/>
      <c r="BU505" s="87"/>
      <c r="BV505" s="87"/>
      <c r="BW505" s="87"/>
      <c r="BX505" s="87"/>
      <c r="BY505" s="87"/>
      <c r="BZ505" s="87"/>
      <c r="CA505" s="87"/>
      <c r="CB505" s="87"/>
      <c r="CC505" s="87"/>
      <c r="CD505" s="87"/>
      <c r="CE505" s="87"/>
    </row>
    <row r="506" spans="1:83" ht="30" customHeight="1">
      <c r="A506" s="87"/>
      <c r="B506" s="270" t="str">
        <f>IF(OR(SCHEDULES!O505=0,SCHEDULES!O505=""),"",SCHEDULES!O505)</f>
        <v/>
      </c>
      <c r="C506" s="271" t="str">
        <f>IF(B506="","",SCHEDULES!P505)</f>
        <v/>
      </c>
      <c r="D506" s="270" t="str">
        <f>IF(B506="","",SCHEDULES!Q505)</f>
        <v/>
      </c>
      <c r="E506" s="272" t="str">
        <f>IF(B506="","",SCHEDULES!R505)</f>
        <v/>
      </c>
      <c r="F506" s="262" t="str">
        <f t="shared" si="93"/>
        <v/>
      </c>
      <c r="G506" s="270" t="str">
        <f>IFERROR(INDEX(LOGOS!B:B,MATCH(H506,LOGOS!A:A,0),1),"")</f>
        <v/>
      </c>
      <c r="H506" s="270" t="str">
        <f>IF(B506="","",SCHEDULES!S505)</f>
        <v/>
      </c>
      <c r="I506" s="313" t="s">
        <v>117</v>
      </c>
      <c r="J506" s="273" t="str">
        <f t="shared" si="94"/>
        <v/>
      </c>
      <c r="K506" s="313" t="s">
        <v>117</v>
      </c>
      <c r="L506" s="270" t="str">
        <f>IF(B506="","",SCHEDULES!T505)</f>
        <v/>
      </c>
      <c r="M506" s="270" t="str">
        <f>IFERROR(INDEX(LOGOS!B:B,MATCH(L506,LOGOS!A:A,0),1),"")</f>
        <v/>
      </c>
      <c r="N506" s="107" t="str">
        <f t="shared" si="95"/>
        <v/>
      </c>
      <c r="O506" s="108" t="str">
        <f t="shared" si="96"/>
        <v/>
      </c>
      <c r="P506" s="108" t="str">
        <f t="shared" si="97"/>
        <v/>
      </c>
      <c r="Q506" s="109" t="str">
        <f t="shared" si="98"/>
        <v/>
      </c>
      <c r="R506" s="109" t="str">
        <f t="shared" si="99"/>
        <v/>
      </c>
      <c r="S506" s="109" t="str">
        <f t="shared" si="100"/>
        <v/>
      </c>
      <c r="T506" s="109" t="str">
        <f t="shared" si="101"/>
        <v/>
      </c>
      <c r="U506" s="108" t="str">
        <f>IF(N506="","",IF(MASTER.SCHEDULE!$N506="Draw",1,IF(MASTER.SCHEDULE!$N506=H506,3,0)))</f>
        <v/>
      </c>
      <c r="V506" s="108" t="str">
        <f>IF(N506="","",IF(MASTER.SCHEDULE!$N506="Draw",1,IF(MASTER.SCHEDULE!$N506=L506,3,0)))</f>
        <v/>
      </c>
      <c r="W506" s="109" t="str">
        <f>IF(N506="","",MASTER.SCHEDULE!$Q506+MASTER.SCHEDULE!$R506)</f>
        <v/>
      </c>
      <c r="X506" s="110" t="e">
        <f t="shared" si="102"/>
        <v>#VALUE!</v>
      </c>
      <c r="Y506" s="87"/>
      <c r="Z506" s="87"/>
      <c r="AA506" s="275" t="str">
        <f t="shared" si="103"/>
        <v/>
      </c>
      <c r="AB506" s="87"/>
      <c r="AC506" s="87"/>
      <c r="AD506" s="126"/>
      <c r="AE506" s="126"/>
      <c r="AF506" s="87"/>
      <c r="AG506" s="87"/>
      <c r="AH506" s="126"/>
      <c r="AI506" s="126"/>
      <c r="AJ506" s="138"/>
      <c r="AK506" s="91"/>
      <c r="AL506" s="91"/>
      <c r="AM506" s="91"/>
      <c r="AN506" s="151"/>
      <c r="AO506" s="151"/>
      <c r="AP506" s="151"/>
      <c r="AQ506" s="151"/>
      <c r="AR506" s="151"/>
      <c r="AS506" s="151"/>
      <c r="AT506" s="151"/>
      <c r="AU506" s="152"/>
      <c r="AV506" s="152"/>
      <c r="AW506" s="152"/>
      <c r="AX506" s="151"/>
      <c r="AY506" s="151"/>
      <c r="AZ506" s="152"/>
      <c r="BA506" s="152"/>
      <c r="BB506" s="152"/>
      <c r="BC506" s="152"/>
      <c r="BD506" s="91"/>
      <c r="BE506" s="91"/>
      <c r="BF506" s="91"/>
      <c r="BG506" s="91"/>
      <c r="BH506" s="91"/>
      <c r="BI506" s="91"/>
      <c r="BJ506" s="91"/>
      <c r="BK506" s="91"/>
      <c r="BL506" s="91"/>
      <c r="BM506" s="91"/>
      <c r="BN506" s="87"/>
      <c r="BO506" s="87"/>
      <c r="BP506" s="91"/>
      <c r="BQ506" s="91"/>
      <c r="BR506" s="91"/>
      <c r="BS506" s="91"/>
      <c r="BT506" s="87"/>
      <c r="BU506" s="87"/>
      <c r="BV506" s="87"/>
      <c r="BW506" s="87"/>
      <c r="BX506" s="87"/>
      <c r="BY506" s="87"/>
      <c r="BZ506" s="87"/>
      <c r="CA506" s="87"/>
      <c r="CB506" s="87"/>
      <c r="CC506" s="87"/>
      <c r="CD506" s="87"/>
      <c r="CE506" s="87"/>
    </row>
    <row r="507" spans="1:83" ht="30" customHeight="1">
      <c r="A507" s="87"/>
      <c r="B507" s="270" t="str">
        <f>IF(OR(SCHEDULES!O506=0,SCHEDULES!O506=""),"",SCHEDULES!O506)</f>
        <v/>
      </c>
      <c r="C507" s="271" t="str">
        <f>IF(B507="","",SCHEDULES!P506)</f>
        <v/>
      </c>
      <c r="D507" s="270" t="str">
        <f>IF(B507="","",SCHEDULES!Q506)</f>
        <v/>
      </c>
      <c r="E507" s="272" t="str">
        <f>IF(B507="","",SCHEDULES!R506)</f>
        <v/>
      </c>
      <c r="F507" s="262" t="str">
        <f t="shared" si="93"/>
        <v/>
      </c>
      <c r="G507" s="270" t="str">
        <f>IFERROR(INDEX(LOGOS!B:B,MATCH(H507,LOGOS!A:A,0),1),"")</f>
        <v/>
      </c>
      <c r="H507" s="270" t="str">
        <f>IF(B507="","",SCHEDULES!S506)</f>
        <v/>
      </c>
      <c r="I507" s="313" t="s">
        <v>117</v>
      </c>
      <c r="J507" s="273" t="str">
        <f t="shared" si="94"/>
        <v/>
      </c>
      <c r="K507" s="313" t="s">
        <v>117</v>
      </c>
      <c r="L507" s="270" t="str">
        <f>IF(B507="","",SCHEDULES!T506)</f>
        <v/>
      </c>
      <c r="M507" s="270" t="str">
        <f>IFERROR(INDEX(LOGOS!B:B,MATCH(L507,LOGOS!A:A,0),1),"")</f>
        <v/>
      </c>
      <c r="N507" s="107" t="str">
        <f t="shared" si="95"/>
        <v/>
      </c>
      <c r="O507" s="108" t="str">
        <f t="shared" si="96"/>
        <v/>
      </c>
      <c r="P507" s="108" t="str">
        <f t="shared" si="97"/>
        <v/>
      </c>
      <c r="Q507" s="109" t="str">
        <f t="shared" si="98"/>
        <v/>
      </c>
      <c r="R507" s="109" t="str">
        <f t="shared" si="99"/>
        <v/>
      </c>
      <c r="S507" s="109" t="str">
        <f t="shared" si="100"/>
        <v/>
      </c>
      <c r="T507" s="109" t="str">
        <f t="shared" si="101"/>
        <v/>
      </c>
      <c r="U507" s="108" t="str">
        <f>IF(N507="","",IF(MASTER.SCHEDULE!$N507="Draw",1,IF(MASTER.SCHEDULE!$N507=H507,3,0)))</f>
        <v/>
      </c>
      <c r="V507" s="108" t="str">
        <f>IF(N507="","",IF(MASTER.SCHEDULE!$N507="Draw",1,IF(MASTER.SCHEDULE!$N507=L507,3,0)))</f>
        <v/>
      </c>
      <c r="W507" s="109" t="str">
        <f>IF(N507="","",MASTER.SCHEDULE!$Q507+MASTER.SCHEDULE!$R507)</f>
        <v/>
      </c>
      <c r="X507" s="110" t="e">
        <f t="shared" si="102"/>
        <v>#VALUE!</v>
      </c>
      <c r="Y507" s="87"/>
      <c r="Z507" s="87"/>
      <c r="AA507" s="275" t="str">
        <f t="shared" si="103"/>
        <v/>
      </c>
      <c r="AB507" s="87"/>
      <c r="AC507" s="87"/>
      <c r="AD507" s="126"/>
      <c r="AE507" s="126"/>
      <c r="AF507" s="87"/>
      <c r="AG507" s="87"/>
      <c r="AH507" s="126"/>
      <c r="AI507" s="126"/>
      <c r="AJ507" s="138"/>
      <c r="AK507" s="91"/>
      <c r="AL507" s="91"/>
      <c r="AM507" s="91"/>
      <c r="AN507" s="151"/>
      <c r="AO507" s="151"/>
      <c r="AP507" s="151"/>
      <c r="AQ507" s="151"/>
      <c r="AR507" s="151"/>
      <c r="AS507" s="151"/>
      <c r="AT507" s="151"/>
      <c r="AU507" s="152"/>
      <c r="AV507" s="152"/>
      <c r="AW507" s="152"/>
      <c r="AX507" s="151"/>
      <c r="AY507" s="151"/>
      <c r="AZ507" s="152"/>
      <c r="BA507" s="152"/>
      <c r="BB507" s="152"/>
      <c r="BC507" s="152"/>
      <c r="BD507" s="91"/>
      <c r="BE507" s="91"/>
      <c r="BF507" s="91"/>
      <c r="BG507" s="91"/>
      <c r="BH507" s="91"/>
      <c r="BI507" s="91"/>
      <c r="BJ507" s="91"/>
      <c r="BK507" s="91"/>
      <c r="BL507" s="91"/>
      <c r="BM507" s="91"/>
      <c r="BN507" s="87"/>
      <c r="BO507" s="87"/>
      <c r="BP507" s="91"/>
      <c r="BQ507" s="91"/>
      <c r="BR507" s="91"/>
      <c r="BS507" s="91"/>
      <c r="BT507" s="87"/>
      <c r="BU507" s="87"/>
      <c r="BV507" s="87"/>
      <c r="BW507" s="87"/>
      <c r="BX507" s="87"/>
      <c r="BY507" s="87"/>
      <c r="BZ507" s="87"/>
      <c r="CA507" s="87"/>
      <c r="CB507" s="87"/>
      <c r="CC507" s="87"/>
      <c r="CD507" s="87"/>
      <c r="CE507" s="87"/>
    </row>
    <row r="508" spans="1:83" ht="30" customHeight="1">
      <c r="A508" s="87"/>
      <c r="B508" s="270" t="str">
        <f>IF(OR(SCHEDULES!O507=0,SCHEDULES!O507=""),"",SCHEDULES!O507)</f>
        <v/>
      </c>
      <c r="C508" s="271" t="str">
        <f>IF(B508="","",SCHEDULES!P507)</f>
        <v/>
      </c>
      <c r="D508" s="270" t="str">
        <f>IF(B508="","",SCHEDULES!Q507)</f>
        <v/>
      </c>
      <c r="E508" s="272" t="str">
        <f>IF(B508="","",SCHEDULES!R507)</f>
        <v/>
      </c>
      <c r="F508" s="262" t="str">
        <f t="shared" si="93"/>
        <v/>
      </c>
      <c r="G508" s="270" t="str">
        <f>IFERROR(INDEX(LOGOS!B:B,MATCH(H508,LOGOS!A:A,0),1),"")</f>
        <v/>
      </c>
      <c r="H508" s="270" t="str">
        <f>IF(B508="","",SCHEDULES!S507)</f>
        <v/>
      </c>
      <c r="I508" s="313" t="s">
        <v>117</v>
      </c>
      <c r="J508" s="273" t="str">
        <f t="shared" si="94"/>
        <v/>
      </c>
      <c r="K508" s="313" t="s">
        <v>117</v>
      </c>
      <c r="L508" s="270" t="str">
        <f>IF(B508="","",SCHEDULES!T507)</f>
        <v/>
      </c>
      <c r="M508" s="270" t="str">
        <f>IFERROR(INDEX(LOGOS!B:B,MATCH(L508,LOGOS!A:A,0),1),"")</f>
        <v/>
      </c>
      <c r="N508" s="107" t="str">
        <f t="shared" si="95"/>
        <v/>
      </c>
      <c r="O508" s="108" t="str">
        <f t="shared" si="96"/>
        <v/>
      </c>
      <c r="P508" s="108" t="str">
        <f t="shared" si="97"/>
        <v/>
      </c>
      <c r="Q508" s="109" t="str">
        <f t="shared" si="98"/>
        <v/>
      </c>
      <c r="R508" s="109" t="str">
        <f t="shared" si="99"/>
        <v/>
      </c>
      <c r="S508" s="109" t="str">
        <f t="shared" si="100"/>
        <v/>
      </c>
      <c r="T508" s="109" t="str">
        <f t="shared" si="101"/>
        <v/>
      </c>
      <c r="U508" s="108" t="str">
        <f>IF(N508="","",IF(MASTER.SCHEDULE!$N508="Draw",1,IF(MASTER.SCHEDULE!$N508=H508,3,0)))</f>
        <v/>
      </c>
      <c r="V508" s="108" t="str">
        <f>IF(N508="","",IF(MASTER.SCHEDULE!$N508="Draw",1,IF(MASTER.SCHEDULE!$N508=L508,3,0)))</f>
        <v/>
      </c>
      <c r="W508" s="109" t="str">
        <f>IF(N508="","",MASTER.SCHEDULE!$Q508+MASTER.SCHEDULE!$R508)</f>
        <v/>
      </c>
      <c r="X508" s="110" t="e">
        <f t="shared" si="102"/>
        <v>#VALUE!</v>
      </c>
      <c r="Y508" s="87"/>
      <c r="Z508" s="87"/>
      <c r="AA508" s="275" t="str">
        <f t="shared" si="103"/>
        <v/>
      </c>
      <c r="AB508" s="87"/>
      <c r="AC508" s="87"/>
      <c r="AD508" s="126"/>
      <c r="AE508" s="126"/>
      <c r="AF508" s="87"/>
      <c r="AG508" s="87"/>
      <c r="AH508" s="126"/>
      <c r="AI508" s="126"/>
      <c r="AJ508" s="138"/>
      <c r="AK508" s="91"/>
      <c r="AL508" s="91"/>
      <c r="AM508" s="91"/>
      <c r="AN508" s="151"/>
      <c r="AO508" s="151"/>
      <c r="AP508" s="151"/>
      <c r="AQ508" s="151"/>
      <c r="AR508" s="151"/>
      <c r="AS508" s="151"/>
      <c r="AT508" s="151"/>
      <c r="AU508" s="152"/>
      <c r="AV508" s="152"/>
      <c r="AW508" s="152"/>
      <c r="AX508" s="151"/>
      <c r="AY508" s="151"/>
      <c r="AZ508" s="152"/>
      <c r="BA508" s="152"/>
      <c r="BB508" s="152"/>
      <c r="BC508" s="152"/>
      <c r="BD508" s="91"/>
      <c r="BE508" s="91"/>
      <c r="BF508" s="91"/>
      <c r="BG508" s="91"/>
      <c r="BH508" s="91"/>
      <c r="BI508" s="91"/>
      <c r="BJ508" s="91"/>
      <c r="BK508" s="91"/>
      <c r="BL508" s="91"/>
      <c r="BM508" s="91"/>
      <c r="BN508" s="87"/>
      <c r="BO508" s="87"/>
      <c r="BP508" s="91"/>
      <c r="BQ508" s="91"/>
      <c r="BR508" s="91"/>
      <c r="BS508" s="91"/>
      <c r="BT508" s="87"/>
      <c r="BU508" s="87"/>
      <c r="BV508" s="87"/>
      <c r="BW508" s="87"/>
      <c r="BX508" s="87"/>
      <c r="BY508" s="87"/>
      <c r="BZ508" s="87"/>
      <c r="CA508" s="87"/>
      <c r="CB508" s="87"/>
      <c r="CC508" s="87"/>
      <c r="CD508" s="87"/>
      <c r="CE508" s="87"/>
    </row>
    <row r="509" spans="1:83" ht="30" customHeight="1">
      <c r="A509" s="87"/>
      <c r="B509" s="270" t="str">
        <f>IF(OR(SCHEDULES!O508=0,SCHEDULES!O508=""),"",SCHEDULES!O508)</f>
        <v/>
      </c>
      <c r="C509" s="271" t="str">
        <f>IF(B509="","",SCHEDULES!P508)</f>
        <v/>
      </c>
      <c r="D509" s="270" t="str">
        <f>IF(B509="","",SCHEDULES!Q508)</f>
        <v/>
      </c>
      <c r="E509" s="272" t="str">
        <f>IF(B509="","",SCHEDULES!R508)</f>
        <v/>
      </c>
      <c r="F509" s="262" t="str">
        <f t="shared" si="93"/>
        <v/>
      </c>
      <c r="G509" s="270" t="str">
        <f>IFERROR(INDEX(LOGOS!B:B,MATCH(H509,LOGOS!A:A,0),1),"")</f>
        <v/>
      </c>
      <c r="H509" s="270" t="str">
        <f>IF(B509="","",SCHEDULES!S508)</f>
        <v/>
      </c>
      <c r="I509" s="313" t="s">
        <v>117</v>
      </c>
      <c r="J509" s="273" t="str">
        <f t="shared" si="94"/>
        <v/>
      </c>
      <c r="K509" s="313" t="s">
        <v>117</v>
      </c>
      <c r="L509" s="270" t="str">
        <f>IF(B509="","",SCHEDULES!T508)</f>
        <v/>
      </c>
      <c r="M509" s="270" t="str">
        <f>IFERROR(INDEX(LOGOS!B:B,MATCH(L509,LOGOS!A:A,0),1),"")</f>
        <v/>
      </c>
      <c r="N509" s="107" t="str">
        <f t="shared" si="95"/>
        <v/>
      </c>
      <c r="O509" s="108" t="str">
        <f t="shared" si="96"/>
        <v/>
      </c>
      <c r="P509" s="108" t="str">
        <f t="shared" si="97"/>
        <v/>
      </c>
      <c r="Q509" s="109" t="str">
        <f t="shared" si="98"/>
        <v/>
      </c>
      <c r="R509" s="109" t="str">
        <f t="shared" si="99"/>
        <v/>
      </c>
      <c r="S509" s="109" t="str">
        <f t="shared" si="100"/>
        <v/>
      </c>
      <c r="T509" s="109" t="str">
        <f t="shared" si="101"/>
        <v/>
      </c>
      <c r="U509" s="108" t="str">
        <f>IF(N509="","",IF(MASTER.SCHEDULE!$N509="Draw",1,IF(MASTER.SCHEDULE!$N509=H509,3,0)))</f>
        <v/>
      </c>
      <c r="V509" s="108" t="str">
        <f>IF(N509="","",IF(MASTER.SCHEDULE!$N509="Draw",1,IF(MASTER.SCHEDULE!$N509=L509,3,0)))</f>
        <v/>
      </c>
      <c r="W509" s="109" t="str">
        <f>IF(N509="","",MASTER.SCHEDULE!$Q509+MASTER.SCHEDULE!$R509)</f>
        <v/>
      </c>
      <c r="X509" s="110" t="e">
        <f t="shared" si="102"/>
        <v>#VALUE!</v>
      </c>
      <c r="Y509" s="87"/>
      <c r="Z509" s="87"/>
      <c r="AA509" s="275" t="str">
        <f t="shared" si="103"/>
        <v/>
      </c>
      <c r="AB509" s="87"/>
      <c r="AC509" s="87"/>
      <c r="AD509" s="126"/>
      <c r="AE509" s="126"/>
      <c r="AF509" s="87"/>
      <c r="AG509" s="87"/>
      <c r="AH509" s="126"/>
      <c r="AI509" s="126"/>
      <c r="AJ509" s="138"/>
      <c r="AK509" s="91"/>
      <c r="AL509" s="91"/>
      <c r="AM509" s="91"/>
      <c r="AN509" s="151"/>
      <c r="AO509" s="151"/>
      <c r="AP509" s="151"/>
      <c r="AQ509" s="151"/>
      <c r="AR509" s="151"/>
      <c r="AS509" s="151"/>
      <c r="AT509" s="151"/>
      <c r="AU509" s="152"/>
      <c r="AV509" s="152"/>
      <c r="AW509" s="152"/>
      <c r="AX509" s="151"/>
      <c r="AY509" s="151"/>
      <c r="AZ509" s="152"/>
      <c r="BA509" s="152"/>
      <c r="BB509" s="152"/>
      <c r="BC509" s="152"/>
      <c r="BD509" s="91"/>
      <c r="BE509" s="91"/>
      <c r="BF509" s="91"/>
      <c r="BG509" s="91"/>
      <c r="BH509" s="91"/>
      <c r="BI509" s="91"/>
      <c r="BJ509" s="91"/>
      <c r="BK509" s="91"/>
      <c r="BL509" s="91"/>
      <c r="BM509" s="91"/>
      <c r="BN509" s="87"/>
      <c r="BO509" s="87"/>
      <c r="BP509" s="91"/>
      <c r="BQ509" s="91"/>
      <c r="BR509" s="91"/>
      <c r="BS509" s="91"/>
      <c r="BT509" s="87"/>
      <c r="BU509" s="87"/>
      <c r="BV509" s="87"/>
      <c r="BW509" s="87"/>
      <c r="BX509" s="87"/>
      <c r="BY509" s="87"/>
      <c r="BZ509" s="87"/>
      <c r="CA509" s="87"/>
      <c r="CB509" s="87"/>
      <c r="CC509" s="87"/>
      <c r="CD509" s="87"/>
      <c r="CE509" s="87"/>
    </row>
    <row r="510" spans="1:83" ht="30" customHeight="1">
      <c r="A510" s="87"/>
      <c r="B510" s="270" t="str">
        <f>IF(OR(SCHEDULES!O509=0,SCHEDULES!O509=""),"",SCHEDULES!O509)</f>
        <v/>
      </c>
      <c r="C510" s="271" t="str">
        <f>IF(B510="","",SCHEDULES!P509)</f>
        <v/>
      </c>
      <c r="D510" s="270" t="str">
        <f>IF(B510="","",SCHEDULES!Q509)</f>
        <v/>
      </c>
      <c r="E510" s="272" t="str">
        <f>IF(B510="","",SCHEDULES!R509)</f>
        <v/>
      </c>
      <c r="F510" s="262" t="str">
        <f t="shared" si="93"/>
        <v/>
      </c>
      <c r="G510" s="270" t="str">
        <f>IFERROR(INDEX(LOGOS!B:B,MATCH(H510,LOGOS!A:A,0),1),"")</f>
        <v/>
      </c>
      <c r="H510" s="270" t="str">
        <f>IF(B510="","",SCHEDULES!S509)</f>
        <v/>
      </c>
      <c r="I510" s="313" t="s">
        <v>117</v>
      </c>
      <c r="J510" s="273" t="str">
        <f t="shared" si="94"/>
        <v/>
      </c>
      <c r="K510" s="313" t="s">
        <v>117</v>
      </c>
      <c r="L510" s="270" t="str">
        <f>IF(B510="","",SCHEDULES!T509)</f>
        <v/>
      </c>
      <c r="M510" s="270" t="str">
        <f>IFERROR(INDEX(LOGOS!B:B,MATCH(L510,LOGOS!A:A,0),1),"")</f>
        <v/>
      </c>
      <c r="N510" s="107" t="str">
        <f t="shared" si="95"/>
        <v/>
      </c>
      <c r="O510" s="108" t="str">
        <f t="shared" si="96"/>
        <v/>
      </c>
      <c r="P510" s="108" t="str">
        <f t="shared" si="97"/>
        <v/>
      </c>
      <c r="Q510" s="109" t="str">
        <f t="shared" si="98"/>
        <v/>
      </c>
      <c r="R510" s="109" t="str">
        <f t="shared" si="99"/>
        <v/>
      </c>
      <c r="S510" s="109" t="str">
        <f t="shared" si="100"/>
        <v/>
      </c>
      <c r="T510" s="109" t="str">
        <f t="shared" si="101"/>
        <v/>
      </c>
      <c r="U510" s="108" t="str">
        <f>IF(N510="","",IF(MASTER.SCHEDULE!$N510="Draw",1,IF(MASTER.SCHEDULE!$N510=H510,3,0)))</f>
        <v/>
      </c>
      <c r="V510" s="108" t="str">
        <f>IF(N510="","",IF(MASTER.SCHEDULE!$N510="Draw",1,IF(MASTER.SCHEDULE!$N510=L510,3,0)))</f>
        <v/>
      </c>
      <c r="W510" s="109" t="str">
        <f>IF(N510="","",MASTER.SCHEDULE!$Q510+MASTER.SCHEDULE!$R510)</f>
        <v/>
      </c>
      <c r="X510" s="110" t="e">
        <f t="shared" si="102"/>
        <v>#VALUE!</v>
      </c>
      <c r="Y510" s="87"/>
      <c r="Z510" s="87"/>
      <c r="AA510" s="275" t="str">
        <f t="shared" si="103"/>
        <v/>
      </c>
      <c r="AB510" s="87"/>
      <c r="AC510" s="87"/>
      <c r="AD510" s="126"/>
      <c r="AE510" s="126"/>
      <c r="AF510" s="87"/>
      <c r="AG510" s="87"/>
      <c r="AH510" s="126"/>
      <c r="AI510" s="126"/>
      <c r="AJ510" s="138"/>
      <c r="AK510" s="91"/>
      <c r="AL510" s="91"/>
      <c r="AM510" s="91"/>
      <c r="AN510" s="151"/>
      <c r="AO510" s="151"/>
      <c r="AP510" s="151"/>
      <c r="AQ510" s="151"/>
      <c r="AR510" s="151"/>
      <c r="AS510" s="151"/>
      <c r="AT510" s="151"/>
      <c r="AU510" s="152"/>
      <c r="AV510" s="152"/>
      <c r="AW510" s="152"/>
      <c r="AX510" s="151"/>
      <c r="AY510" s="151"/>
      <c r="AZ510" s="152"/>
      <c r="BA510" s="152"/>
      <c r="BB510" s="152"/>
      <c r="BC510" s="152"/>
      <c r="BD510" s="91"/>
      <c r="BE510" s="91"/>
      <c r="BF510" s="91"/>
      <c r="BG510" s="91"/>
      <c r="BH510" s="91"/>
      <c r="BI510" s="91"/>
      <c r="BJ510" s="91"/>
      <c r="BK510" s="91"/>
      <c r="BL510" s="91"/>
      <c r="BM510" s="91"/>
      <c r="BN510" s="87"/>
      <c r="BO510" s="87"/>
      <c r="BP510" s="91"/>
      <c r="BQ510" s="91"/>
      <c r="BR510" s="91"/>
      <c r="BS510" s="91"/>
      <c r="BT510" s="87"/>
      <c r="BU510" s="87"/>
      <c r="BV510" s="87"/>
      <c r="BW510" s="87"/>
      <c r="BX510" s="87"/>
      <c r="BY510" s="87"/>
      <c r="BZ510" s="87"/>
      <c r="CA510" s="87"/>
      <c r="CB510" s="87"/>
      <c r="CC510" s="87"/>
      <c r="CD510" s="87"/>
      <c r="CE510" s="87"/>
    </row>
    <row r="511" spans="1:83" ht="30" customHeight="1">
      <c r="A511" s="87"/>
      <c r="B511" s="270" t="str">
        <f>IF(OR(SCHEDULES!O510=0,SCHEDULES!O510=""),"",SCHEDULES!O510)</f>
        <v/>
      </c>
      <c r="C511" s="271" t="str">
        <f>IF(B511="","",SCHEDULES!P510)</f>
        <v/>
      </c>
      <c r="D511" s="270" t="str">
        <f>IF(B511="","",SCHEDULES!Q510)</f>
        <v/>
      </c>
      <c r="E511" s="272" t="str">
        <f>IF(B511="","",SCHEDULES!R510)</f>
        <v/>
      </c>
      <c r="F511" s="262" t="str">
        <f t="shared" si="93"/>
        <v/>
      </c>
      <c r="G511" s="270" t="str">
        <f>IFERROR(INDEX(LOGOS!B:B,MATCH(H511,LOGOS!A:A,0),1),"")</f>
        <v/>
      </c>
      <c r="H511" s="270" t="str">
        <f>IF(B511="","",SCHEDULES!S510)</f>
        <v/>
      </c>
      <c r="I511" s="313" t="s">
        <v>117</v>
      </c>
      <c r="J511" s="273" t="str">
        <f t="shared" si="94"/>
        <v/>
      </c>
      <c r="K511" s="313" t="s">
        <v>117</v>
      </c>
      <c r="L511" s="270" t="str">
        <f>IF(B511="","",SCHEDULES!T510)</f>
        <v/>
      </c>
      <c r="M511" s="270" t="str">
        <f>IFERROR(INDEX(LOGOS!B:B,MATCH(L511,LOGOS!A:A,0),1),"")</f>
        <v/>
      </c>
      <c r="N511" s="107" t="str">
        <f t="shared" si="95"/>
        <v/>
      </c>
      <c r="O511" s="108" t="str">
        <f t="shared" si="96"/>
        <v/>
      </c>
      <c r="P511" s="108" t="str">
        <f t="shared" si="97"/>
        <v/>
      </c>
      <c r="Q511" s="109" t="str">
        <f t="shared" si="98"/>
        <v/>
      </c>
      <c r="R511" s="109" t="str">
        <f t="shared" si="99"/>
        <v/>
      </c>
      <c r="S511" s="109" t="str">
        <f t="shared" si="100"/>
        <v/>
      </c>
      <c r="T511" s="109" t="str">
        <f t="shared" si="101"/>
        <v/>
      </c>
      <c r="U511" s="108" t="str">
        <f>IF(N511="","",IF(MASTER.SCHEDULE!$N511="Draw",1,IF(MASTER.SCHEDULE!$N511=H511,3,0)))</f>
        <v/>
      </c>
      <c r="V511" s="108" t="str">
        <f>IF(N511="","",IF(MASTER.SCHEDULE!$N511="Draw",1,IF(MASTER.SCHEDULE!$N511=L511,3,0)))</f>
        <v/>
      </c>
      <c r="W511" s="109" t="str">
        <f>IF(N511="","",MASTER.SCHEDULE!$Q511+MASTER.SCHEDULE!$R511)</f>
        <v/>
      </c>
      <c r="X511" s="110" t="e">
        <f t="shared" si="102"/>
        <v>#VALUE!</v>
      </c>
      <c r="Y511" s="87"/>
      <c r="Z511" s="87"/>
      <c r="AA511" s="275" t="str">
        <f t="shared" si="103"/>
        <v/>
      </c>
      <c r="AB511" s="87"/>
      <c r="AC511" s="87"/>
      <c r="AD511" s="126"/>
      <c r="AE511" s="126"/>
      <c r="AF511" s="87"/>
      <c r="AG511" s="87"/>
      <c r="AH511" s="126"/>
      <c r="AI511" s="126"/>
      <c r="AJ511" s="138"/>
      <c r="AK511" s="91"/>
      <c r="AL511" s="91"/>
      <c r="AM511" s="91"/>
      <c r="AN511" s="151"/>
      <c r="AO511" s="151"/>
      <c r="AP511" s="151"/>
      <c r="AQ511" s="151"/>
      <c r="AR511" s="151"/>
      <c r="AS511" s="151"/>
      <c r="AT511" s="151"/>
      <c r="AU511" s="152"/>
      <c r="AV511" s="152"/>
      <c r="AW511" s="152"/>
      <c r="AX511" s="151"/>
      <c r="AY511" s="151"/>
      <c r="AZ511" s="152"/>
      <c r="BA511" s="152"/>
      <c r="BB511" s="152"/>
      <c r="BC511" s="152"/>
      <c r="BD511" s="91"/>
      <c r="BE511" s="91"/>
      <c r="BF511" s="91"/>
      <c r="BG511" s="91"/>
      <c r="BH511" s="91"/>
      <c r="BI511" s="91"/>
      <c r="BJ511" s="91"/>
      <c r="BK511" s="91"/>
      <c r="BL511" s="91"/>
      <c r="BM511" s="91"/>
      <c r="BN511" s="87"/>
      <c r="BO511" s="87"/>
      <c r="BP511" s="91"/>
      <c r="BQ511" s="91"/>
      <c r="BR511" s="91"/>
      <c r="BS511" s="91"/>
      <c r="BT511" s="87"/>
      <c r="BU511" s="87"/>
      <c r="BV511" s="87"/>
      <c r="BW511" s="87"/>
      <c r="BX511" s="87"/>
      <c r="BY511" s="87"/>
      <c r="BZ511" s="87"/>
      <c r="CA511" s="87"/>
      <c r="CB511" s="87"/>
      <c r="CC511" s="87"/>
      <c r="CD511" s="87"/>
      <c r="CE511" s="87"/>
    </row>
    <row r="512" spans="1:83" ht="30" customHeight="1">
      <c r="A512" s="87"/>
      <c r="B512" s="270" t="str">
        <f>IF(OR(SCHEDULES!O511=0,SCHEDULES!O511=""),"",SCHEDULES!O511)</f>
        <v/>
      </c>
      <c r="C512" s="271" t="str">
        <f>IF(B512="","",SCHEDULES!P511)</f>
        <v/>
      </c>
      <c r="D512" s="270" t="str">
        <f>IF(B512="","",SCHEDULES!Q511)</f>
        <v/>
      </c>
      <c r="E512" s="272" t="str">
        <f>IF(B512="","",SCHEDULES!R511)</f>
        <v/>
      </c>
      <c r="F512" s="262" t="str">
        <f t="shared" ref="F512:F575" si="104">IF(E512="","",(C512+E512)+IF($A$7&gt;=0,TIMEVALUE($A$7&amp;":00"),-TIMEVALUE(ABS($A$7)&amp;":00")))</f>
        <v/>
      </c>
      <c r="G512" s="270" t="str">
        <f>IFERROR(INDEX(LOGOS!B:B,MATCH(H512,LOGOS!A:A,0),1),"")</f>
        <v/>
      </c>
      <c r="H512" s="270" t="str">
        <f>IF(B512="","",SCHEDULES!S511)</f>
        <v/>
      </c>
      <c r="I512" s="313" t="s">
        <v>117</v>
      </c>
      <c r="J512" s="273" t="str">
        <f t="shared" ref="J512:J575" si="105">IF(H512="","",":")</f>
        <v/>
      </c>
      <c r="K512" s="313" t="s">
        <v>117</v>
      </c>
      <c r="L512" s="270" t="str">
        <f>IF(B512="","",SCHEDULES!T511)</f>
        <v/>
      </c>
      <c r="M512" s="270" t="str">
        <f>IFERROR(INDEX(LOGOS!B:B,MATCH(L512,LOGOS!A:A,0),1),"")</f>
        <v/>
      </c>
      <c r="N512" s="107" t="str">
        <f t="shared" si="95"/>
        <v/>
      </c>
      <c r="O512" s="108" t="str">
        <f t="shared" si="96"/>
        <v/>
      </c>
      <c r="P512" s="108" t="str">
        <f t="shared" si="97"/>
        <v/>
      </c>
      <c r="Q512" s="109" t="str">
        <f t="shared" si="98"/>
        <v/>
      </c>
      <c r="R512" s="109" t="str">
        <f t="shared" si="99"/>
        <v/>
      </c>
      <c r="S512" s="109" t="str">
        <f t="shared" si="100"/>
        <v/>
      </c>
      <c r="T512" s="109" t="str">
        <f t="shared" si="101"/>
        <v/>
      </c>
      <c r="U512" s="108" t="str">
        <f>IF(N512="","",IF(MASTER.SCHEDULE!$N512="Draw",1,IF(MASTER.SCHEDULE!$N512=H512,3,0)))</f>
        <v/>
      </c>
      <c r="V512" s="108" t="str">
        <f>IF(N512="","",IF(MASTER.SCHEDULE!$N512="Draw",1,IF(MASTER.SCHEDULE!$N512=L512,3,0)))</f>
        <v/>
      </c>
      <c r="W512" s="109" t="str">
        <f>IF(N512="","",MASTER.SCHEDULE!$Q512+MASTER.SCHEDULE!$R512)</f>
        <v/>
      </c>
      <c r="X512" s="110" t="e">
        <f t="shared" si="102"/>
        <v>#VALUE!</v>
      </c>
      <c r="Y512" s="87"/>
      <c r="Z512" s="87"/>
      <c r="AA512" s="275" t="str">
        <f t="shared" si="103"/>
        <v/>
      </c>
      <c r="AB512" s="87"/>
      <c r="AC512" s="87"/>
      <c r="AD512" s="126"/>
      <c r="AE512" s="126"/>
      <c r="AF512" s="87"/>
      <c r="AG512" s="87"/>
      <c r="AH512" s="126"/>
      <c r="AI512" s="126"/>
      <c r="AJ512" s="138"/>
      <c r="AK512" s="91"/>
      <c r="AL512" s="91"/>
      <c r="AM512" s="91"/>
      <c r="AN512" s="151"/>
      <c r="AO512" s="151"/>
      <c r="AP512" s="151"/>
      <c r="AQ512" s="151"/>
      <c r="AR512" s="151"/>
      <c r="AS512" s="151"/>
      <c r="AT512" s="151"/>
      <c r="AU512" s="152"/>
      <c r="AV512" s="152"/>
      <c r="AW512" s="152"/>
      <c r="AX512" s="151"/>
      <c r="AY512" s="151"/>
      <c r="AZ512" s="152"/>
      <c r="BA512" s="152"/>
      <c r="BB512" s="152"/>
      <c r="BC512" s="152"/>
      <c r="BD512" s="91"/>
      <c r="BE512" s="91"/>
      <c r="BF512" s="91"/>
      <c r="BG512" s="91"/>
      <c r="BH512" s="91"/>
      <c r="BI512" s="91"/>
      <c r="BJ512" s="91"/>
      <c r="BK512" s="91"/>
      <c r="BL512" s="91"/>
      <c r="BM512" s="91"/>
      <c r="BN512" s="87"/>
      <c r="BO512" s="87"/>
      <c r="BP512" s="91"/>
      <c r="BQ512" s="91"/>
      <c r="BR512" s="91"/>
      <c r="BS512" s="91"/>
      <c r="BT512" s="87"/>
      <c r="BU512" s="87"/>
      <c r="BV512" s="87"/>
      <c r="BW512" s="87"/>
      <c r="BX512" s="87"/>
      <c r="BY512" s="87"/>
      <c r="BZ512" s="87"/>
      <c r="CA512" s="87"/>
      <c r="CB512" s="87"/>
      <c r="CC512" s="87"/>
      <c r="CD512" s="87"/>
      <c r="CE512" s="87"/>
    </row>
    <row r="513" spans="1:83" ht="30" customHeight="1">
      <c r="A513" s="87"/>
      <c r="B513" s="270" t="str">
        <f>IF(OR(SCHEDULES!O512=0,SCHEDULES!O512=""),"",SCHEDULES!O512)</f>
        <v/>
      </c>
      <c r="C513" s="271" t="str">
        <f>IF(B513="","",SCHEDULES!P512)</f>
        <v/>
      </c>
      <c r="D513" s="270" t="str">
        <f>IF(B513="","",SCHEDULES!Q512)</f>
        <v/>
      </c>
      <c r="E513" s="272" t="str">
        <f>IF(B513="","",SCHEDULES!R512)</f>
        <v/>
      </c>
      <c r="F513" s="262" t="str">
        <f t="shared" si="104"/>
        <v/>
      </c>
      <c r="G513" s="270" t="str">
        <f>IFERROR(INDEX(LOGOS!B:B,MATCH(H513,LOGOS!A:A,0),1),"")</f>
        <v/>
      </c>
      <c r="H513" s="270" t="str">
        <f>IF(B513="","",SCHEDULES!S512)</f>
        <v/>
      </c>
      <c r="I513" s="313" t="s">
        <v>117</v>
      </c>
      <c r="J513" s="273" t="str">
        <f t="shared" si="105"/>
        <v/>
      </c>
      <c r="K513" s="313" t="s">
        <v>117</v>
      </c>
      <c r="L513" s="270" t="str">
        <f>IF(B513="","",SCHEDULES!T512)</f>
        <v/>
      </c>
      <c r="M513" s="270" t="str">
        <f>IFERROR(INDEX(LOGOS!B:B,MATCH(L513,LOGOS!A:A,0),1),"")</f>
        <v/>
      </c>
      <c r="N513" s="107" t="str">
        <f t="shared" si="95"/>
        <v/>
      </c>
      <c r="O513" s="108" t="str">
        <f t="shared" si="96"/>
        <v/>
      </c>
      <c r="P513" s="108" t="str">
        <f t="shared" si="97"/>
        <v/>
      </c>
      <c r="Q513" s="109" t="str">
        <f t="shared" si="98"/>
        <v/>
      </c>
      <c r="R513" s="109" t="str">
        <f t="shared" si="99"/>
        <v/>
      </c>
      <c r="S513" s="109" t="str">
        <f t="shared" si="100"/>
        <v/>
      </c>
      <c r="T513" s="109" t="str">
        <f t="shared" si="101"/>
        <v/>
      </c>
      <c r="U513" s="108" t="str">
        <f>IF(N513="","",IF(MASTER.SCHEDULE!$N513="Draw",1,IF(MASTER.SCHEDULE!$N513=H513,3,0)))</f>
        <v/>
      </c>
      <c r="V513" s="108" t="str">
        <f>IF(N513="","",IF(MASTER.SCHEDULE!$N513="Draw",1,IF(MASTER.SCHEDULE!$N513=L513,3,0)))</f>
        <v/>
      </c>
      <c r="W513" s="109" t="str">
        <f>IF(N513="","",MASTER.SCHEDULE!$Q513+MASTER.SCHEDULE!$R513)</f>
        <v/>
      </c>
      <c r="X513" s="110" t="e">
        <f t="shared" si="102"/>
        <v>#VALUE!</v>
      </c>
      <c r="Y513" s="87"/>
      <c r="Z513" s="87"/>
      <c r="AA513" s="275" t="str">
        <f t="shared" si="103"/>
        <v/>
      </c>
      <c r="AB513" s="87"/>
      <c r="AC513" s="87"/>
      <c r="AD513" s="126"/>
      <c r="AE513" s="126"/>
      <c r="AF513" s="87"/>
      <c r="AG513" s="87"/>
      <c r="AH513" s="126"/>
      <c r="AI513" s="126"/>
      <c r="AJ513" s="138"/>
      <c r="AK513" s="91"/>
      <c r="AL513" s="91"/>
      <c r="AM513" s="91"/>
      <c r="AN513" s="151"/>
      <c r="AO513" s="151"/>
      <c r="AP513" s="151"/>
      <c r="AQ513" s="151"/>
      <c r="AR513" s="151"/>
      <c r="AS513" s="151"/>
      <c r="AT513" s="151"/>
      <c r="AU513" s="152"/>
      <c r="AV513" s="152"/>
      <c r="AW513" s="152"/>
      <c r="AX513" s="151"/>
      <c r="AY513" s="151"/>
      <c r="AZ513" s="152"/>
      <c r="BA513" s="152"/>
      <c r="BB513" s="152"/>
      <c r="BC513" s="152"/>
      <c r="BD513" s="91"/>
      <c r="BE513" s="91"/>
      <c r="BF513" s="91"/>
      <c r="BG513" s="91"/>
      <c r="BH513" s="91"/>
      <c r="BI513" s="91"/>
      <c r="BJ513" s="91"/>
      <c r="BK513" s="91"/>
      <c r="BL513" s="91"/>
      <c r="BM513" s="91"/>
      <c r="BN513" s="87"/>
      <c r="BO513" s="87"/>
      <c r="BP513" s="91"/>
      <c r="BQ513" s="91"/>
      <c r="BR513" s="91"/>
      <c r="BS513" s="91"/>
      <c r="BT513" s="87"/>
      <c r="BU513" s="87"/>
      <c r="BV513" s="87"/>
      <c r="BW513" s="87"/>
      <c r="BX513" s="87"/>
      <c r="BY513" s="87"/>
      <c r="BZ513" s="87"/>
      <c r="CA513" s="87"/>
      <c r="CB513" s="87"/>
      <c r="CC513" s="87"/>
      <c r="CD513" s="87"/>
      <c r="CE513" s="87"/>
    </row>
    <row r="514" spans="1:83" ht="30" customHeight="1">
      <c r="A514" s="87"/>
      <c r="B514" s="270" t="str">
        <f>IF(OR(SCHEDULES!O513=0,SCHEDULES!O513=""),"",SCHEDULES!O513)</f>
        <v/>
      </c>
      <c r="C514" s="271" t="str">
        <f>IF(B514="","",SCHEDULES!P513)</f>
        <v/>
      </c>
      <c r="D514" s="270" t="str">
        <f>IF(B514="","",SCHEDULES!Q513)</f>
        <v/>
      </c>
      <c r="E514" s="272" t="str">
        <f>IF(B514="","",SCHEDULES!R513)</f>
        <v/>
      </c>
      <c r="F514" s="262" t="str">
        <f t="shared" si="104"/>
        <v/>
      </c>
      <c r="G514" s="270" t="str">
        <f>IFERROR(INDEX(LOGOS!B:B,MATCH(H514,LOGOS!A:A,0),1),"")</f>
        <v/>
      </c>
      <c r="H514" s="270" t="str">
        <f>IF(B514="","",SCHEDULES!S513)</f>
        <v/>
      </c>
      <c r="I514" s="313" t="s">
        <v>117</v>
      </c>
      <c r="J514" s="273" t="str">
        <f t="shared" si="105"/>
        <v/>
      </c>
      <c r="K514" s="313" t="s">
        <v>117</v>
      </c>
      <c r="L514" s="270" t="str">
        <f>IF(B514="","",SCHEDULES!T513)</f>
        <v/>
      </c>
      <c r="M514" s="270" t="str">
        <f>IFERROR(INDEX(LOGOS!B:B,MATCH(L514,LOGOS!A:A,0),1),"")</f>
        <v/>
      </c>
      <c r="N514" s="107" t="str">
        <f t="shared" si="95"/>
        <v/>
      </c>
      <c r="O514" s="108" t="str">
        <f t="shared" si="96"/>
        <v/>
      </c>
      <c r="P514" s="108" t="str">
        <f t="shared" si="97"/>
        <v/>
      </c>
      <c r="Q514" s="109" t="str">
        <f t="shared" si="98"/>
        <v/>
      </c>
      <c r="R514" s="109" t="str">
        <f t="shared" si="99"/>
        <v/>
      </c>
      <c r="S514" s="109" t="str">
        <f t="shared" si="100"/>
        <v/>
      </c>
      <c r="T514" s="109" t="str">
        <f t="shared" si="101"/>
        <v/>
      </c>
      <c r="U514" s="108" t="str">
        <f>IF(N514="","",IF(MASTER.SCHEDULE!$N514="Draw",1,IF(MASTER.SCHEDULE!$N514=H514,3,0)))</f>
        <v/>
      </c>
      <c r="V514" s="108" t="str">
        <f>IF(N514="","",IF(MASTER.SCHEDULE!$N514="Draw",1,IF(MASTER.SCHEDULE!$N514=L514,3,0)))</f>
        <v/>
      </c>
      <c r="W514" s="109" t="str">
        <f>IF(N514="","",MASTER.SCHEDULE!$Q514+MASTER.SCHEDULE!$R514)</f>
        <v/>
      </c>
      <c r="X514" s="110" t="e">
        <f t="shared" si="102"/>
        <v>#VALUE!</v>
      </c>
      <c r="Y514" s="87"/>
      <c r="Z514" s="87"/>
      <c r="AA514" s="275" t="str">
        <f t="shared" si="103"/>
        <v/>
      </c>
      <c r="AB514" s="87"/>
      <c r="AC514" s="87"/>
      <c r="AD514" s="126"/>
      <c r="AE514" s="126"/>
      <c r="AF514" s="87"/>
      <c r="AG514" s="87"/>
      <c r="AH514" s="126"/>
      <c r="AI514" s="126"/>
      <c r="AJ514" s="138"/>
      <c r="AK514" s="91"/>
      <c r="AL514" s="91"/>
      <c r="AM514" s="91"/>
      <c r="AN514" s="151"/>
      <c r="AO514" s="151"/>
      <c r="AP514" s="151"/>
      <c r="AQ514" s="151"/>
      <c r="AR514" s="151"/>
      <c r="AS514" s="151"/>
      <c r="AT514" s="151"/>
      <c r="AU514" s="152"/>
      <c r="AV514" s="152"/>
      <c r="AW514" s="152"/>
      <c r="AX514" s="151"/>
      <c r="AY514" s="151"/>
      <c r="AZ514" s="152"/>
      <c r="BA514" s="152"/>
      <c r="BB514" s="152"/>
      <c r="BC514" s="152"/>
      <c r="BD514" s="91"/>
      <c r="BE514" s="91"/>
      <c r="BF514" s="91"/>
      <c r="BG514" s="91"/>
      <c r="BH514" s="91"/>
      <c r="BI514" s="91"/>
      <c r="BJ514" s="91"/>
      <c r="BK514" s="91"/>
      <c r="BL514" s="91"/>
      <c r="BM514" s="91"/>
      <c r="BN514" s="87"/>
      <c r="BO514" s="87"/>
      <c r="BP514" s="91"/>
      <c r="BQ514" s="91"/>
      <c r="BR514" s="91"/>
      <c r="BS514" s="91"/>
      <c r="BT514" s="87"/>
      <c r="BU514" s="87"/>
      <c r="BV514" s="87"/>
      <c r="BW514" s="87"/>
      <c r="BX514" s="87"/>
      <c r="BY514" s="87"/>
      <c r="BZ514" s="87"/>
      <c r="CA514" s="87"/>
      <c r="CB514" s="87"/>
      <c r="CC514" s="87"/>
      <c r="CD514" s="87"/>
      <c r="CE514" s="87"/>
    </row>
    <row r="515" spans="1:83" ht="30" customHeight="1">
      <c r="A515" s="87"/>
      <c r="B515" s="270" t="str">
        <f>IF(OR(SCHEDULES!O514=0,SCHEDULES!O514=""),"",SCHEDULES!O514)</f>
        <v/>
      </c>
      <c r="C515" s="271" t="str">
        <f>IF(B515="","",SCHEDULES!P514)</f>
        <v/>
      </c>
      <c r="D515" s="270" t="str">
        <f>IF(B515="","",SCHEDULES!Q514)</f>
        <v/>
      </c>
      <c r="E515" s="272" t="str">
        <f>IF(B515="","",SCHEDULES!R514)</f>
        <v/>
      </c>
      <c r="F515" s="262" t="str">
        <f t="shared" si="104"/>
        <v/>
      </c>
      <c r="G515" s="270" t="str">
        <f>IFERROR(INDEX(LOGOS!B:B,MATCH(H515,LOGOS!A:A,0),1),"")</f>
        <v/>
      </c>
      <c r="H515" s="270" t="str">
        <f>IF(B515="","",SCHEDULES!S514)</f>
        <v/>
      </c>
      <c r="I515" s="313" t="s">
        <v>117</v>
      </c>
      <c r="J515" s="273" t="str">
        <f t="shared" si="105"/>
        <v/>
      </c>
      <c r="K515" s="313" t="s">
        <v>117</v>
      </c>
      <c r="L515" s="270" t="str">
        <f>IF(B515="","",SCHEDULES!T514)</f>
        <v/>
      </c>
      <c r="M515" s="270" t="str">
        <f>IFERROR(INDEX(LOGOS!B:B,MATCH(L515,LOGOS!A:A,0),1),"")</f>
        <v/>
      </c>
      <c r="N515" s="107" t="str">
        <f t="shared" si="95"/>
        <v/>
      </c>
      <c r="O515" s="108" t="str">
        <f t="shared" si="96"/>
        <v/>
      </c>
      <c r="P515" s="108" t="str">
        <f t="shared" si="97"/>
        <v/>
      </c>
      <c r="Q515" s="109" t="str">
        <f t="shared" si="98"/>
        <v/>
      </c>
      <c r="R515" s="109" t="str">
        <f t="shared" si="99"/>
        <v/>
      </c>
      <c r="S515" s="109" t="str">
        <f t="shared" si="100"/>
        <v/>
      </c>
      <c r="T515" s="109" t="str">
        <f t="shared" si="101"/>
        <v/>
      </c>
      <c r="U515" s="108" t="str">
        <f>IF(N515="","",IF(MASTER.SCHEDULE!$N515="Draw",1,IF(MASTER.SCHEDULE!$N515=H515,3,0)))</f>
        <v/>
      </c>
      <c r="V515" s="108" t="str">
        <f>IF(N515="","",IF(MASTER.SCHEDULE!$N515="Draw",1,IF(MASTER.SCHEDULE!$N515=L515,3,0)))</f>
        <v/>
      </c>
      <c r="W515" s="109" t="str">
        <f>IF(N515="","",MASTER.SCHEDULE!$Q515+MASTER.SCHEDULE!$R515)</f>
        <v/>
      </c>
      <c r="X515" s="110" t="e">
        <f t="shared" si="102"/>
        <v>#VALUE!</v>
      </c>
      <c r="Y515" s="87"/>
      <c r="Z515" s="87"/>
      <c r="AA515" s="275" t="str">
        <f t="shared" si="103"/>
        <v/>
      </c>
      <c r="AB515" s="87"/>
      <c r="AC515" s="87"/>
      <c r="AD515" s="126"/>
      <c r="AE515" s="126"/>
      <c r="AF515" s="87"/>
      <c r="AG515" s="87"/>
      <c r="AH515" s="126"/>
      <c r="AI515" s="126"/>
      <c r="AJ515" s="138"/>
      <c r="AK515" s="91"/>
      <c r="AL515" s="91"/>
      <c r="AM515" s="91"/>
      <c r="AN515" s="151"/>
      <c r="AO515" s="151"/>
      <c r="AP515" s="151"/>
      <c r="AQ515" s="151"/>
      <c r="AR515" s="151"/>
      <c r="AS515" s="151"/>
      <c r="AT515" s="151"/>
      <c r="AU515" s="152"/>
      <c r="AV515" s="152"/>
      <c r="AW515" s="152"/>
      <c r="AX515" s="151"/>
      <c r="AY515" s="151"/>
      <c r="AZ515" s="152"/>
      <c r="BA515" s="152"/>
      <c r="BB515" s="152"/>
      <c r="BC515" s="152"/>
      <c r="BD515" s="91"/>
      <c r="BE515" s="91"/>
      <c r="BF515" s="91"/>
      <c r="BG515" s="91"/>
      <c r="BH515" s="91"/>
      <c r="BI515" s="91"/>
      <c r="BJ515" s="91"/>
      <c r="BK515" s="91"/>
      <c r="BL515" s="91"/>
      <c r="BM515" s="91"/>
      <c r="BN515" s="87"/>
      <c r="BO515" s="87"/>
      <c r="BP515" s="91"/>
      <c r="BQ515" s="91"/>
      <c r="BR515" s="91"/>
      <c r="BS515" s="91"/>
      <c r="BT515" s="87"/>
      <c r="BU515" s="87"/>
      <c r="BV515" s="87"/>
      <c r="BW515" s="87"/>
      <c r="BX515" s="87"/>
      <c r="BY515" s="87"/>
      <c r="BZ515" s="87"/>
      <c r="CA515" s="87"/>
      <c r="CB515" s="87"/>
      <c r="CC515" s="87"/>
      <c r="CD515" s="87"/>
      <c r="CE515" s="87"/>
    </row>
    <row r="516" spans="1:83" ht="30" customHeight="1">
      <c r="A516" s="87"/>
      <c r="B516" s="270" t="str">
        <f>IF(OR(SCHEDULES!O515=0,SCHEDULES!O515=""),"",SCHEDULES!O515)</f>
        <v/>
      </c>
      <c r="C516" s="271" t="str">
        <f>IF(B516="","",SCHEDULES!P515)</f>
        <v/>
      </c>
      <c r="D516" s="270" t="str">
        <f>IF(B516="","",SCHEDULES!Q515)</f>
        <v/>
      </c>
      <c r="E516" s="272" t="str">
        <f>IF(B516="","",SCHEDULES!R515)</f>
        <v/>
      </c>
      <c r="F516" s="262" t="str">
        <f t="shared" si="104"/>
        <v/>
      </c>
      <c r="G516" s="270" t="str">
        <f>IFERROR(INDEX(LOGOS!B:B,MATCH(H516,LOGOS!A:A,0),1),"")</f>
        <v/>
      </c>
      <c r="H516" s="270" t="str">
        <f>IF(B516="","",SCHEDULES!S515)</f>
        <v/>
      </c>
      <c r="I516" s="313" t="s">
        <v>117</v>
      </c>
      <c r="J516" s="273" t="str">
        <f t="shared" si="105"/>
        <v/>
      </c>
      <c r="K516" s="313" t="s">
        <v>117</v>
      </c>
      <c r="L516" s="270" t="str">
        <f>IF(B516="","",SCHEDULES!T515)</f>
        <v/>
      </c>
      <c r="M516" s="270" t="str">
        <f>IFERROR(INDEX(LOGOS!B:B,MATCH(L516,LOGOS!A:A,0),1),"")</f>
        <v/>
      </c>
      <c r="N516" s="107" t="str">
        <f t="shared" si="95"/>
        <v/>
      </c>
      <c r="O516" s="108" t="str">
        <f t="shared" si="96"/>
        <v/>
      </c>
      <c r="P516" s="108" t="str">
        <f t="shared" si="97"/>
        <v/>
      </c>
      <c r="Q516" s="109" t="str">
        <f t="shared" si="98"/>
        <v/>
      </c>
      <c r="R516" s="109" t="str">
        <f t="shared" si="99"/>
        <v/>
      </c>
      <c r="S516" s="109" t="str">
        <f t="shared" si="100"/>
        <v/>
      </c>
      <c r="T516" s="109" t="str">
        <f t="shared" si="101"/>
        <v/>
      </c>
      <c r="U516" s="108" t="str">
        <f>IF(N516="","",IF(MASTER.SCHEDULE!$N516="Draw",1,IF(MASTER.SCHEDULE!$N516=H516,3,0)))</f>
        <v/>
      </c>
      <c r="V516" s="108" t="str">
        <f>IF(N516="","",IF(MASTER.SCHEDULE!$N516="Draw",1,IF(MASTER.SCHEDULE!$N516=L516,3,0)))</f>
        <v/>
      </c>
      <c r="W516" s="109" t="str">
        <f>IF(N516="","",MASTER.SCHEDULE!$Q516+MASTER.SCHEDULE!$R516)</f>
        <v/>
      </c>
      <c r="X516" s="110" t="e">
        <f t="shared" si="102"/>
        <v>#VALUE!</v>
      </c>
      <c r="Y516" s="87"/>
      <c r="Z516" s="87"/>
      <c r="AA516" s="275" t="str">
        <f t="shared" si="103"/>
        <v/>
      </c>
      <c r="AB516" s="87"/>
      <c r="AC516" s="87"/>
      <c r="AD516" s="126"/>
      <c r="AE516" s="126"/>
      <c r="AF516" s="87"/>
      <c r="AG516" s="87"/>
      <c r="AH516" s="126"/>
      <c r="AI516" s="126"/>
      <c r="AJ516" s="138"/>
      <c r="AK516" s="91"/>
      <c r="AL516" s="91"/>
      <c r="AM516" s="91"/>
      <c r="AN516" s="151"/>
      <c r="AO516" s="151"/>
      <c r="AP516" s="151"/>
      <c r="AQ516" s="151"/>
      <c r="AR516" s="151"/>
      <c r="AS516" s="151"/>
      <c r="AT516" s="151"/>
      <c r="AU516" s="152"/>
      <c r="AV516" s="152"/>
      <c r="AW516" s="152"/>
      <c r="AX516" s="151"/>
      <c r="AY516" s="151"/>
      <c r="AZ516" s="152"/>
      <c r="BA516" s="152"/>
      <c r="BB516" s="152"/>
      <c r="BC516" s="152"/>
      <c r="BD516" s="91"/>
      <c r="BE516" s="91"/>
      <c r="BF516" s="91"/>
      <c r="BG516" s="91"/>
      <c r="BH516" s="91"/>
      <c r="BI516" s="91"/>
      <c r="BJ516" s="91"/>
      <c r="BK516" s="91"/>
      <c r="BL516" s="91"/>
      <c r="BM516" s="91"/>
      <c r="BN516" s="87"/>
      <c r="BO516" s="87"/>
      <c r="BP516" s="91"/>
      <c r="BQ516" s="91"/>
      <c r="BR516" s="91"/>
      <c r="BS516" s="91"/>
      <c r="BT516" s="87"/>
      <c r="BU516" s="87"/>
      <c r="BV516" s="87"/>
      <c r="BW516" s="87"/>
      <c r="BX516" s="87"/>
      <c r="BY516" s="87"/>
      <c r="BZ516" s="87"/>
      <c r="CA516" s="87"/>
      <c r="CB516" s="87"/>
      <c r="CC516" s="87"/>
      <c r="CD516" s="87"/>
      <c r="CE516" s="87"/>
    </row>
    <row r="517" spans="1:83" ht="30" customHeight="1">
      <c r="A517" s="87"/>
      <c r="B517" s="270" t="str">
        <f>IF(OR(SCHEDULES!O516=0,SCHEDULES!O516=""),"",SCHEDULES!O516)</f>
        <v/>
      </c>
      <c r="C517" s="271" t="str">
        <f>IF(B517="","",SCHEDULES!P516)</f>
        <v/>
      </c>
      <c r="D517" s="270" t="str">
        <f>IF(B517="","",SCHEDULES!Q516)</f>
        <v/>
      </c>
      <c r="E517" s="272" t="str">
        <f>IF(B517="","",SCHEDULES!R516)</f>
        <v/>
      </c>
      <c r="F517" s="262" t="str">
        <f t="shared" si="104"/>
        <v/>
      </c>
      <c r="G517" s="270" t="str">
        <f>IFERROR(INDEX(LOGOS!B:B,MATCH(H517,LOGOS!A:A,0),1),"")</f>
        <v/>
      </c>
      <c r="H517" s="270" t="str">
        <f>IF(B517="","",SCHEDULES!S516)</f>
        <v/>
      </c>
      <c r="I517" s="313" t="s">
        <v>117</v>
      </c>
      <c r="J517" s="273" t="str">
        <f t="shared" si="105"/>
        <v/>
      </c>
      <c r="K517" s="313" t="s">
        <v>117</v>
      </c>
      <c r="L517" s="270" t="str">
        <f>IF(B517="","",SCHEDULES!T516)</f>
        <v/>
      </c>
      <c r="M517" s="270" t="str">
        <f>IFERROR(INDEX(LOGOS!B:B,MATCH(L517,LOGOS!A:A,0),1),"")</f>
        <v/>
      </c>
      <c r="N517" s="107" t="str">
        <f t="shared" ref="N517:N580" si="106">IF(OR(I517="",K517="",B517&lt;&gt;"EPL"),"", IF(I517=K517,"DRAW",IF(I517&gt;K517,H517,L517)))</f>
        <v/>
      </c>
      <c r="O517" s="108" t="str">
        <f t="shared" ref="O517:O580" si="107">IF(OR(N517="",N517="DRAW"),"",N517)</f>
        <v/>
      </c>
      <c r="P517" s="108" t="str">
        <f t="shared" ref="P517:P580" si="108">IF(OR(N517="",N517="DRAW"),"",IF(N517=H517,L517,H517))</f>
        <v/>
      </c>
      <c r="Q517" s="109" t="str">
        <f t="shared" ref="Q517:Q580" si="109">IF(N517="","",I517)</f>
        <v/>
      </c>
      <c r="R517" s="109" t="str">
        <f t="shared" ref="R517:R580" si="110">IF(N517="","",K517)</f>
        <v/>
      </c>
      <c r="S517" s="109" t="str">
        <f t="shared" ref="S517:S580" si="111">IF(N517="","",I517-K517)</f>
        <v/>
      </c>
      <c r="T517" s="109" t="str">
        <f t="shared" ref="T517:T580" si="112">IF(N517="","",K517-I517)</f>
        <v/>
      </c>
      <c r="U517" s="108" t="str">
        <f>IF(N517="","",IF(MASTER.SCHEDULE!$N517="Draw",1,IF(MASTER.SCHEDULE!$N517=H517,3,0)))</f>
        <v/>
      </c>
      <c r="V517" s="108" t="str">
        <f>IF(N517="","",IF(MASTER.SCHEDULE!$N517="Draw",1,IF(MASTER.SCHEDULE!$N517=L517,3,0)))</f>
        <v/>
      </c>
      <c r="W517" s="109" t="str">
        <f>IF(N517="","",MASTER.SCHEDULE!$Q517+MASTER.SCHEDULE!$R517)</f>
        <v/>
      </c>
      <c r="X517" s="110" t="e">
        <f t="shared" ref="X517:X580" si="113">DATE(YEAR(F517),MONTH(F517),DAY(F517))</f>
        <v>#VALUE!</v>
      </c>
      <c r="Y517" s="87"/>
      <c r="Z517" s="87"/>
      <c r="AA517" s="275" t="str">
        <f t="shared" ref="AA517:AA580" si="114">IF(H517="","",TEXT(C517-WEEKDAY(C517,2)+1,"MMM D, YYY"))</f>
        <v/>
      </c>
      <c r="AB517" s="87"/>
      <c r="AC517" s="87"/>
      <c r="AD517" s="126"/>
      <c r="AE517" s="126"/>
      <c r="AF517" s="87"/>
      <c r="AG517" s="87"/>
      <c r="AH517" s="126"/>
      <c r="AI517" s="126"/>
      <c r="AJ517" s="138"/>
      <c r="AK517" s="91"/>
      <c r="AL517" s="91"/>
      <c r="AM517" s="91"/>
      <c r="AN517" s="151"/>
      <c r="AO517" s="151"/>
      <c r="AP517" s="151"/>
      <c r="AQ517" s="151"/>
      <c r="AR517" s="151"/>
      <c r="AS517" s="151"/>
      <c r="AT517" s="151"/>
      <c r="AU517" s="152"/>
      <c r="AV517" s="152"/>
      <c r="AW517" s="152"/>
      <c r="AX517" s="151"/>
      <c r="AY517" s="151"/>
      <c r="AZ517" s="152"/>
      <c r="BA517" s="152"/>
      <c r="BB517" s="152"/>
      <c r="BC517" s="152"/>
      <c r="BD517" s="91"/>
      <c r="BE517" s="91"/>
      <c r="BF517" s="91"/>
      <c r="BG517" s="91"/>
      <c r="BH517" s="91"/>
      <c r="BI517" s="91"/>
      <c r="BJ517" s="91"/>
      <c r="BK517" s="91"/>
      <c r="BL517" s="91"/>
      <c r="BM517" s="91"/>
      <c r="BN517" s="87"/>
      <c r="BO517" s="87"/>
      <c r="BP517" s="91"/>
      <c r="BQ517" s="91"/>
      <c r="BR517" s="91"/>
      <c r="BS517" s="91"/>
      <c r="BT517" s="87"/>
      <c r="BU517" s="87"/>
      <c r="BV517" s="87"/>
      <c r="BW517" s="87"/>
      <c r="BX517" s="87"/>
      <c r="BY517" s="87"/>
      <c r="BZ517" s="87"/>
      <c r="CA517" s="87"/>
      <c r="CB517" s="87"/>
      <c r="CC517" s="87"/>
      <c r="CD517" s="87"/>
      <c r="CE517" s="87"/>
    </row>
    <row r="518" spans="1:83" ht="30" customHeight="1">
      <c r="A518" s="87"/>
      <c r="B518" s="270" t="str">
        <f>IF(OR(SCHEDULES!O517=0,SCHEDULES!O517=""),"",SCHEDULES!O517)</f>
        <v/>
      </c>
      <c r="C518" s="271" t="str">
        <f>IF(B518="","",SCHEDULES!P517)</f>
        <v/>
      </c>
      <c r="D518" s="270" t="str">
        <f>IF(B518="","",SCHEDULES!Q517)</f>
        <v/>
      </c>
      <c r="E518" s="272" t="str">
        <f>IF(B518="","",SCHEDULES!R517)</f>
        <v/>
      </c>
      <c r="F518" s="262" t="str">
        <f t="shared" si="104"/>
        <v/>
      </c>
      <c r="G518" s="270" t="str">
        <f>IFERROR(INDEX(LOGOS!B:B,MATCH(H518,LOGOS!A:A,0),1),"")</f>
        <v/>
      </c>
      <c r="H518" s="270" t="str">
        <f>IF(B518="","",SCHEDULES!S517)</f>
        <v/>
      </c>
      <c r="I518" s="313" t="s">
        <v>117</v>
      </c>
      <c r="J518" s="273" t="str">
        <f t="shared" si="105"/>
        <v/>
      </c>
      <c r="K518" s="313" t="s">
        <v>117</v>
      </c>
      <c r="L518" s="270" t="str">
        <f>IF(B518="","",SCHEDULES!T517)</f>
        <v/>
      </c>
      <c r="M518" s="270" t="str">
        <f>IFERROR(INDEX(LOGOS!B:B,MATCH(L518,LOGOS!A:A,0),1),"")</f>
        <v/>
      </c>
      <c r="N518" s="107" t="str">
        <f t="shared" si="106"/>
        <v/>
      </c>
      <c r="O518" s="108" t="str">
        <f t="shared" si="107"/>
        <v/>
      </c>
      <c r="P518" s="108" t="str">
        <f t="shared" si="108"/>
        <v/>
      </c>
      <c r="Q518" s="109" t="str">
        <f t="shared" si="109"/>
        <v/>
      </c>
      <c r="R518" s="109" t="str">
        <f t="shared" si="110"/>
        <v/>
      </c>
      <c r="S518" s="109" t="str">
        <f t="shared" si="111"/>
        <v/>
      </c>
      <c r="T518" s="109" t="str">
        <f t="shared" si="112"/>
        <v/>
      </c>
      <c r="U518" s="108" t="str">
        <f>IF(N518="","",IF(MASTER.SCHEDULE!$N518="Draw",1,IF(MASTER.SCHEDULE!$N518=H518,3,0)))</f>
        <v/>
      </c>
      <c r="V518" s="108" t="str">
        <f>IF(N518="","",IF(MASTER.SCHEDULE!$N518="Draw",1,IF(MASTER.SCHEDULE!$N518=L518,3,0)))</f>
        <v/>
      </c>
      <c r="W518" s="109" t="str">
        <f>IF(N518="","",MASTER.SCHEDULE!$Q518+MASTER.SCHEDULE!$R518)</f>
        <v/>
      </c>
      <c r="X518" s="110" t="e">
        <f t="shared" si="113"/>
        <v>#VALUE!</v>
      </c>
      <c r="Y518" s="87"/>
      <c r="Z518" s="87"/>
      <c r="AA518" s="275" t="str">
        <f t="shared" si="114"/>
        <v/>
      </c>
      <c r="AB518" s="87"/>
      <c r="AC518" s="87"/>
      <c r="AD518" s="126"/>
      <c r="AE518" s="126"/>
      <c r="AF518" s="87"/>
      <c r="AG518" s="87"/>
      <c r="AH518" s="126"/>
      <c r="AI518" s="126"/>
      <c r="AJ518" s="138"/>
      <c r="AK518" s="91"/>
      <c r="AL518" s="91"/>
      <c r="AM518" s="91"/>
      <c r="AN518" s="151"/>
      <c r="AO518" s="151"/>
      <c r="AP518" s="151"/>
      <c r="AQ518" s="151"/>
      <c r="AR518" s="151"/>
      <c r="AS518" s="151"/>
      <c r="AT518" s="151"/>
      <c r="AU518" s="152"/>
      <c r="AV518" s="152"/>
      <c r="AW518" s="152"/>
      <c r="AX518" s="151"/>
      <c r="AY518" s="151"/>
      <c r="AZ518" s="152"/>
      <c r="BA518" s="152"/>
      <c r="BB518" s="152"/>
      <c r="BC518" s="152"/>
      <c r="BD518" s="91"/>
      <c r="BE518" s="91"/>
      <c r="BF518" s="91"/>
      <c r="BG518" s="91"/>
      <c r="BH518" s="91"/>
      <c r="BI518" s="91"/>
      <c r="BJ518" s="91"/>
      <c r="BK518" s="91"/>
      <c r="BL518" s="91"/>
      <c r="BM518" s="91"/>
      <c r="BN518" s="87"/>
      <c r="BO518" s="87"/>
      <c r="BP518" s="91"/>
      <c r="BQ518" s="91"/>
      <c r="BR518" s="91"/>
      <c r="BS518" s="91"/>
      <c r="BT518" s="87"/>
      <c r="BU518" s="87"/>
      <c r="BV518" s="87"/>
      <c r="BW518" s="87"/>
      <c r="BX518" s="87"/>
      <c r="BY518" s="87"/>
      <c r="BZ518" s="87"/>
      <c r="CA518" s="87"/>
      <c r="CB518" s="87"/>
      <c r="CC518" s="87"/>
      <c r="CD518" s="87"/>
      <c r="CE518" s="87"/>
    </row>
    <row r="519" spans="1:83" ht="30" customHeight="1">
      <c r="A519" s="87"/>
      <c r="B519" s="270" t="str">
        <f>IF(OR(SCHEDULES!O518=0,SCHEDULES!O518=""),"",SCHEDULES!O518)</f>
        <v/>
      </c>
      <c r="C519" s="271" t="str">
        <f>IF(B519="","",SCHEDULES!P518)</f>
        <v/>
      </c>
      <c r="D519" s="270" t="str">
        <f>IF(B519="","",SCHEDULES!Q518)</f>
        <v/>
      </c>
      <c r="E519" s="272" t="str">
        <f>IF(B519="","",SCHEDULES!R518)</f>
        <v/>
      </c>
      <c r="F519" s="262" t="str">
        <f t="shared" si="104"/>
        <v/>
      </c>
      <c r="G519" s="270" t="str">
        <f>IFERROR(INDEX(LOGOS!B:B,MATCH(H519,LOGOS!A:A,0),1),"")</f>
        <v/>
      </c>
      <c r="H519" s="270" t="str">
        <f>IF(B519="","",SCHEDULES!S518)</f>
        <v/>
      </c>
      <c r="I519" s="313" t="s">
        <v>117</v>
      </c>
      <c r="J519" s="273" t="str">
        <f t="shared" si="105"/>
        <v/>
      </c>
      <c r="K519" s="313" t="s">
        <v>117</v>
      </c>
      <c r="L519" s="270" t="str">
        <f>IF(B519="","",SCHEDULES!T518)</f>
        <v/>
      </c>
      <c r="M519" s="270" t="str">
        <f>IFERROR(INDEX(LOGOS!B:B,MATCH(L519,LOGOS!A:A,0),1),"")</f>
        <v/>
      </c>
      <c r="N519" s="107" t="str">
        <f t="shared" si="106"/>
        <v/>
      </c>
      <c r="O519" s="108" t="str">
        <f t="shared" si="107"/>
        <v/>
      </c>
      <c r="P519" s="108" t="str">
        <f t="shared" si="108"/>
        <v/>
      </c>
      <c r="Q519" s="109" t="str">
        <f t="shared" si="109"/>
        <v/>
      </c>
      <c r="R519" s="109" t="str">
        <f t="shared" si="110"/>
        <v/>
      </c>
      <c r="S519" s="109" t="str">
        <f t="shared" si="111"/>
        <v/>
      </c>
      <c r="T519" s="109" t="str">
        <f t="shared" si="112"/>
        <v/>
      </c>
      <c r="U519" s="108" t="str">
        <f>IF(N519="","",IF(MASTER.SCHEDULE!$N519="Draw",1,IF(MASTER.SCHEDULE!$N519=H519,3,0)))</f>
        <v/>
      </c>
      <c r="V519" s="108" t="str">
        <f>IF(N519="","",IF(MASTER.SCHEDULE!$N519="Draw",1,IF(MASTER.SCHEDULE!$N519=L519,3,0)))</f>
        <v/>
      </c>
      <c r="W519" s="109" t="str">
        <f>IF(N519="","",MASTER.SCHEDULE!$Q519+MASTER.SCHEDULE!$R519)</f>
        <v/>
      </c>
      <c r="X519" s="110" t="e">
        <f t="shared" si="113"/>
        <v>#VALUE!</v>
      </c>
      <c r="Y519" s="87"/>
      <c r="Z519" s="87"/>
      <c r="AA519" s="275" t="str">
        <f t="shared" si="114"/>
        <v/>
      </c>
      <c r="AB519" s="87"/>
      <c r="AC519" s="87"/>
      <c r="AD519" s="126"/>
      <c r="AE519" s="126"/>
      <c r="AF519" s="87"/>
      <c r="AG519" s="87"/>
      <c r="AH519" s="126"/>
      <c r="AI519" s="126"/>
      <c r="AJ519" s="138"/>
      <c r="AK519" s="91"/>
      <c r="AL519" s="91"/>
      <c r="AM519" s="91"/>
      <c r="AN519" s="151"/>
      <c r="AO519" s="151"/>
      <c r="AP519" s="151"/>
      <c r="AQ519" s="151"/>
      <c r="AR519" s="151"/>
      <c r="AS519" s="151"/>
      <c r="AT519" s="151"/>
      <c r="AU519" s="152"/>
      <c r="AV519" s="152"/>
      <c r="AW519" s="152"/>
      <c r="AX519" s="151"/>
      <c r="AY519" s="151"/>
      <c r="AZ519" s="152"/>
      <c r="BA519" s="152"/>
      <c r="BB519" s="152"/>
      <c r="BC519" s="152"/>
      <c r="BD519" s="91"/>
      <c r="BE519" s="91"/>
      <c r="BF519" s="91"/>
      <c r="BG519" s="91"/>
      <c r="BH519" s="91"/>
      <c r="BI519" s="91"/>
      <c r="BJ519" s="91"/>
      <c r="BK519" s="91"/>
      <c r="BL519" s="91"/>
      <c r="BM519" s="91"/>
      <c r="BN519" s="87"/>
      <c r="BO519" s="87"/>
      <c r="BP519" s="91"/>
      <c r="BQ519" s="91"/>
      <c r="BR519" s="91"/>
      <c r="BS519" s="91"/>
      <c r="BT519" s="87"/>
      <c r="BU519" s="87"/>
      <c r="BV519" s="87"/>
      <c r="BW519" s="87"/>
      <c r="BX519" s="87"/>
      <c r="BY519" s="87"/>
      <c r="BZ519" s="87"/>
      <c r="CA519" s="87"/>
      <c r="CB519" s="87"/>
      <c r="CC519" s="87"/>
      <c r="CD519" s="87"/>
      <c r="CE519" s="87"/>
    </row>
    <row r="520" spans="1:83" ht="30" customHeight="1">
      <c r="A520" s="87"/>
      <c r="B520" s="270" t="str">
        <f>IF(OR(SCHEDULES!O519=0,SCHEDULES!O519=""),"",SCHEDULES!O519)</f>
        <v/>
      </c>
      <c r="C520" s="271" t="str">
        <f>IF(B520="","",SCHEDULES!P519)</f>
        <v/>
      </c>
      <c r="D520" s="270" t="str">
        <f>IF(B520="","",SCHEDULES!Q519)</f>
        <v/>
      </c>
      <c r="E520" s="272" t="str">
        <f>IF(B520="","",SCHEDULES!R519)</f>
        <v/>
      </c>
      <c r="F520" s="262" t="str">
        <f t="shared" si="104"/>
        <v/>
      </c>
      <c r="G520" s="270" t="str">
        <f>IFERROR(INDEX(LOGOS!B:B,MATCH(H520,LOGOS!A:A,0),1),"")</f>
        <v/>
      </c>
      <c r="H520" s="270" t="str">
        <f>IF(B520="","",SCHEDULES!S519)</f>
        <v/>
      </c>
      <c r="I520" s="313" t="s">
        <v>117</v>
      </c>
      <c r="J520" s="273" t="str">
        <f t="shared" si="105"/>
        <v/>
      </c>
      <c r="K520" s="313" t="s">
        <v>117</v>
      </c>
      <c r="L520" s="270" t="str">
        <f>IF(B520="","",SCHEDULES!T519)</f>
        <v/>
      </c>
      <c r="M520" s="270" t="str">
        <f>IFERROR(INDEX(LOGOS!B:B,MATCH(L520,LOGOS!A:A,0),1),"")</f>
        <v/>
      </c>
      <c r="N520" s="107" t="str">
        <f t="shared" si="106"/>
        <v/>
      </c>
      <c r="O520" s="108" t="str">
        <f t="shared" si="107"/>
        <v/>
      </c>
      <c r="P520" s="108" t="str">
        <f t="shared" si="108"/>
        <v/>
      </c>
      <c r="Q520" s="109" t="str">
        <f t="shared" si="109"/>
        <v/>
      </c>
      <c r="R520" s="109" t="str">
        <f t="shared" si="110"/>
        <v/>
      </c>
      <c r="S520" s="109" t="str">
        <f t="shared" si="111"/>
        <v/>
      </c>
      <c r="T520" s="109" t="str">
        <f t="shared" si="112"/>
        <v/>
      </c>
      <c r="U520" s="108" t="str">
        <f>IF(N520="","",IF(MASTER.SCHEDULE!$N520="Draw",1,IF(MASTER.SCHEDULE!$N520=H520,3,0)))</f>
        <v/>
      </c>
      <c r="V520" s="108" t="str">
        <f>IF(N520="","",IF(MASTER.SCHEDULE!$N520="Draw",1,IF(MASTER.SCHEDULE!$N520=L520,3,0)))</f>
        <v/>
      </c>
      <c r="W520" s="109" t="str">
        <f>IF(N520="","",MASTER.SCHEDULE!$Q520+MASTER.SCHEDULE!$R520)</f>
        <v/>
      </c>
      <c r="X520" s="110" t="e">
        <f t="shared" si="113"/>
        <v>#VALUE!</v>
      </c>
      <c r="Y520" s="87"/>
      <c r="Z520" s="87"/>
      <c r="AA520" s="275" t="str">
        <f t="shared" si="114"/>
        <v/>
      </c>
      <c r="AB520" s="87"/>
      <c r="AC520" s="87"/>
      <c r="AD520" s="126"/>
      <c r="AE520" s="126"/>
      <c r="AF520" s="87"/>
      <c r="AG520" s="87"/>
      <c r="AH520" s="126"/>
      <c r="AI520" s="126"/>
      <c r="AJ520" s="138"/>
      <c r="AK520" s="91"/>
      <c r="AL520" s="91"/>
      <c r="AM520" s="91"/>
      <c r="AN520" s="151"/>
      <c r="AO520" s="151"/>
      <c r="AP520" s="151"/>
      <c r="AQ520" s="151"/>
      <c r="AR520" s="151"/>
      <c r="AS520" s="151"/>
      <c r="AT520" s="151"/>
      <c r="AU520" s="152"/>
      <c r="AV520" s="152"/>
      <c r="AW520" s="152"/>
      <c r="AX520" s="151"/>
      <c r="AY520" s="151"/>
      <c r="AZ520" s="152"/>
      <c r="BA520" s="152"/>
      <c r="BB520" s="152"/>
      <c r="BC520" s="152"/>
      <c r="BD520" s="91"/>
      <c r="BE520" s="91"/>
      <c r="BF520" s="91"/>
      <c r="BG520" s="91"/>
      <c r="BH520" s="91"/>
      <c r="BI520" s="91"/>
      <c r="BJ520" s="91"/>
      <c r="BK520" s="91"/>
      <c r="BL520" s="91"/>
      <c r="BM520" s="91"/>
      <c r="BN520" s="87"/>
      <c r="BO520" s="87"/>
      <c r="BP520" s="91"/>
      <c r="BQ520" s="91"/>
      <c r="BR520" s="91"/>
      <c r="BS520" s="91"/>
      <c r="BT520" s="87"/>
      <c r="BU520" s="87"/>
      <c r="BV520" s="87"/>
      <c r="BW520" s="87"/>
      <c r="BX520" s="87"/>
      <c r="BY520" s="87"/>
      <c r="BZ520" s="87"/>
      <c r="CA520" s="87"/>
      <c r="CB520" s="87"/>
      <c r="CC520" s="87"/>
      <c r="CD520" s="87"/>
      <c r="CE520" s="87"/>
    </row>
    <row r="521" spans="1:83" ht="30" customHeight="1">
      <c r="A521" s="87"/>
      <c r="B521" s="270" t="str">
        <f>IF(OR(SCHEDULES!O520=0,SCHEDULES!O520=""),"",SCHEDULES!O520)</f>
        <v/>
      </c>
      <c r="C521" s="271" t="str">
        <f>IF(B521="","",SCHEDULES!P520)</f>
        <v/>
      </c>
      <c r="D521" s="270" t="str">
        <f>IF(B521="","",SCHEDULES!Q520)</f>
        <v/>
      </c>
      <c r="E521" s="272" t="str">
        <f>IF(B521="","",SCHEDULES!R520)</f>
        <v/>
      </c>
      <c r="F521" s="262" t="str">
        <f t="shared" si="104"/>
        <v/>
      </c>
      <c r="G521" s="270" t="str">
        <f>IFERROR(INDEX(LOGOS!B:B,MATCH(H521,LOGOS!A:A,0),1),"")</f>
        <v/>
      </c>
      <c r="H521" s="270" t="str">
        <f>IF(B521="","",SCHEDULES!S520)</f>
        <v/>
      </c>
      <c r="I521" s="313" t="s">
        <v>117</v>
      </c>
      <c r="J521" s="273" t="str">
        <f t="shared" si="105"/>
        <v/>
      </c>
      <c r="K521" s="313" t="s">
        <v>117</v>
      </c>
      <c r="L521" s="270" t="str">
        <f>IF(B521="","",SCHEDULES!T520)</f>
        <v/>
      </c>
      <c r="M521" s="270" t="str">
        <f>IFERROR(INDEX(LOGOS!B:B,MATCH(L521,LOGOS!A:A,0),1),"")</f>
        <v/>
      </c>
      <c r="N521" s="107" t="str">
        <f t="shared" si="106"/>
        <v/>
      </c>
      <c r="O521" s="108" t="str">
        <f t="shared" si="107"/>
        <v/>
      </c>
      <c r="P521" s="108" t="str">
        <f t="shared" si="108"/>
        <v/>
      </c>
      <c r="Q521" s="109" t="str">
        <f t="shared" si="109"/>
        <v/>
      </c>
      <c r="R521" s="109" t="str">
        <f t="shared" si="110"/>
        <v/>
      </c>
      <c r="S521" s="109" t="str">
        <f t="shared" si="111"/>
        <v/>
      </c>
      <c r="T521" s="109" t="str">
        <f t="shared" si="112"/>
        <v/>
      </c>
      <c r="U521" s="108" t="str">
        <f>IF(N521="","",IF(MASTER.SCHEDULE!$N521="Draw",1,IF(MASTER.SCHEDULE!$N521=H521,3,0)))</f>
        <v/>
      </c>
      <c r="V521" s="108" t="str">
        <f>IF(N521="","",IF(MASTER.SCHEDULE!$N521="Draw",1,IF(MASTER.SCHEDULE!$N521=L521,3,0)))</f>
        <v/>
      </c>
      <c r="W521" s="109" t="str">
        <f>IF(N521="","",MASTER.SCHEDULE!$Q521+MASTER.SCHEDULE!$R521)</f>
        <v/>
      </c>
      <c r="X521" s="110" t="e">
        <f t="shared" si="113"/>
        <v>#VALUE!</v>
      </c>
      <c r="Y521" s="87"/>
      <c r="Z521" s="87"/>
      <c r="AA521" s="275" t="str">
        <f t="shared" si="114"/>
        <v/>
      </c>
      <c r="AB521" s="87"/>
      <c r="AC521" s="87"/>
      <c r="AD521" s="126"/>
      <c r="AE521" s="126"/>
      <c r="AF521" s="87"/>
      <c r="AG521" s="87"/>
      <c r="AH521" s="126"/>
      <c r="AI521" s="126"/>
      <c r="AJ521" s="138"/>
      <c r="AK521" s="91"/>
      <c r="AL521" s="91"/>
      <c r="AM521" s="91"/>
      <c r="AN521" s="151"/>
      <c r="AO521" s="151"/>
      <c r="AP521" s="151"/>
      <c r="AQ521" s="151"/>
      <c r="AR521" s="151"/>
      <c r="AS521" s="151"/>
      <c r="AT521" s="151"/>
      <c r="AU521" s="152"/>
      <c r="AV521" s="152"/>
      <c r="AW521" s="152"/>
      <c r="AX521" s="151"/>
      <c r="AY521" s="151"/>
      <c r="AZ521" s="152"/>
      <c r="BA521" s="152"/>
      <c r="BB521" s="152"/>
      <c r="BC521" s="152"/>
      <c r="BD521" s="91"/>
      <c r="BE521" s="91"/>
      <c r="BF521" s="91"/>
      <c r="BG521" s="91"/>
      <c r="BH521" s="91"/>
      <c r="BI521" s="91"/>
      <c r="BJ521" s="91"/>
      <c r="BK521" s="91"/>
      <c r="BL521" s="91"/>
      <c r="BM521" s="91"/>
      <c r="BN521" s="87"/>
      <c r="BO521" s="87"/>
      <c r="BP521" s="91"/>
      <c r="BQ521" s="91"/>
      <c r="BR521" s="91"/>
      <c r="BS521" s="91"/>
      <c r="BT521" s="87"/>
      <c r="BU521" s="87"/>
      <c r="BV521" s="87"/>
      <c r="BW521" s="87"/>
      <c r="BX521" s="87"/>
      <c r="BY521" s="87"/>
      <c r="BZ521" s="87"/>
      <c r="CA521" s="87"/>
      <c r="CB521" s="87"/>
      <c r="CC521" s="87"/>
      <c r="CD521" s="87"/>
      <c r="CE521" s="87"/>
    </row>
    <row r="522" spans="1:83" ht="30" customHeight="1">
      <c r="A522" s="87"/>
      <c r="B522" s="270" t="str">
        <f>IF(OR(SCHEDULES!O521=0,SCHEDULES!O521=""),"",SCHEDULES!O521)</f>
        <v/>
      </c>
      <c r="C522" s="271" t="str">
        <f>IF(B522="","",SCHEDULES!P521)</f>
        <v/>
      </c>
      <c r="D522" s="270" t="str">
        <f>IF(B522="","",SCHEDULES!Q521)</f>
        <v/>
      </c>
      <c r="E522" s="272" t="str">
        <f>IF(B522="","",SCHEDULES!R521)</f>
        <v/>
      </c>
      <c r="F522" s="262" t="str">
        <f t="shared" si="104"/>
        <v/>
      </c>
      <c r="G522" s="270" t="str">
        <f>IFERROR(INDEX(LOGOS!B:B,MATCH(H522,LOGOS!A:A,0),1),"")</f>
        <v/>
      </c>
      <c r="H522" s="270" t="str">
        <f>IF(B522="","",SCHEDULES!S521)</f>
        <v/>
      </c>
      <c r="I522" s="313" t="s">
        <v>117</v>
      </c>
      <c r="J522" s="273" t="str">
        <f t="shared" si="105"/>
        <v/>
      </c>
      <c r="K522" s="313" t="s">
        <v>117</v>
      </c>
      <c r="L522" s="270" t="str">
        <f>IF(B522="","",SCHEDULES!T521)</f>
        <v/>
      </c>
      <c r="M522" s="270" t="str">
        <f>IFERROR(INDEX(LOGOS!B:B,MATCH(L522,LOGOS!A:A,0),1),"")</f>
        <v/>
      </c>
      <c r="N522" s="107" t="str">
        <f t="shared" si="106"/>
        <v/>
      </c>
      <c r="O522" s="108" t="str">
        <f t="shared" si="107"/>
        <v/>
      </c>
      <c r="P522" s="108" t="str">
        <f t="shared" si="108"/>
        <v/>
      </c>
      <c r="Q522" s="109" t="str">
        <f t="shared" si="109"/>
        <v/>
      </c>
      <c r="R522" s="109" t="str">
        <f t="shared" si="110"/>
        <v/>
      </c>
      <c r="S522" s="109" t="str">
        <f t="shared" si="111"/>
        <v/>
      </c>
      <c r="T522" s="109" t="str">
        <f t="shared" si="112"/>
        <v/>
      </c>
      <c r="U522" s="108" t="str">
        <f>IF(N522="","",IF(MASTER.SCHEDULE!$N522="Draw",1,IF(MASTER.SCHEDULE!$N522=H522,3,0)))</f>
        <v/>
      </c>
      <c r="V522" s="108" t="str">
        <f>IF(N522="","",IF(MASTER.SCHEDULE!$N522="Draw",1,IF(MASTER.SCHEDULE!$N522=L522,3,0)))</f>
        <v/>
      </c>
      <c r="W522" s="109" t="str">
        <f>IF(N522="","",MASTER.SCHEDULE!$Q522+MASTER.SCHEDULE!$R522)</f>
        <v/>
      </c>
      <c r="X522" s="110" t="e">
        <f t="shared" si="113"/>
        <v>#VALUE!</v>
      </c>
      <c r="Y522" s="87"/>
      <c r="Z522" s="87"/>
      <c r="AA522" s="275" t="str">
        <f t="shared" si="114"/>
        <v/>
      </c>
      <c r="AB522" s="87"/>
      <c r="AC522" s="87"/>
      <c r="AD522" s="126"/>
      <c r="AE522" s="126"/>
      <c r="AF522" s="87"/>
      <c r="AG522" s="87"/>
      <c r="AH522" s="126"/>
      <c r="AI522" s="126"/>
      <c r="AJ522" s="138"/>
      <c r="AK522" s="91"/>
      <c r="AL522" s="91"/>
      <c r="AM522" s="91"/>
      <c r="AN522" s="151"/>
      <c r="AO522" s="151"/>
      <c r="AP522" s="151"/>
      <c r="AQ522" s="151"/>
      <c r="AR522" s="151"/>
      <c r="AS522" s="151"/>
      <c r="AT522" s="151"/>
      <c r="AU522" s="152"/>
      <c r="AV522" s="152"/>
      <c r="AW522" s="152"/>
      <c r="AX522" s="151"/>
      <c r="AY522" s="151"/>
      <c r="AZ522" s="152"/>
      <c r="BA522" s="152"/>
      <c r="BB522" s="152"/>
      <c r="BC522" s="152"/>
      <c r="BD522" s="91"/>
      <c r="BE522" s="91"/>
      <c r="BF522" s="91"/>
      <c r="BG522" s="91"/>
      <c r="BH522" s="91"/>
      <c r="BI522" s="91"/>
      <c r="BJ522" s="91"/>
      <c r="BK522" s="91"/>
      <c r="BL522" s="91"/>
      <c r="BM522" s="91"/>
      <c r="BN522" s="87"/>
      <c r="BO522" s="87"/>
      <c r="BP522" s="91"/>
      <c r="BQ522" s="91"/>
      <c r="BR522" s="91"/>
      <c r="BS522" s="91"/>
      <c r="BT522" s="87"/>
      <c r="BU522" s="87"/>
      <c r="BV522" s="87"/>
      <c r="BW522" s="87"/>
      <c r="BX522" s="87"/>
      <c r="BY522" s="87"/>
      <c r="BZ522" s="87"/>
      <c r="CA522" s="87"/>
      <c r="CB522" s="87"/>
      <c r="CC522" s="87"/>
      <c r="CD522" s="87"/>
      <c r="CE522" s="87"/>
    </row>
    <row r="523" spans="1:83" ht="30" customHeight="1">
      <c r="A523" s="87"/>
      <c r="B523" s="270" t="str">
        <f>IF(OR(SCHEDULES!O522=0,SCHEDULES!O522=""),"",SCHEDULES!O522)</f>
        <v/>
      </c>
      <c r="C523" s="271" t="str">
        <f>IF(B523="","",SCHEDULES!P522)</f>
        <v/>
      </c>
      <c r="D523" s="270" t="str">
        <f>IF(B523="","",SCHEDULES!Q522)</f>
        <v/>
      </c>
      <c r="E523" s="272" t="str">
        <f>IF(B523="","",SCHEDULES!R522)</f>
        <v/>
      </c>
      <c r="F523" s="262" t="str">
        <f t="shared" si="104"/>
        <v/>
      </c>
      <c r="G523" s="270" t="str">
        <f>IFERROR(INDEX(LOGOS!B:B,MATCH(H523,LOGOS!A:A,0),1),"")</f>
        <v/>
      </c>
      <c r="H523" s="270" t="str">
        <f>IF(B523="","",SCHEDULES!S522)</f>
        <v/>
      </c>
      <c r="I523" s="313" t="s">
        <v>117</v>
      </c>
      <c r="J523" s="273" t="str">
        <f t="shared" si="105"/>
        <v/>
      </c>
      <c r="K523" s="313" t="s">
        <v>117</v>
      </c>
      <c r="L523" s="270" t="str">
        <f>IF(B523="","",SCHEDULES!T522)</f>
        <v/>
      </c>
      <c r="M523" s="270" t="str">
        <f>IFERROR(INDEX(LOGOS!B:B,MATCH(L523,LOGOS!A:A,0),1),"")</f>
        <v/>
      </c>
      <c r="N523" s="107" t="str">
        <f t="shared" si="106"/>
        <v/>
      </c>
      <c r="O523" s="108" t="str">
        <f t="shared" si="107"/>
        <v/>
      </c>
      <c r="P523" s="108" t="str">
        <f t="shared" si="108"/>
        <v/>
      </c>
      <c r="Q523" s="109" t="str">
        <f t="shared" si="109"/>
        <v/>
      </c>
      <c r="R523" s="109" t="str">
        <f t="shared" si="110"/>
        <v/>
      </c>
      <c r="S523" s="109" t="str">
        <f t="shared" si="111"/>
        <v/>
      </c>
      <c r="T523" s="109" t="str">
        <f t="shared" si="112"/>
        <v/>
      </c>
      <c r="U523" s="108" t="str">
        <f>IF(N523="","",IF(MASTER.SCHEDULE!$N523="Draw",1,IF(MASTER.SCHEDULE!$N523=H523,3,0)))</f>
        <v/>
      </c>
      <c r="V523" s="108" t="str">
        <f>IF(N523="","",IF(MASTER.SCHEDULE!$N523="Draw",1,IF(MASTER.SCHEDULE!$N523=L523,3,0)))</f>
        <v/>
      </c>
      <c r="W523" s="109" t="str">
        <f>IF(N523="","",MASTER.SCHEDULE!$Q523+MASTER.SCHEDULE!$R523)</f>
        <v/>
      </c>
      <c r="X523" s="110" t="e">
        <f t="shared" si="113"/>
        <v>#VALUE!</v>
      </c>
      <c r="Y523" s="87"/>
      <c r="Z523" s="87"/>
      <c r="AA523" s="275" t="str">
        <f t="shared" si="114"/>
        <v/>
      </c>
      <c r="AB523" s="87"/>
      <c r="AC523" s="87"/>
      <c r="AD523" s="126"/>
      <c r="AE523" s="126"/>
      <c r="AF523" s="87"/>
      <c r="AG523" s="87"/>
      <c r="AH523" s="126"/>
      <c r="AI523" s="126"/>
      <c r="AJ523" s="138"/>
      <c r="AK523" s="91"/>
      <c r="AL523" s="91"/>
      <c r="AM523" s="91"/>
      <c r="AN523" s="151"/>
      <c r="AO523" s="151"/>
      <c r="AP523" s="151"/>
      <c r="AQ523" s="151"/>
      <c r="AR523" s="151"/>
      <c r="AS523" s="151"/>
      <c r="AT523" s="151"/>
      <c r="AU523" s="152"/>
      <c r="AV523" s="152"/>
      <c r="AW523" s="152"/>
      <c r="AX523" s="151"/>
      <c r="AY523" s="151"/>
      <c r="AZ523" s="152"/>
      <c r="BA523" s="152"/>
      <c r="BB523" s="152"/>
      <c r="BC523" s="152"/>
      <c r="BD523" s="91"/>
      <c r="BE523" s="91"/>
      <c r="BF523" s="91"/>
      <c r="BG523" s="91"/>
      <c r="BH523" s="91"/>
      <c r="BI523" s="91"/>
      <c r="BJ523" s="91"/>
      <c r="BK523" s="91"/>
      <c r="BL523" s="91"/>
      <c r="BM523" s="91"/>
      <c r="BN523" s="87"/>
      <c r="BO523" s="87"/>
      <c r="BP523" s="91"/>
      <c r="BQ523" s="91"/>
      <c r="BR523" s="91"/>
      <c r="BS523" s="91"/>
      <c r="BT523" s="87"/>
      <c r="BU523" s="87"/>
      <c r="BV523" s="87"/>
      <c r="BW523" s="87"/>
      <c r="BX523" s="87"/>
      <c r="BY523" s="87"/>
      <c r="BZ523" s="87"/>
      <c r="CA523" s="87"/>
      <c r="CB523" s="87"/>
      <c r="CC523" s="87"/>
      <c r="CD523" s="87"/>
      <c r="CE523" s="87"/>
    </row>
    <row r="524" spans="1:83" ht="30" customHeight="1">
      <c r="A524" s="87"/>
      <c r="B524" s="270" t="str">
        <f>IF(OR(SCHEDULES!O523=0,SCHEDULES!O523=""),"",SCHEDULES!O523)</f>
        <v/>
      </c>
      <c r="C524" s="271" t="str">
        <f>IF(B524="","",SCHEDULES!P523)</f>
        <v/>
      </c>
      <c r="D524" s="270" t="str">
        <f>IF(B524="","",SCHEDULES!Q523)</f>
        <v/>
      </c>
      <c r="E524" s="272" t="str">
        <f>IF(B524="","",SCHEDULES!R523)</f>
        <v/>
      </c>
      <c r="F524" s="262" t="str">
        <f t="shared" si="104"/>
        <v/>
      </c>
      <c r="G524" s="270" t="str">
        <f>IFERROR(INDEX(LOGOS!B:B,MATCH(H524,LOGOS!A:A,0),1),"")</f>
        <v/>
      </c>
      <c r="H524" s="270" t="str">
        <f>IF(B524="","",SCHEDULES!S523)</f>
        <v/>
      </c>
      <c r="I524" s="313" t="s">
        <v>117</v>
      </c>
      <c r="J524" s="273" t="str">
        <f t="shared" si="105"/>
        <v/>
      </c>
      <c r="K524" s="313" t="s">
        <v>117</v>
      </c>
      <c r="L524" s="270" t="str">
        <f>IF(B524="","",SCHEDULES!T523)</f>
        <v/>
      </c>
      <c r="M524" s="270" t="str">
        <f>IFERROR(INDEX(LOGOS!B:B,MATCH(L524,LOGOS!A:A,0),1),"")</f>
        <v/>
      </c>
      <c r="N524" s="107" t="str">
        <f t="shared" si="106"/>
        <v/>
      </c>
      <c r="O524" s="108" t="str">
        <f t="shared" si="107"/>
        <v/>
      </c>
      <c r="P524" s="108" t="str">
        <f t="shared" si="108"/>
        <v/>
      </c>
      <c r="Q524" s="109" t="str">
        <f t="shared" si="109"/>
        <v/>
      </c>
      <c r="R524" s="109" t="str">
        <f t="shared" si="110"/>
        <v/>
      </c>
      <c r="S524" s="109" t="str">
        <f t="shared" si="111"/>
        <v/>
      </c>
      <c r="T524" s="109" t="str">
        <f t="shared" si="112"/>
        <v/>
      </c>
      <c r="U524" s="108" t="str">
        <f>IF(N524="","",IF(MASTER.SCHEDULE!$N524="Draw",1,IF(MASTER.SCHEDULE!$N524=H524,3,0)))</f>
        <v/>
      </c>
      <c r="V524" s="108" t="str">
        <f>IF(N524="","",IF(MASTER.SCHEDULE!$N524="Draw",1,IF(MASTER.SCHEDULE!$N524=L524,3,0)))</f>
        <v/>
      </c>
      <c r="W524" s="109" t="str">
        <f>IF(N524="","",MASTER.SCHEDULE!$Q524+MASTER.SCHEDULE!$R524)</f>
        <v/>
      </c>
      <c r="X524" s="110" t="e">
        <f t="shared" si="113"/>
        <v>#VALUE!</v>
      </c>
      <c r="Y524" s="87"/>
      <c r="Z524" s="87"/>
      <c r="AA524" s="275" t="str">
        <f t="shared" si="114"/>
        <v/>
      </c>
      <c r="AB524" s="87"/>
      <c r="AC524" s="87"/>
      <c r="AD524" s="126"/>
      <c r="AE524" s="126"/>
      <c r="AF524" s="87"/>
      <c r="AG524" s="87"/>
      <c r="AH524" s="126"/>
      <c r="AI524" s="126"/>
      <c r="AJ524" s="138"/>
      <c r="AK524" s="91"/>
      <c r="AL524" s="91"/>
      <c r="AM524" s="91"/>
      <c r="AN524" s="151"/>
      <c r="AO524" s="151"/>
      <c r="AP524" s="151"/>
      <c r="AQ524" s="151"/>
      <c r="AR524" s="151"/>
      <c r="AS524" s="151"/>
      <c r="AT524" s="151"/>
      <c r="AU524" s="152"/>
      <c r="AV524" s="152"/>
      <c r="AW524" s="152"/>
      <c r="AX524" s="151"/>
      <c r="AY524" s="151"/>
      <c r="AZ524" s="152"/>
      <c r="BA524" s="152"/>
      <c r="BB524" s="152"/>
      <c r="BC524" s="152"/>
      <c r="BD524" s="91"/>
      <c r="BE524" s="91"/>
      <c r="BF524" s="91"/>
      <c r="BG524" s="91"/>
      <c r="BH524" s="91"/>
      <c r="BI524" s="91"/>
      <c r="BJ524" s="91"/>
      <c r="BK524" s="91"/>
      <c r="BL524" s="91"/>
      <c r="BM524" s="91"/>
      <c r="BN524" s="87"/>
      <c r="BO524" s="87"/>
      <c r="BP524" s="91"/>
      <c r="BQ524" s="91"/>
      <c r="BR524" s="91"/>
      <c r="BS524" s="91"/>
      <c r="BT524" s="87"/>
      <c r="BU524" s="87"/>
      <c r="BV524" s="87"/>
      <c r="BW524" s="87"/>
      <c r="BX524" s="87"/>
      <c r="BY524" s="87"/>
      <c r="BZ524" s="87"/>
      <c r="CA524" s="87"/>
      <c r="CB524" s="87"/>
      <c r="CC524" s="87"/>
      <c r="CD524" s="87"/>
      <c r="CE524" s="87"/>
    </row>
    <row r="525" spans="1:83" ht="30" customHeight="1">
      <c r="A525" s="87"/>
      <c r="B525" s="270" t="str">
        <f>IF(OR(SCHEDULES!O524=0,SCHEDULES!O524=""),"",SCHEDULES!O524)</f>
        <v/>
      </c>
      <c r="C525" s="271" t="str">
        <f>IF(B525="","",SCHEDULES!P524)</f>
        <v/>
      </c>
      <c r="D525" s="270" t="str">
        <f>IF(B525="","",SCHEDULES!Q524)</f>
        <v/>
      </c>
      <c r="E525" s="272" t="str">
        <f>IF(B525="","",SCHEDULES!R524)</f>
        <v/>
      </c>
      <c r="F525" s="262" t="str">
        <f t="shared" si="104"/>
        <v/>
      </c>
      <c r="G525" s="270" t="str">
        <f>IFERROR(INDEX(LOGOS!B:B,MATCH(H525,LOGOS!A:A,0),1),"")</f>
        <v/>
      </c>
      <c r="H525" s="270" t="str">
        <f>IF(B525="","",SCHEDULES!S524)</f>
        <v/>
      </c>
      <c r="I525" s="313" t="s">
        <v>117</v>
      </c>
      <c r="J525" s="273" t="str">
        <f t="shared" si="105"/>
        <v/>
      </c>
      <c r="K525" s="313" t="s">
        <v>117</v>
      </c>
      <c r="L525" s="270" t="str">
        <f>IF(B525="","",SCHEDULES!T524)</f>
        <v/>
      </c>
      <c r="M525" s="270" t="str">
        <f>IFERROR(INDEX(LOGOS!B:B,MATCH(L525,LOGOS!A:A,0),1),"")</f>
        <v/>
      </c>
      <c r="N525" s="107" t="str">
        <f t="shared" si="106"/>
        <v/>
      </c>
      <c r="O525" s="108" t="str">
        <f t="shared" si="107"/>
        <v/>
      </c>
      <c r="P525" s="108" t="str">
        <f t="shared" si="108"/>
        <v/>
      </c>
      <c r="Q525" s="109" t="str">
        <f t="shared" si="109"/>
        <v/>
      </c>
      <c r="R525" s="109" t="str">
        <f t="shared" si="110"/>
        <v/>
      </c>
      <c r="S525" s="109" t="str">
        <f t="shared" si="111"/>
        <v/>
      </c>
      <c r="T525" s="109" t="str">
        <f t="shared" si="112"/>
        <v/>
      </c>
      <c r="U525" s="108" t="str">
        <f>IF(N525="","",IF(MASTER.SCHEDULE!$N525="Draw",1,IF(MASTER.SCHEDULE!$N525=H525,3,0)))</f>
        <v/>
      </c>
      <c r="V525" s="108" t="str">
        <f>IF(N525="","",IF(MASTER.SCHEDULE!$N525="Draw",1,IF(MASTER.SCHEDULE!$N525=L525,3,0)))</f>
        <v/>
      </c>
      <c r="W525" s="109" t="str">
        <f>IF(N525="","",MASTER.SCHEDULE!$Q525+MASTER.SCHEDULE!$R525)</f>
        <v/>
      </c>
      <c r="X525" s="110" t="e">
        <f t="shared" si="113"/>
        <v>#VALUE!</v>
      </c>
      <c r="Y525" s="87"/>
      <c r="Z525" s="87"/>
      <c r="AA525" s="275" t="str">
        <f t="shared" si="114"/>
        <v/>
      </c>
      <c r="AB525" s="87"/>
      <c r="AC525" s="87"/>
      <c r="AD525" s="126"/>
      <c r="AE525" s="126"/>
      <c r="AF525" s="87"/>
      <c r="AG525" s="87"/>
      <c r="AH525" s="126"/>
      <c r="AI525" s="126"/>
      <c r="AJ525" s="138"/>
      <c r="AK525" s="91"/>
      <c r="AL525" s="91"/>
      <c r="AM525" s="91"/>
      <c r="AN525" s="151"/>
      <c r="AO525" s="151"/>
      <c r="AP525" s="151"/>
      <c r="AQ525" s="151"/>
      <c r="AR525" s="151"/>
      <c r="AS525" s="151"/>
      <c r="AT525" s="151"/>
      <c r="AU525" s="152"/>
      <c r="AV525" s="152"/>
      <c r="AW525" s="152"/>
      <c r="AX525" s="151"/>
      <c r="AY525" s="151"/>
      <c r="AZ525" s="152"/>
      <c r="BA525" s="152"/>
      <c r="BB525" s="152"/>
      <c r="BC525" s="152"/>
      <c r="BD525" s="91"/>
      <c r="BE525" s="91"/>
      <c r="BF525" s="91"/>
      <c r="BG525" s="91"/>
      <c r="BH525" s="91"/>
      <c r="BI525" s="91"/>
      <c r="BJ525" s="91"/>
      <c r="BK525" s="91"/>
      <c r="BL525" s="91"/>
      <c r="BM525" s="91"/>
      <c r="BN525" s="87"/>
      <c r="BO525" s="87"/>
      <c r="BP525" s="91"/>
      <c r="BQ525" s="91"/>
      <c r="BR525" s="91"/>
      <c r="BS525" s="91"/>
      <c r="BT525" s="87"/>
      <c r="BU525" s="87"/>
      <c r="BV525" s="87"/>
      <c r="BW525" s="87"/>
      <c r="BX525" s="87"/>
      <c r="BY525" s="87"/>
      <c r="BZ525" s="87"/>
      <c r="CA525" s="87"/>
      <c r="CB525" s="87"/>
      <c r="CC525" s="87"/>
      <c r="CD525" s="87"/>
      <c r="CE525" s="87"/>
    </row>
    <row r="526" spans="1:83" ht="30" customHeight="1">
      <c r="A526" s="87"/>
      <c r="B526" s="270" t="str">
        <f>IF(OR(SCHEDULES!O525=0,SCHEDULES!O525=""),"",SCHEDULES!O525)</f>
        <v/>
      </c>
      <c r="C526" s="271" t="str">
        <f>IF(B526="","",SCHEDULES!P525)</f>
        <v/>
      </c>
      <c r="D526" s="270" t="str">
        <f>IF(B526="","",SCHEDULES!Q525)</f>
        <v/>
      </c>
      <c r="E526" s="272" t="str">
        <f>IF(B526="","",SCHEDULES!R525)</f>
        <v/>
      </c>
      <c r="F526" s="262" t="str">
        <f t="shared" si="104"/>
        <v/>
      </c>
      <c r="G526" s="270" t="str">
        <f>IFERROR(INDEX(LOGOS!B:B,MATCH(H526,LOGOS!A:A,0),1),"")</f>
        <v/>
      </c>
      <c r="H526" s="270" t="str">
        <f>IF(B526="","",SCHEDULES!S525)</f>
        <v/>
      </c>
      <c r="I526" s="313" t="s">
        <v>117</v>
      </c>
      <c r="J526" s="273" t="str">
        <f t="shared" si="105"/>
        <v/>
      </c>
      <c r="K526" s="313" t="s">
        <v>117</v>
      </c>
      <c r="L526" s="270" t="str">
        <f>IF(B526="","",SCHEDULES!T525)</f>
        <v/>
      </c>
      <c r="M526" s="270" t="str">
        <f>IFERROR(INDEX(LOGOS!B:B,MATCH(L526,LOGOS!A:A,0),1),"")</f>
        <v/>
      </c>
      <c r="N526" s="107" t="str">
        <f t="shared" si="106"/>
        <v/>
      </c>
      <c r="O526" s="108" t="str">
        <f t="shared" si="107"/>
        <v/>
      </c>
      <c r="P526" s="108" t="str">
        <f t="shared" si="108"/>
        <v/>
      </c>
      <c r="Q526" s="109" t="str">
        <f t="shared" si="109"/>
        <v/>
      </c>
      <c r="R526" s="109" t="str">
        <f t="shared" si="110"/>
        <v/>
      </c>
      <c r="S526" s="109" t="str">
        <f t="shared" si="111"/>
        <v/>
      </c>
      <c r="T526" s="109" t="str">
        <f t="shared" si="112"/>
        <v/>
      </c>
      <c r="U526" s="108" t="str">
        <f>IF(N526="","",IF(MASTER.SCHEDULE!$N526="Draw",1,IF(MASTER.SCHEDULE!$N526=H526,3,0)))</f>
        <v/>
      </c>
      <c r="V526" s="108" t="str">
        <f>IF(N526="","",IF(MASTER.SCHEDULE!$N526="Draw",1,IF(MASTER.SCHEDULE!$N526=L526,3,0)))</f>
        <v/>
      </c>
      <c r="W526" s="109" t="str">
        <f>IF(N526="","",MASTER.SCHEDULE!$Q526+MASTER.SCHEDULE!$R526)</f>
        <v/>
      </c>
      <c r="X526" s="110" t="e">
        <f t="shared" si="113"/>
        <v>#VALUE!</v>
      </c>
      <c r="Y526" s="87"/>
      <c r="Z526" s="87"/>
      <c r="AA526" s="275" t="str">
        <f t="shared" si="114"/>
        <v/>
      </c>
      <c r="AB526" s="87"/>
      <c r="AC526" s="87"/>
      <c r="AD526" s="126"/>
      <c r="AE526" s="126"/>
      <c r="AF526" s="87"/>
      <c r="AG526" s="87"/>
      <c r="AH526" s="126"/>
      <c r="AI526" s="126"/>
      <c r="AJ526" s="138"/>
      <c r="AK526" s="91"/>
      <c r="AL526" s="91"/>
      <c r="AM526" s="91"/>
      <c r="AN526" s="151"/>
      <c r="AO526" s="151"/>
      <c r="AP526" s="151"/>
      <c r="AQ526" s="151"/>
      <c r="AR526" s="151"/>
      <c r="AS526" s="151"/>
      <c r="AT526" s="151"/>
      <c r="AU526" s="152"/>
      <c r="AV526" s="152"/>
      <c r="AW526" s="152"/>
      <c r="AX526" s="151"/>
      <c r="AY526" s="151"/>
      <c r="AZ526" s="152"/>
      <c r="BA526" s="152"/>
      <c r="BB526" s="152"/>
      <c r="BC526" s="152"/>
      <c r="BD526" s="91"/>
      <c r="BE526" s="91"/>
      <c r="BF526" s="91"/>
      <c r="BG526" s="91"/>
      <c r="BH526" s="91"/>
      <c r="BI526" s="91"/>
      <c r="BJ526" s="91"/>
      <c r="BK526" s="91"/>
      <c r="BL526" s="91"/>
      <c r="BM526" s="91"/>
      <c r="BN526" s="87"/>
      <c r="BO526" s="87"/>
      <c r="BP526" s="91"/>
      <c r="BQ526" s="91"/>
      <c r="BR526" s="91"/>
      <c r="BS526" s="91"/>
      <c r="BT526" s="87"/>
      <c r="BU526" s="87"/>
      <c r="BV526" s="87"/>
      <c r="BW526" s="87"/>
      <c r="BX526" s="87"/>
      <c r="BY526" s="87"/>
      <c r="BZ526" s="87"/>
      <c r="CA526" s="87"/>
      <c r="CB526" s="87"/>
      <c r="CC526" s="87"/>
      <c r="CD526" s="87"/>
      <c r="CE526" s="87"/>
    </row>
    <row r="527" spans="1:83" ht="30" customHeight="1">
      <c r="A527" s="87"/>
      <c r="B527" s="270" t="str">
        <f>IF(OR(SCHEDULES!O526=0,SCHEDULES!O526=""),"",SCHEDULES!O526)</f>
        <v/>
      </c>
      <c r="C527" s="271" t="str">
        <f>IF(B527="","",SCHEDULES!P526)</f>
        <v/>
      </c>
      <c r="D527" s="270" t="str">
        <f>IF(B527="","",SCHEDULES!Q526)</f>
        <v/>
      </c>
      <c r="E527" s="272" t="str">
        <f>IF(B527="","",SCHEDULES!R526)</f>
        <v/>
      </c>
      <c r="F527" s="262" t="str">
        <f t="shared" si="104"/>
        <v/>
      </c>
      <c r="G527" s="270" t="str">
        <f>IFERROR(INDEX(LOGOS!B:B,MATCH(H527,LOGOS!A:A,0),1),"")</f>
        <v/>
      </c>
      <c r="H527" s="270" t="str">
        <f>IF(B527="","",SCHEDULES!S526)</f>
        <v/>
      </c>
      <c r="I527" s="313" t="s">
        <v>117</v>
      </c>
      <c r="J527" s="273" t="str">
        <f t="shared" si="105"/>
        <v/>
      </c>
      <c r="K527" s="313" t="s">
        <v>117</v>
      </c>
      <c r="L527" s="270" t="str">
        <f>IF(B527="","",SCHEDULES!T526)</f>
        <v/>
      </c>
      <c r="M527" s="270" t="str">
        <f>IFERROR(INDEX(LOGOS!B:B,MATCH(L527,LOGOS!A:A,0),1),"")</f>
        <v/>
      </c>
      <c r="N527" s="107" t="str">
        <f t="shared" si="106"/>
        <v/>
      </c>
      <c r="O527" s="108" t="str">
        <f t="shared" si="107"/>
        <v/>
      </c>
      <c r="P527" s="108" t="str">
        <f t="shared" si="108"/>
        <v/>
      </c>
      <c r="Q527" s="109" t="str">
        <f t="shared" si="109"/>
        <v/>
      </c>
      <c r="R527" s="109" t="str">
        <f t="shared" si="110"/>
        <v/>
      </c>
      <c r="S527" s="109" t="str">
        <f t="shared" si="111"/>
        <v/>
      </c>
      <c r="T527" s="109" t="str">
        <f t="shared" si="112"/>
        <v/>
      </c>
      <c r="U527" s="108" t="str">
        <f>IF(N527="","",IF(MASTER.SCHEDULE!$N527="Draw",1,IF(MASTER.SCHEDULE!$N527=H527,3,0)))</f>
        <v/>
      </c>
      <c r="V527" s="108" t="str">
        <f>IF(N527="","",IF(MASTER.SCHEDULE!$N527="Draw",1,IF(MASTER.SCHEDULE!$N527=L527,3,0)))</f>
        <v/>
      </c>
      <c r="W527" s="109" t="str">
        <f>IF(N527="","",MASTER.SCHEDULE!$Q527+MASTER.SCHEDULE!$R527)</f>
        <v/>
      </c>
      <c r="X527" s="110" t="e">
        <f t="shared" si="113"/>
        <v>#VALUE!</v>
      </c>
      <c r="Y527" s="87"/>
      <c r="Z527" s="87"/>
      <c r="AA527" s="275" t="str">
        <f t="shared" si="114"/>
        <v/>
      </c>
      <c r="AB527" s="87"/>
      <c r="AC527" s="87"/>
      <c r="AD527" s="126"/>
      <c r="AE527" s="126"/>
      <c r="AF527" s="87"/>
      <c r="AG527" s="87"/>
      <c r="AH527" s="126"/>
      <c r="AI527" s="126"/>
      <c r="AJ527" s="138"/>
      <c r="AK527" s="91"/>
      <c r="AL527" s="91"/>
      <c r="AM527" s="91"/>
      <c r="AN527" s="151"/>
      <c r="AO527" s="151"/>
      <c r="AP527" s="151"/>
      <c r="AQ527" s="151"/>
      <c r="AR527" s="151"/>
      <c r="AS527" s="151"/>
      <c r="AT527" s="151"/>
      <c r="AU527" s="152"/>
      <c r="AV527" s="152"/>
      <c r="AW527" s="152"/>
      <c r="AX527" s="151"/>
      <c r="AY527" s="151"/>
      <c r="AZ527" s="152"/>
      <c r="BA527" s="152"/>
      <c r="BB527" s="152"/>
      <c r="BC527" s="152"/>
      <c r="BD527" s="91"/>
      <c r="BE527" s="91"/>
      <c r="BF527" s="91"/>
      <c r="BG527" s="91"/>
      <c r="BH527" s="91"/>
      <c r="BI527" s="91"/>
      <c r="BJ527" s="91"/>
      <c r="BK527" s="91"/>
      <c r="BL527" s="91"/>
      <c r="BM527" s="91"/>
      <c r="BN527" s="87"/>
      <c r="BO527" s="87"/>
      <c r="BP527" s="91"/>
      <c r="BQ527" s="91"/>
      <c r="BR527" s="91"/>
      <c r="BS527" s="91"/>
      <c r="BT527" s="87"/>
      <c r="BU527" s="87"/>
      <c r="BV527" s="87"/>
      <c r="BW527" s="87"/>
      <c r="BX527" s="87"/>
      <c r="BY527" s="87"/>
      <c r="BZ527" s="87"/>
      <c r="CA527" s="87"/>
      <c r="CB527" s="87"/>
      <c r="CC527" s="87"/>
      <c r="CD527" s="87"/>
      <c r="CE527" s="87"/>
    </row>
    <row r="528" spans="1:83" ht="30" customHeight="1">
      <c r="A528" s="87"/>
      <c r="B528" s="270" t="str">
        <f>IF(OR(SCHEDULES!O527=0,SCHEDULES!O527=""),"",SCHEDULES!O527)</f>
        <v/>
      </c>
      <c r="C528" s="271" t="str">
        <f>IF(B528="","",SCHEDULES!P527)</f>
        <v/>
      </c>
      <c r="D528" s="270" t="str">
        <f>IF(B528="","",SCHEDULES!Q527)</f>
        <v/>
      </c>
      <c r="E528" s="272" t="str">
        <f>IF(B528="","",SCHEDULES!R527)</f>
        <v/>
      </c>
      <c r="F528" s="262" t="str">
        <f t="shared" si="104"/>
        <v/>
      </c>
      <c r="G528" s="270" t="str">
        <f>IFERROR(INDEX(LOGOS!B:B,MATCH(H528,LOGOS!A:A,0),1),"")</f>
        <v/>
      </c>
      <c r="H528" s="270" t="str">
        <f>IF(B528="","",SCHEDULES!S527)</f>
        <v/>
      </c>
      <c r="I528" s="313" t="s">
        <v>117</v>
      </c>
      <c r="J528" s="273" t="str">
        <f t="shared" si="105"/>
        <v/>
      </c>
      <c r="K528" s="313" t="s">
        <v>117</v>
      </c>
      <c r="L528" s="270" t="str">
        <f>IF(B528="","",SCHEDULES!T527)</f>
        <v/>
      </c>
      <c r="M528" s="270" t="str">
        <f>IFERROR(INDEX(LOGOS!B:B,MATCH(L528,LOGOS!A:A,0),1),"")</f>
        <v/>
      </c>
      <c r="N528" s="107" t="str">
        <f t="shared" si="106"/>
        <v/>
      </c>
      <c r="O528" s="108" t="str">
        <f t="shared" si="107"/>
        <v/>
      </c>
      <c r="P528" s="108" t="str">
        <f t="shared" si="108"/>
        <v/>
      </c>
      <c r="Q528" s="109" t="str">
        <f t="shared" si="109"/>
        <v/>
      </c>
      <c r="R528" s="109" t="str">
        <f t="shared" si="110"/>
        <v/>
      </c>
      <c r="S528" s="109" t="str">
        <f t="shared" si="111"/>
        <v/>
      </c>
      <c r="T528" s="109" t="str">
        <f t="shared" si="112"/>
        <v/>
      </c>
      <c r="U528" s="108" t="str">
        <f>IF(N528="","",IF(MASTER.SCHEDULE!$N528="Draw",1,IF(MASTER.SCHEDULE!$N528=H528,3,0)))</f>
        <v/>
      </c>
      <c r="V528" s="108" t="str">
        <f>IF(N528="","",IF(MASTER.SCHEDULE!$N528="Draw",1,IF(MASTER.SCHEDULE!$N528=L528,3,0)))</f>
        <v/>
      </c>
      <c r="W528" s="109" t="str">
        <f>IF(N528="","",MASTER.SCHEDULE!$Q528+MASTER.SCHEDULE!$R528)</f>
        <v/>
      </c>
      <c r="X528" s="110" t="e">
        <f t="shared" si="113"/>
        <v>#VALUE!</v>
      </c>
      <c r="Y528" s="87"/>
      <c r="Z528" s="87"/>
      <c r="AA528" s="275" t="str">
        <f t="shared" si="114"/>
        <v/>
      </c>
      <c r="AB528" s="87"/>
      <c r="AC528" s="87"/>
      <c r="AD528" s="126"/>
      <c r="AE528" s="126"/>
      <c r="AF528" s="87"/>
      <c r="AG528" s="87"/>
      <c r="AH528" s="126"/>
      <c r="AI528" s="126"/>
      <c r="AJ528" s="138"/>
      <c r="AK528" s="91"/>
      <c r="AL528" s="91"/>
      <c r="AM528" s="91"/>
      <c r="AN528" s="151"/>
      <c r="AO528" s="151"/>
      <c r="AP528" s="151"/>
      <c r="AQ528" s="151"/>
      <c r="AR528" s="151"/>
      <c r="AS528" s="151"/>
      <c r="AT528" s="151"/>
      <c r="AU528" s="152"/>
      <c r="AV528" s="152"/>
      <c r="AW528" s="152"/>
      <c r="AX528" s="151"/>
      <c r="AY528" s="151"/>
      <c r="AZ528" s="152"/>
      <c r="BA528" s="152"/>
      <c r="BB528" s="152"/>
      <c r="BC528" s="152"/>
      <c r="BD528" s="91"/>
      <c r="BE528" s="91"/>
      <c r="BF528" s="91"/>
      <c r="BG528" s="91"/>
      <c r="BH528" s="91"/>
      <c r="BI528" s="91"/>
      <c r="BJ528" s="91"/>
      <c r="BK528" s="91"/>
      <c r="BL528" s="91"/>
      <c r="BM528" s="91"/>
      <c r="BN528" s="87"/>
      <c r="BO528" s="87"/>
      <c r="BP528" s="91"/>
      <c r="BQ528" s="91"/>
      <c r="BR528" s="91"/>
      <c r="BS528" s="91"/>
      <c r="BT528" s="87"/>
      <c r="BU528" s="87"/>
      <c r="BV528" s="87"/>
      <c r="BW528" s="87"/>
      <c r="BX528" s="87"/>
      <c r="BY528" s="87"/>
      <c r="BZ528" s="87"/>
      <c r="CA528" s="87"/>
      <c r="CB528" s="87"/>
      <c r="CC528" s="87"/>
      <c r="CD528" s="87"/>
      <c r="CE528" s="87"/>
    </row>
    <row r="529" spans="1:83" ht="30" customHeight="1">
      <c r="A529" s="87"/>
      <c r="B529" s="270" t="str">
        <f>IF(OR(SCHEDULES!O528=0,SCHEDULES!O528=""),"",SCHEDULES!O528)</f>
        <v/>
      </c>
      <c r="C529" s="271" t="str">
        <f>IF(B529="","",SCHEDULES!P528)</f>
        <v/>
      </c>
      <c r="D529" s="270" t="str">
        <f>IF(B529="","",SCHEDULES!Q528)</f>
        <v/>
      </c>
      <c r="E529" s="272" t="str">
        <f>IF(B529="","",SCHEDULES!R528)</f>
        <v/>
      </c>
      <c r="F529" s="262" t="str">
        <f t="shared" si="104"/>
        <v/>
      </c>
      <c r="G529" s="270" t="str">
        <f>IFERROR(INDEX(LOGOS!B:B,MATCH(H529,LOGOS!A:A,0),1),"")</f>
        <v/>
      </c>
      <c r="H529" s="270" t="str">
        <f>IF(B529="","",SCHEDULES!S528)</f>
        <v/>
      </c>
      <c r="I529" s="313" t="s">
        <v>117</v>
      </c>
      <c r="J529" s="273" t="str">
        <f t="shared" si="105"/>
        <v/>
      </c>
      <c r="K529" s="313" t="s">
        <v>117</v>
      </c>
      <c r="L529" s="270" t="str">
        <f>IF(B529="","",SCHEDULES!T528)</f>
        <v/>
      </c>
      <c r="M529" s="270" t="str">
        <f>IFERROR(INDEX(LOGOS!B:B,MATCH(L529,LOGOS!A:A,0),1),"")</f>
        <v/>
      </c>
      <c r="N529" s="107" t="str">
        <f t="shared" si="106"/>
        <v/>
      </c>
      <c r="O529" s="108" t="str">
        <f t="shared" si="107"/>
        <v/>
      </c>
      <c r="P529" s="108" t="str">
        <f t="shared" si="108"/>
        <v/>
      </c>
      <c r="Q529" s="109" t="str">
        <f t="shared" si="109"/>
        <v/>
      </c>
      <c r="R529" s="109" t="str">
        <f t="shared" si="110"/>
        <v/>
      </c>
      <c r="S529" s="109" t="str">
        <f t="shared" si="111"/>
        <v/>
      </c>
      <c r="T529" s="109" t="str">
        <f t="shared" si="112"/>
        <v/>
      </c>
      <c r="U529" s="108" t="str">
        <f>IF(N529="","",IF(MASTER.SCHEDULE!$N529="Draw",1,IF(MASTER.SCHEDULE!$N529=H529,3,0)))</f>
        <v/>
      </c>
      <c r="V529" s="108" t="str">
        <f>IF(N529="","",IF(MASTER.SCHEDULE!$N529="Draw",1,IF(MASTER.SCHEDULE!$N529=L529,3,0)))</f>
        <v/>
      </c>
      <c r="W529" s="109" t="str">
        <f>IF(N529="","",MASTER.SCHEDULE!$Q529+MASTER.SCHEDULE!$R529)</f>
        <v/>
      </c>
      <c r="X529" s="110" t="e">
        <f t="shared" si="113"/>
        <v>#VALUE!</v>
      </c>
      <c r="Y529" s="87"/>
      <c r="Z529" s="87"/>
      <c r="AA529" s="275" t="str">
        <f t="shared" si="114"/>
        <v/>
      </c>
      <c r="AB529" s="87"/>
      <c r="AC529" s="87"/>
      <c r="AD529" s="126"/>
      <c r="AE529" s="126"/>
      <c r="AF529" s="87"/>
      <c r="AG529" s="87"/>
      <c r="AH529" s="126"/>
      <c r="AI529" s="126"/>
      <c r="AJ529" s="138"/>
      <c r="AK529" s="91"/>
      <c r="AL529" s="91"/>
      <c r="AM529" s="91"/>
      <c r="AN529" s="151"/>
      <c r="AO529" s="151"/>
      <c r="AP529" s="151"/>
      <c r="AQ529" s="151"/>
      <c r="AR529" s="151"/>
      <c r="AS529" s="151"/>
      <c r="AT529" s="151"/>
      <c r="AU529" s="152"/>
      <c r="AV529" s="152"/>
      <c r="AW529" s="152"/>
      <c r="AX529" s="151"/>
      <c r="AY529" s="151"/>
      <c r="AZ529" s="152"/>
      <c r="BA529" s="152"/>
      <c r="BB529" s="152"/>
      <c r="BC529" s="152"/>
      <c r="BD529" s="91"/>
      <c r="BE529" s="91"/>
      <c r="BF529" s="91"/>
      <c r="BG529" s="91"/>
      <c r="BH529" s="91"/>
      <c r="BI529" s="91"/>
      <c r="BJ529" s="91"/>
      <c r="BK529" s="91"/>
      <c r="BL529" s="91"/>
      <c r="BM529" s="91"/>
      <c r="BN529" s="87"/>
      <c r="BO529" s="87"/>
      <c r="BP529" s="91"/>
      <c r="BQ529" s="91"/>
      <c r="BR529" s="91"/>
      <c r="BS529" s="91"/>
      <c r="BT529" s="87"/>
      <c r="BU529" s="87"/>
      <c r="BV529" s="87"/>
      <c r="BW529" s="87"/>
      <c r="BX529" s="87"/>
      <c r="BY529" s="87"/>
      <c r="BZ529" s="87"/>
      <c r="CA529" s="87"/>
      <c r="CB529" s="87"/>
      <c r="CC529" s="87"/>
      <c r="CD529" s="87"/>
      <c r="CE529" s="87"/>
    </row>
    <row r="530" spans="1:83" ht="30" customHeight="1">
      <c r="A530" s="87"/>
      <c r="B530" s="270" t="str">
        <f>IF(OR(SCHEDULES!O529=0,SCHEDULES!O529=""),"",SCHEDULES!O529)</f>
        <v/>
      </c>
      <c r="C530" s="271" t="str">
        <f>IF(B530="","",SCHEDULES!P529)</f>
        <v/>
      </c>
      <c r="D530" s="270" t="str">
        <f>IF(B530="","",SCHEDULES!Q529)</f>
        <v/>
      </c>
      <c r="E530" s="272" t="str">
        <f>IF(B530="","",SCHEDULES!R529)</f>
        <v/>
      </c>
      <c r="F530" s="262" t="str">
        <f t="shared" si="104"/>
        <v/>
      </c>
      <c r="G530" s="270" t="str">
        <f>IFERROR(INDEX(LOGOS!B:B,MATCH(H530,LOGOS!A:A,0),1),"")</f>
        <v/>
      </c>
      <c r="H530" s="270" t="str">
        <f>IF(B530="","",SCHEDULES!S529)</f>
        <v/>
      </c>
      <c r="I530" s="313" t="s">
        <v>117</v>
      </c>
      <c r="J530" s="273" t="str">
        <f t="shared" si="105"/>
        <v/>
      </c>
      <c r="K530" s="313" t="s">
        <v>117</v>
      </c>
      <c r="L530" s="270" t="str">
        <f>IF(B530="","",SCHEDULES!T529)</f>
        <v/>
      </c>
      <c r="M530" s="270" t="str">
        <f>IFERROR(INDEX(LOGOS!B:B,MATCH(L530,LOGOS!A:A,0),1),"")</f>
        <v/>
      </c>
      <c r="N530" s="107" t="str">
        <f t="shared" si="106"/>
        <v/>
      </c>
      <c r="O530" s="108" t="str">
        <f t="shared" si="107"/>
        <v/>
      </c>
      <c r="P530" s="108" t="str">
        <f t="shared" si="108"/>
        <v/>
      </c>
      <c r="Q530" s="109" t="str">
        <f t="shared" si="109"/>
        <v/>
      </c>
      <c r="R530" s="109" t="str">
        <f t="shared" si="110"/>
        <v/>
      </c>
      <c r="S530" s="109" t="str">
        <f t="shared" si="111"/>
        <v/>
      </c>
      <c r="T530" s="109" t="str">
        <f t="shared" si="112"/>
        <v/>
      </c>
      <c r="U530" s="108" t="str">
        <f>IF(N530="","",IF(MASTER.SCHEDULE!$N530="Draw",1,IF(MASTER.SCHEDULE!$N530=H530,3,0)))</f>
        <v/>
      </c>
      <c r="V530" s="108" t="str">
        <f>IF(N530="","",IF(MASTER.SCHEDULE!$N530="Draw",1,IF(MASTER.SCHEDULE!$N530=L530,3,0)))</f>
        <v/>
      </c>
      <c r="W530" s="109" t="str">
        <f>IF(N530="","",MASTER.SCHEDULE!$Q530+MASTER.SCHEDULE!$R530)</f>
        <v/>
      </c>
      <c r="X530" s="110" t="e">
        <f t="shared" si="113"/>
        <v>#VALUE!</v>
      </c>
      <c r="Y530" s="87"/>
      <c r="Z530" s="87"/>
      <c r="AA530" s="275" t="str">
        <f t="shared" si="114"/>
        <v/>
      </c>
      <c r="AB530" s="87"/>
      <c r="AC530" s="87"/>
      <c r="AD530" s="126"/>
      <c r="AE530" s="126"/>
      <c r="AF530" s="87"/>
      <c r="AG530" s="87"/>
      <c r="AH530" s="126"/>
      <c r="AI530" s="126"/>
      <c r="AJ530" s="138"/>
      <c r="AK530" s="91"/>
      <c r="AL530" s="91"/>
      <c r="AM530" s="91"/>
      <c r="AN530" s="151"/>
      <c r="AO530" s="151"/>
      <c r="AP530" s="151"/>
      <c r="AQ530" s="151"/>
      <c r="AR530" s="151"/>
      <c r="AS530" s="151"/>
      <c r="AT530" s="151"/>
      <c r="AU530" s="152"/>
      <c r="AV530" s="152"/>
      <c r="AW530" s="152"/>
      <c r="AX530" s="151"/>
      <c r="AY530" s="151"/>
      <c r="AZ530" s="152"/>
      <c r="BA530" s="152"/>
      <c r="BB530" s="152"/>
      <c r="BC530" s="152"/>
      <c r="BD530" s="91"/>
      <c r="BE530" s="91"/>
      <c r="BF530" s="91"/>
      <c r="BG530" s="91"/>
      <c r="BH530" s="91"/>
      <c r="BI530" s="91"/>
      <c r="BJ530" s="91"/>
      <c r="BK530" s="91"/>
      <c r="BL530" s="91"/>
      <c r="BM530" s="91"/>
      <c r="BN530" s="87"/>
      <c r="BO530" s="87"/>
      <c r="BP530" s="91"/>
      <c r="BQ530" s="91"/>
      <c r="BR530" s="91"/>
      <c r="BS530" s="91"/>
      <c r="BT530" s="87"/>
      <c r="BU530" s="87"/>
      <c r="BV530" s="87"/>
      <c r="BW530" s="87"/>
      <c r="BX530" s="87"/>
      <c r="BY530" s="87"/>
      <c r="BZ530" s="87"/>
      <c r="CA530" s="87"/>
      <c r="CB530" s="87"/>
      <c r="CC530" s="87"/>
      <c r="CD530" s="87"/>
      <c r="CE530" s="87"/>
    </row>
    <row r="531" spans="1:83" ht="30" customHeight="1">
      <c r="A531" s="87"/>
      <c r="B531" s="270" t="str">
        <f>IF(OR(SCHEDULES!O530=0,SCHEDULES!O530=""),"",SCHEDULES!O530)</f>
        <v/>
      </c>
      <c r="C531" s="271" t="str">
        <f>IF(B531="","",SCHEDULES!P530)</f>
        <v/>
      </c>
      <c r="D531" s="270" t="str">
        <f>IF(B531="","",SCHEDULES!Q530)</f>
        <v/>
      </c>
      <c r="E531" s="272" t="str">
        <f>IF(B531="","",SCHEDULES!R530)</f>
        <v/>
      </c>
      <c r="F531" s="262" t="str">
        <f t="shared" si="104"/>
        <v/>
      </c>
      <c r="G531" s="270" t="str">
        <f>IFERROR(INDEX(LOGOS!B:B,MATCH(H531,LOGOS!A:A,0),1),"")</f>
        <v/>
      </c>
      <c r="H531" s="270" t="str">
        <f>IF(B531="","",SCHEDULES!S530)</f>
        <v/>
      </c>
      <c r="I531" s="313" t="s">
        <v>117</v>
      </c>
      <c r="J531" s="273" t="str">
        <f t="shared" si="105"/>
        <v/>
      </c>
      <c r="K531" s="313" t="s">
        <v>117</v>
      </c>
      <c r="L531" s="270" t="str">
        <f>IF(B531="","",SCHEDULES!T530)</f>
        <v/>
      </c>
      <c r="M531" s="270" t="str">
        <f>IFERROR(INDEX(LOGOS!B:B,MATCH(L531,LOGOS!A:A,0),1),"")</f>
        <v/>
      </c>
      <c r="N531" s="107" t="str">
        <f t="shared" si="106"/>
        <v/>
      </c>
      <c r="O531" s="108" t="str">
        <f t="shared" si="107"/>
        <v/>
      </c>
      <c r="P531" s="108" t="str">
        <f t="shared" si="108"/>
        <v/>
      </c>
      <c r="Q531" s="109" t="str">
        <f t="shared" si="109"/>
        <v/>
      </c>
      <c r="R531" s="109" t="str">
        <f t="shared" si="110"/>
        <v/>
      </c>
      <c r="S531" s="109" t="str">
        <f t="shared" si="111"/>
        <v/>
      </c>
      <c r="T531" s="109" t="str">
        <f t="shared" si="112"/>
        <v/>
      </c>
      <c r="U531" s="108" t="str">
        <f>IF(N531="","",IF(MASTER.SCHEDULE!$N531="Draw",1,IF(MASTER.SCHEDULE!$N531=H531,3,0)))</f>
        <v/>
      </c>
      <c r="V531" s="108" t="str">
        <f>IF(N531="","",IF(MASTER.SCHEDULE!$N531="Draw",1,IF(MASTER.SCHEDULE!$N531=L531,3,0)))</f>
        <v/>
      </c>
      <c r="W531" s="109" t="str">
        <f>IF(N531="","",MASTER.SCHEDULE!$Q531+MASTER.SCHEDULE!$R531)</f>
        <v/>
      </c>
      <c r="X531" s="110" t="e">
        <f t="shared" si="113"/>
        <v>#VALUE!</v>
      </c>
      <c r="Y531" s="87"/>
      <c r="Z531" s="87"/>
      <c r="AA531" s="275" t="str">
        <f t="shared" si="114"/>
        <v/>
      </c>
      <c r="AB531" s="87"/>
      <c r="AC531" s="87"/>
      <c r="AD531" s="126"/>
      <c r="AE531" s="126"/>
      <c r="AF531" s="87"/>
      <c r="AG531" s="87"/>
      <c r="AH531" s="126"/>
      <c r="AI531" s="126"/>
      <c r="AJ531" s="138"/>
      <c r="AK531" s="91"/>
      <c r="AL531" s="91"/>
      <c r="AM531" s="91"/>
      <c r="AN531" s="151"/>
      <c r="AO531" s="151"/>
      <c r="AP531" s="151"/>
      <c r="AQ531" s="151"/>
      <c r="AR531" s="151"/>
      <c r="AS531" s="151"/>
      <c r="AT531" s="151"/>
      <c r="AU531" s="152"/>
      <c r="AV531" s="152"/>
      <c r="AW531" s="152"/>
      <c r="AX531" s="151"/>
      <c r="AY531" s="151"/>
      <c r="AZ531" s="152"/>
      <c r="BA531" s="152"/>
      <c r="BB531" s="152"/>
      <c r="BC531" s="152"/>
      <c r="BD531" s="91"/>
      <c r="BE531" s="91"/>
      <c r="BF531" s="91"/>
      <c r="BG531" s="91"/>
      <c r="BH531" s="91"/>
      <c r="BI531" s="91"/>
      <c r="BJ531" s="91"/>
      <c r="BK531" s="91"/>
      <c r="BL531" s="91"/>
      <c r="BM531" s="91"/>
      <c r="BN531" s="87"/>
      <c r="BO531" s="87"/>
      <c r="BP531" s="91"/>
      <c r="BQ531" s="91"/>
      <c r="BR531" s="91"/>
      <c r="BS531" s="91"/>
      <c r="BT531" s="87"/>
      <c r="BU531" s="87"/>
      <c r="BV531" s="87"/>
      <c r="BW531" s="87"/>
      <c r="BX531" s="87"/>
      <c r="BY531" s="87"/>
      <c r="BZ531" s="87"/>
      <c r="CA531" s="87"/>
      <c r="CB531" s="87"/>
      <c r="CC531" s="87"/>
      <c r="CD531" s="87"/>
      <c r="CE531" s="87"/>
    </row>
    <row r="532" spans="1:83" ht="30" customHeight="1">
      <c r="A532" s="87"/>
      <c r="B532" s="270" t="str">
        <f>IF(OR(SCHEDULES!O531=0,SCHEDULES!O531=""),"",SCHEDULES!O531)</f>
        <v/>
      </c>
      <c r="C532" s="271" t="str">
        <f>IF(B532="","",SCHEDULES!P531)</f>
        <v/>
      </c>
      <c r="D532" s="270" t="str">
        <f>IF(B532="","",SCHEDULES!Q531)</f>
        <v/>
      </c>
      <c r="E532" s="272" t="str">
        <f>IF(B532="","",SCHEDULES!R531)</f>
        <v/>
      </c>
      <c r="F532" s="262" t="str">
        <f t="shared" si="104"/>
        <v/>
      </c>
      <c r="G532" s="270" t="str">
        <f>IFERROR(INDEX(LOGOS!B:B,MATCH(H532,LOGOS!A:A,0),1),"")</f>
        <v/>
      </c>
      <c r="H532" s="270" t="str">
        <f>IF(B532="","",SCHEDULES!S531)</f>
        <v/>
      </c>
      <c r="I532" s="313" t="s">
        <v>117</v>
      </c>
      <c r="J532" s="273" t="str">
        <f t="shared" si="105"/>
        <v/>
      </c>
      <c r="K532" s="313" t="s">
        <v>117</v>
      </c>
      <c r="L532" s="270" t="str">
        <f>IF(B532="","",SCHEDULES!T531)</f>
        <v/>
      </c>
      <c r="M532" s="270" t="str">
        <f>IFERROR(INDEX(LOGOS!B:B,MATCH(L532,LOGOS!A:A,0),1),"")</f>
        <v/>
      </c>
      <c r="N532" s="107" t="str">
        <f t="shared" si="106"/>
        <v/>
      </c>
      <c r="O532" s="108" t="str">
        <f t="shared" si="107"/>
        <v/>
      </c>
      <c r="P532" s="108" t="str">
        <f t="shared" si="108"/>
        <v/>
      </c>
      <c r="Q532" s="109" t="str">
        <f t="shared" si="109"/>
        <v/>
      </c>
      <c r="R532" s="109" t="str">
        <f t="shared" si="110"/>
        <v/>
      </c>
      <c r="S532" s="109" t="str">
        <f t="shared" si="111"/>
        <v/>
      </c>
      <c r="T532" s="109" t="str">
        <f t="shared" si="112"/>
        <v/>
      </c>
      <c r="U532" s="108" t="str">
        <f>IF(N532="","",IF(MASTER.SCHEDULE!$N532="Draw",1,IF(MASTER.SCHEDULE!$N532=H532,3,0)))</f>
        <v/>
      </c>
      <c r="V532" s="108" t="str">
        <f>IF(N532="","",IF(MASTER.SCHEDULE!$N532="Draw",1,IF(MASTER.SCHEDULE!$N532=L532,3,0)))</f>
        <v/>
      </c>
      <c r="W532" s="109" t="str">
        <f>IF(N532="","",MASTER.SCHEDULE!$Q532+MASTER.SCHEDULE!$R532)</f>
        <v/>
      </c>
      <c r="X532" s="110" t="e">
        <f t="shared" si="113"/>
        <v>#VALUE!</v>
      </c>
      <c r="Y532" s="87"/>
      <c r="Z532" s="87"/>
      <c r="AA532" s="275" t="str">
        <f t="shared" si="114"/>
        <v/>
      </c>
      <c r="AB532" s="87"/>
      <c r="AC532" s="87"/>
      <c r="AD532" s="126"/>
      <c r="AE532" s="126"/>
      <c r="AF532" s="87"/>
      <c r="AG532" s="87"/>
      <c r="AH532" s="126"/>
      <c r="AI532" s="126"/>
      <c r="AJ532" s="138"/>
      <c r="AK532" s="91"/>
      <c r="AL532" s="91"/>
      <c r="AM532" s="91"/>
      <c r="AN532" s="151"/>
      <c r="AO532" s="151"/>
      <c r="AP532" s="151"/>
      <c r="AQ532" s="151"/>
      <c r="AR532" s="151"/>
      <c r="AS532" s="151"/>
      <c r="AT532" s="151"/>
      <c r="AU532" s="152"/>
      <c r="AV532" s="152"/>
      <c r="AW532" s="152"/>
      <c r="AX532" s="151"/>
      <c r="AY532" s="151"/>
      <c r="AZ532" s="152"/>
      <c r="BA532" s="152"/>
      <c r="BB532" s="152"/>
      <c r="BC532" s="152"/>
      <c r="BD532" s="91"/>
      <c r="BE532" s="91"/>
      <c r="BF532" s="91"/>
      <c r="BG532" s="91"/>
      <c r="BH532" s="91"/>
      <c r="BI532" s="91"/>
      <c r="BJ532" s="91"/>
      <c r="BK532" s="91"/>
      <c r="BL532" s="91"/>
      <c r="BM532" s="91"/>
      <c r="BN532" s="87"/>
      <c r="BO532" s="87"/>
      <c r="BP532" s="91"/>
      <c r="BQ532" s="91"/>
      <c r="BR532" s="91"/>
      <c r="BS532" s="91"/>
      <c r="BT532" s="87"/>
      <c r="BU532" s="87"/>
      <c r="BV532" s="87"/>
      <c r="BW532" s="87"/>
      <c r="BX532" s="87"/>
      <c r="BY532" s="87"/>
      <c r="BZ532" s="87"/>
      <c r="CA532" s="87"/>
      <c r="CB532" s="87"/>
      <c r="CC532" s="87"/>
      <c r="CD532" s="87"/>
      <c r="CE532" s="87"/>
    </row>
    <row r="533" spans="1:83" ht="30" customHeight="1">
      <c r="A533" s="87"/>
      <c r="B533" s="270" t="str">
        <f>IF(OR(SCHEDULES!O532=0,SCHEDULES!O532=""),"",SCHEDULES!O532)</f>
        <v/>
      </c>
      <c r="C533" s="271" t="str">
        <f>IF(B533="","",SCHEDULES!P532)</f>
        <v/>
      </c>
      <c r="D533" s="270" t="str">
        <f>IF(B533="","",SCHEDULES!Q532)</f>
        <v/>
      </c>
      <c r="E533" s="272" t="str">
        <f>IF(B533="","",SCHEDULES!R532)</f>
        <v/>
      </c>
      <c r="F533" s="262" t="str">
        <f t="shared" si="104"/>
        <v/>
      </c>
      <c r="G533" s="270" t="str">
        <f>IFERROR(INDEX(LOGOS!B:B,MATCH(H533,LOGOS!A:A,0),1),"")</f>
        <v/>
      </c>
      <c r="H533" s="270" t="str">
        <f>IF(B533="","",SCHEDULES!S532)</f>
        <v/>
      </c>
      <c r="I533" s="313" t="s">
        <v>117</v>
      </c>
      <c r="J533" s="273" t="str">
        <f t="shared" si="105"/>
        <v/>
      </c>
      <c r="K533" s="313" t="s">
        <v>117</v>
      </c>
      <c r="L533" s="270" t="str">
        <f>IF(B533="","",SCHEDULES!T532)</f>
        <v/>
      </c>
      <c r="M533" s="270" t="str">
        <f>IFERROR(INDEX(LOGOS!B:B,MATCH(L533,LOGOS!A:A,0),1),"")</f>
        <v/>
      </c>
      <c r="N533" s="107" t="str">
        <f t="shared" si="106"/>
        <v/>
      </c>
      <c r="O533" s="108" t="str">
        <f t="shared" si="107"/>
        <v/>
      </c>
      <c r="P533" s="108" t="str">
        <f t="shared" si="108"/>
        <v/>
      </c>
      <c r="Q533" s="109" t="str">
        <f t="shared" si="109"/>
        <v/>
      </c>
      <c r="R533" s="109" t="str">
        <f t="shared" si="110"/>
        <v/>
      </c>
      <c r="S533" s="109" t="str">
        <f t="shared" si="111"/>
        <v/>
      </c>
      <c r="T533" s="109" t="str">
        <f t="shared" si="112"/>
        <v/>
      </c>
      <c r="U533" s="108" t="str">
        <f>IF(N533="","",IF(MASTER.SCHEDULE!$N533="Draw",1,IF(MASTER.SCHEDULE!$N533=H533,3,0)))</f>
        <v/>
      </c>
      <c r="V533" s="108" t="str">
        <f>IF(N533="","",IF(MASTER.SCHEDULE!$N533="Draw",1,IF(MASTER.SCHEDULE!$N533=L533,3,0)))</f>
        <v/>
      </c>
      <c r="W533" s="109" t="str">
        <f>IF(N533="","",MASTER.SCHEDULE!$Q533+MASTER.SCHEDULE!$R533)</f>
        <v/>
      </c>
      <c r="X533" s="110" t="e">
        <f t="shared" si="113"/>
        <v>#VALUE!</v>
      </c>
      <c r="Y533" s="87"/>
      <c r="Z533" s="87"/>
      <c r="AA533" s="275" t="str">
        <f t="shared" si="114"/>
        <v/>
      </c>
      <c r="AB533" s="87"/>
      <c r="AC533" s="87"/>
      <c r="AD533" s="126"/>
      <c r="AE533" s="126"/>
      <c r="AF533" s="87"/>
      <c r="AG533" s="87"/>
      <c r="AH533" s="126"/>
      <c r="AI533" s="126"/>
      <c r="AJ533" s="138"/>
      <c r="AK533" s="91"/>
      <c r="AL533" s="91"/>
      <c r="AM533" s="91"/>
      <c r="AN533" s="151"/>
      <c r="AO533" s="151"/>
      <c r="AP533" s="151"/>
      <c r="AQ533" s="151"/>
      <c r="AR533" s="151"/>
      <c r="AS533" s="151"/>
      <c r="AT533" s="151"/>
      <c r="AU533" s="152"/>
      <c r="AV533" s="152"/>
      <c r="AW533" s="152"/>
      <c r="AX533" s="151"/>
      <c r="AY533" s="151"/>
      <c r="AZ533" s="152"/>
      <c r="BA533" s="152"/>
      <c r="BB533" s="152"/>
      <c r="BC533" s="152"/>
      <c r="BD533" s="91"/>
      <c r="BE533" s="91"/>
      <c r="BF533" s="91"/>
      <c r="BG533" s="91"/>
      <c r="BH533" s="91"/>
      <c r="BI533" s="91"/>
      <c r="BJ533" s="91"/>
      <c r="BK533" s="91"/>
      <c r="BL533" s="91"/>
      <c r="BM533" s="91"/>
      <c r="BN533" s="87"/>
      <c r="BO533" s="87"/>
      <c r="BP533" s="91"/>
      <c r="BQ533" s="91"/>
      <c r="BR533" s="91"/>
      <c r="BS533" s="91"/>
      <c r="BT533" s="87"/>
      <c r="BU533" s="87"/>
      <c r="BV533" s="87"/>
      <c r="BW533" s="87"/>
      <c r="BX533" s="87"/>
      <c r="BY533" s="87"/>
      <c r="BZ533" s="87"/>
      <c r="CA533" s="87"/>
      <c r="CB533" s="87"/>
      <c r="CC533" s="87"/>
      <c r="CD533" s="87"/>
      <c r="CE533" s="87"/>
    </row>
    <row r="534" spans="1:83" ht="30" customHeight="1">
      <c r="A534" s="87"/>
      <c r="B534" s="270" t="str">
        <f>IF(OR(SCHEDULES!O533=0,SCHEDULES!O533=""),"",SCHEDULES!O533)</f>
        <v/>
      </c>
      <c r="C534" s="271" t="str">
        <f>IF(B534="","",SCHEDULES!P533)</f>
        <v/>
      </c>
      <c r="D534" s="270" t="str">
        <f>IF(B534="","",SCHEDULES!Q533)</f>
        <v/>
      </c>
      <c r="E534" s="272" t="str">
        <f>IF(B534="","",SCHEDULES!R533)</f>
        <v/>
      </c>
      <c r="F534" s="262" t="str">
        <f t="shared" si="104"/>
        <v/>
      </c>
      <c r="G534" s="270" t="str">
        <f>IFERROR(INDEX(LOGOS!B:B,MATCH(H534,LOGOS!A:A,0),1),"")</f>
        <v/>
      </c>
      <c r="H534" s="270" t="str">
        <f>IF(B534="","",SCHEDULES!S533)</f>
        <v/>
      </c>
      <c r="I534" s="313" t="s">
        <v>117</v>
      </c>
      <c r="J534" s="273" t="str">
        <f t="shared" si="105"/>
        <v/>
      </c>
      <c r="K534" s="313" t="s">
        <v>117</v>
      </c>
      <c r="L534" s="270" t="str">
        <f>IF(B534="","",SCHEDULES!T533)</f>
        <v/>
      </c>
      <c r="M534" s="270" t="str">
        <f>IFERROR(INDEX(LOGOS!B:B,MATCH(L534,LOGOS!A:A,0),1),"")</f>
        <v/>
      </c>
      <c r="N534" s="107" t="str">
        <f t="shared" si="106"/>
        <v/>
      </c>
      <c r="O534" s="108" t="str">
        <f t="shared" si="107"/>
        <v/>
      </c>
      <c r="P534" s="108" t="str">
        <f t="shared" si="108"/>
        <v/>
      </c>
      <c r="Q534" s="109" t="str">
        <f t="shared" si="109"/>
        <v/>
      </c>
      <c r="R534" s="109" t="str">
        <f t="shared" si="110"/>
        <v/>
      </c>
      <c r="S534" s="109" t="str">
        <f t="shared" si="111"/>
        <v/>
      </c>
      <c r="T534" s="109" t="str">
        <f t="shared" si="112"/>
        <v/>
      </c>
      <c r="U534" s="108" t="str">
        <f>IF(N534="","",IF(MASTER.SCHEDULE!$N534="Draw",1,IF(MASTER.SCHEDULE!$N534=H534,3,0)))</f>
        <v/>
      </c>
      <c r="V534" s="108" t="str">
        <f>IF(N534="","",IF(MASTER.SCHEDULE!$N534="Draw",1,IF(MASTER.SCHEDULE!$N534=L534,3,0)))</f>
        <v/>
      </c>
      <c r="W534" s="109" t="str">
        <f>IF(N534="","",MASTER.SCHEDULE!$Q534+MASTER.SCHEDULE!$R534)</f>
        <v/>
      </c>
      <c r="X534" s="110" t="e">
        <f t="shared" si="113"/>
        <v>#VALUE!</v>
      </c>
      <c r="Y534" s="87"/>
      <c r="Z534" s="87"/>
      <c r="AA534" s="275" t="str">
        <f t="shared" si="114"/>
        <v/>
      </c>
      <c r="AB534" s="87"/>
      <c r="AC534" s="87"/>
      <c r="AD534" s="126"/>
      <c r="AE534" s="126"/>
      <c r="AF534" s="87"/>
      <c r="AG534" s="87"/>
      <c r="AH534" s="126"/>
      <c r="AI534" s="126"/>
      <c r="AJ534" s="138"/>
      <c r="AK534" s="91"/>
      <c r="AL534" s="91"/>
      <c r="AM534" s="91"/>
      <c r="AN534" s="151"/>
      <c r="AO534" s="151"/>
      <c r="AP534" s="151"/>
      <c r="AQ534" s="151"/>
      <c r="AR534" s="151"/>
      <c r="AS534" s="151"/>
      <c r="AT534" s="151"/>
      <c r="AU534" s="152"/>
      <c r="AV534" s="152"/>
      <c r="AW534" s="152"/>
      <c r="AX534" s="151"/>
      <c r="AY534" s="151"/>
      <c r="AZ534" s="152"/>
      <c r="BA534" s="152"/>
      <c r="BB534" s="152"/>
      <c r="BC534" s="152"/>
      <c r="BD534" s="91"/>
      <c r="BE534" s="91"/>
      <c r="BF534" s="91"/>
      <c r="BG534" s="91"/>
      <c r="BH534" s="91"/>
      <c r="BI534" s="91"/>
      <c r="BJ534" s="91"/>
      <c r="BK534" s="91"/>
      <c r="BL534" s="91"/>
      <c r="BM534" s="91"/>
      <c r="BN534" s="87"/>
      <c r="BO534" s="87"/>
      <c r="BP534" s="91"/>
      <c r="BQ534" s="91"/>
      <c r="BR534" s="91"/>
      <c r="BS534" s="91"/>
      <c r="BT534" s="87"/>
      <c r="BU534" s="87"/>
      <c r="BV534" s="87"/>
      <c r="BW534" s="87"/>
      <c r="BX534" s="87"/>
      <c r="BY534" s="87"/>
      <c r="BZ534" s="87"/>
      <c r="CA534" s="87"/>
      <c r="CB534" s="87"/>
      <c r="CC534" s="87"/>
      <c r="CD534" s="87"/>
      <c r="CE534" s="87"/>
    </row>
    <row r="535" spans="1:83" ht="30" customHeight="1">
      <c r="A535" s="87"/>
      <c r="B535" s="270" t="str">
        <f>IF(OR(SCHEDULES!O534=0,SCHEDULES!O534=""),"",SCHEDULES!O534)</f>
        <v/>
      </c>
      <c r="C535" s="271" t="str">
        <f>IF(B535="","",SCHEDULES!P534)</f>
        <v/>
      </c>
      <c r="D535" s="270" t="str">
        <f>IF(B535="","",SCHEDULES!Q534)</f>
        <v/>
      </c>
      <c r="E535" s="272" t="str">
        <f>IF(B535="","",SCHEDULES!R534)</f>
        <v/>
      </c>
      <c r="F535" s="262" t="str">
        <f t="shared" si="104"/>
        <v/>
      </c>
      <c r="G535" s="270" t="str">
        <f>IFERROR(INDEX(LOGOS!B:B,MATCH(H535,LOGOS!A:A,0),1),"")</f>
        <v/>
      </c>
      <c r="H535" s="270" t="str">
        <f>IF(B535="","",SCHEDULES!S534)</f>
        <v/>
      </c>
      <c r="I535" s="313" t="s">
        <v>117</v>
      </c>
      <c r="J535" s="273" t="str">
        <f t="shared" si="105"/>
        <v/>
      </c>
      <c r="K535" s="313" t="s">
        <v>117</v>
      </c>
      <c r="L535" s="270" t="str">
        <f>IF(B535="","",SCHEDULES!T534)</f>
        <v/>
      </c>
      <c r="M535" s="270" t="str">
        <f>IFERROR(INDEX(LOGOS!B:B,MATCH(L535,LOGOS!A:A,0),1),"")</f>
        <v/>
      </c>
      <c r="N535" s="107" t="str">
        <f t="shared" si="106"/>
        <v/>
      </c>
      <c r="O535" s="108" t="str">
        <f t="shared" si="107"/>
        <v/>
      </c>
      <c r="P535" s="108" t="str">
        <f t="shared" si="108"/>
        <v/>
      </c>
      <c r="Q535" s="109" t="str">
        <f t="shared" si="109"/>
        <v/>
      </c>
      <c r="R535" s="109" t="str">
        <f t="shared" si="110"/>
        <v/>
      </c>
      <c r="S535" s="109" t="str">
        <f t="shared" si="111"/>
        <v/>
      </c>
      <c r="T535" s="109" t="str">
        <f t="shared" si="112"/>
        <v/>
      </c>
      <c r="U535" s="108" t="str">
        <f>IF(N535="","",IF(MASTER.SCHEDULE!$N535="Draw",1,IF(MASTER.SCHEDULE!$N535=H535,3,0)))</f>
        <v/>
      </c>
      <c r="V535" s="108" t="str">
        <f>IF(N535="","",IF(MASTER.SCHEDULE!$N535="Draw",1,IF(MASTER.SCHEDULE!$N535=L535,3,0)))</f>
        <v/>
      </c>
      <c r="W535" s="109" t="str">
        <f>IF(N535="","",MASTER.SCHEDULE!$Q535+MASTER.SCHEDULE!$R535)</f>
        <v/>
      </c>
      <c r="X535" s="110" t="e">
        <f t="shared" si="113"/>
        <v>#VALUE!</v>
      </c>
      <c r="Y535" s="87"/>
      <c r="Z535" s="87"/>
      <c r="AA535" s="275" t="str">
        <f t="shared" si="114"/>
        <v/>
      </c>
      <c r="AB535" s="87"/>
      <c r="AC535" s="87"/>
      <c r="AD535" s="126"/>
      <c r="AE535" s="126"/>
      <c r="AF535" s="87"/>
      <c r="AG535" s="87"/>
      <c r="AH535" s="126"/>
      <c r="AI535" s="126"/>
      <c r="AJ535" s="138"/>
      <c r="AK535" s="91"/>
      <c r="AL535" s="91"/>
      <c r="AM535" s="91"/>
      <c r="AN535" s="151"/>
      <c r="AO535" s="151"/>
      <c r="AP535" s="151"/>
      <c r="AQ535" s="151"/>
      <c r="AR535" s="151"/>
      <c r="AS535" s="151"/>
      <c r="AT535" s="151"/>
      <c r="AU535" s="152"/>
      <c r="AV535" s="152"/>
      <c r="AW535" s="152"/>
      <c r="AX535" s="151"/>
      <c r="AY535" s="151"/>
      <c r="AZ535" s="152"/>
      <c r="BA535" s="152"/>
      <c r="BB535" s="152"/>
      <c r="BC535" s="152"/>
      <c r="BD535" s="91"/>
      <c r="BE535" s="91"/>
      <c r="BF535" s="91"/>
      <c r="BG535" s="91"/>
      <c r="BH535" s="91"/>
      <c r="BI535" s="91"/>
      <c r="BJ535" s="91"/>
      <c r="BK535" s="91"/>
      <c r="BL535" s="91"/>
      <c r="BM535" s="91"/>
      <c r="BN535" s="87"/>
      <c r="BO535" s="87"/>
      <c r="BP535" s="91"/>
      <c r="BQ535" s="91"/>
      <c r="BR535" s="91"/>
      <c r="BS535" s="91"/>
      <c r="BT535" s="87"/>
      <c r="BU535" s="87"/>
      <c r="BV535" s="87"/>
      <c r="BW535" s="87"/>
      <c r="BX535" s="87"/>
      <c r="BY535" s="87"/>
      <c r="BZ535" s="87"/>
      <c r="CA535" s="87"/>
      <c r="CB535" s="87"/>
      <c r="CC535" s="87"/>
      <c r="CD535" s="87"/>
      <c r="CE535" s="87"/>
    </row>
    <row r="536" spans="1:83" ht="30" customHeight="1">
      <c r="A536" s="87"/>
      <c r="B536" s="270" t="str">
        <f>IF(OR(SCHEDULES!O535=0,SCHEDULES!O535=""),"",SCHEDULES!O535)</f>
        <v/>
      </c>
      <c r="C536" s="271" t="str">
        <f>IF(B536="","",SCHEDULES!P535)</f>
        <v/>
      </c>
      <c r="D536" s="270" t="str">
        <f>IF(B536="","",SCHEDULES!Q535)</f>
        <v/>
      </c>
      <c r="E536" s="272" t="str">
        <f>IF(B536="","",SCHEDULES!R535)</f>
        <v/>
      </c>
      <c r="F536" s="262" t="str">
        <f t="shared" si="104"/>
        <v/>
      </c>
      <c r="G536" s="270" t="str">
        <f>IFERROR(INDEX(LOGOS!B:B,MATCH(H536,LOGOS!A:A,0),1),"")</f>
        <v/>
      </c>
      <c r="H536" s="270" t="str">
        <f>IF(B536="","",SCHEDULES!S535)</f>
        <v/>
      </c>
      <c r="I536" s="313" t="s">
        <v>117</v>
      </c>
      <c r="J536" s="273" t="str">
        <f t="shared" si="105"/>
        <v/>
      </c>
      <c r="K536" s="313" t="s">
        <v>117</v>
      </c>
      <c r="L536" s="270" t="str">
        <f>IF(B536="","",SCHEDULES!T535)</f>
        <v/>
      </c>
      <c r="M536" s="270" t="str">
        <f>IFERROR(INDEX(LOGOS!B:B,MATCH(L536,LOGOS!A:A,0),1),"")</f>
        <v/>
      </c>
      <c r="N536" s="107" t="str">
        <f t="shared" si="106"/>
        <v/>
      </c>
      <c r="O536" s="108" t="str">
        <f t="shared" si="107"/>
        <v/>
      </c>
      <c r="P536" s="108" t="str">
        <f t="shared" si="108"/>
        <v/>
      </c>
      <c r="Q536" s="109" t="str">
        <f t="shared" si="109"/>
        <v/>
      </c>
      <c r="R536" s="109" t="str">
        <f t="shared" si="110"/>
        <v/>
      </c>
      <c r="S536" s="109" t="str">
        <f t="shared" si="111"/>
        <v/>
      </c>
      <c r="T536" s="109" t="str">
        <f t="shared" si="112"/>
        <v/>
      </c>
      <c r="U536" s="108" t="str">
        <f>IF(N536="","",IF(MASTER.SCHEDULE!$N536="Draw",1,IF(MASTER.SCHEDULE!$N536=H536,3,0)))</f>
        <v/>
      </c>
      <c r="V536" s="108" t="str">
        <f>IF(N536="","",IF(MASTER.SCHEDULE!$N536="Draw",1,IF(MASTER.SCHEDULE!$N536=L536,3,0)))</f>
        <v/>
      </c>
      <c r="W536" s="109" t="str">
        <f>IF(N536="","",MASTER.SCHEDULE!$Q536+MASTER.SCHEDULE!$R536)</f>
        <v/>
      </c>
      <c r="X536" s="110" t="e">
        <f t="shared" si="113"/>
        <v>#VALUE!</v>
      </c>
      <c r="Y536" s="87"/>
      <c r="Z536" s="87"/>
      <c r="AA536" s="275" t="str">
        <f t="shared" si="114"/>
        <v/>
      </c>
      <c r="AB536" s="87"/>
      <c r="AC536" s="87"/>
      <c r="AD536" s="126"/>
      <c r="AE536" s="126"/>
      <c r="AF536" s="87"/>
      <c r="AG536" s="87"/>
      <c r="AH536" s="126"/>
      <c r="AI536" s="126"/>
      <c r="AJ536" s="138"/>
      <c r="AK536" s="91"/>
      <c r="AL536" s="91"/>
      <c r="AM536" s="91"/>
      <c r="AN536" s="151"/>
      <c r="AO536" s="151"/>
      <c r="AP536" s="151"/>
      <c r="AQ536" s="151"/>
      <c r="AR536" s="151"/>
      <c r="AS536" s="151"/>
      <c r="AT536" s="151"/>
      <c r="AU536" s="152"/>
      <c r="AV536" s="152"/>
      <c r="AW536" s="152"/>
      <c r="AX536" s="151"/>
      <c r="AY536" s="151"/>
      <c r="AZ536" s="152"/>
      <c r="BA536" s="152"/>
      <c r="BB536" s="152"/>
      <c r="BC536" s="152"/>
      <c r="BD536" s="91"/>
      <c r="BE536" s="91"/>
      <c r="BF536" s="91"/>
      <c r="BG536" s="91"/>
      <c r="BH536" s="91"/>
      <c r="BI536" s="91"/>
      <c r="BJ536" s="91"/>
      <c r="BK536" s="91"/>
      <c r="BL536" s="91"/>
      <c r="BM536" s="91"/>
      <c r="BN536" s="87"/>
      <c r="BO536" s="87"/>
      <c r="BP536" s="91"/>
      <c r="BQ536" s="91"/>
      <c r="BR536" s="91"/>
      <c r="BS536" s="91"/>
      <c r="BT536" s="87"/>
      <c r="BU536" s="87"/>
      <c r="BV536" s="87"/>
      <c r="BW536" s="87"/>
      <c r="BX536" s="87"/>
      <c r="BY536" s="87"/>
      <c r="BZ536" s="87"/>
      <c r="CA536" s="87"/>
      <c r="CB536" s="87"/>
      <c r="CC536" s="87"/>
      <c r="CD536" s="87"/>
      <c r="CE536" s="87"/>
    </row>
    <row r="537" spans="1:83" ht="30" customHeight="1">
      <c r="A537" s="87"/>
      <c r="B537" s="270" t="str">
        <f>IF(OR(SCHEDULES!O536=0,SCHEDULES!O536=""),"",SCHEDULES!O536)</f>
        <v/>
      </c>
      <c r="C537" s="271" t="str">
        <f>IF(B537="","",SCHEDULES!P536)</f>
        <v/>
      </c>
      <c r="D537" s="270" t="str">
        <f>IF(B537="","",SCHEDULES!Q536)</f>
        <v/>
      </c>
      <c r="E537" s="272" t="str">
        <f>IF(B537="","",SCHEDULES!R536)</f>
        <v/>
      </c>
      <c r="F537" s="262" t="str">
        <f t="shared" si="104"/>
        <v/>
      </c>
      <c r="G537" s="270" t="str">
        <f>IFERROR(INDEX(LOGOS!B:B,MATCH(H537,LOGOS!A:A,0),1),"")</f>
        <v/>
      </c>
      <c r="H537" s="270" t="str">
        <f>IF(B537="","",SCHEDULES!S536)</f>
        <v/>
      </c>
      <c r="I537" s="313" t="s">
        <v>117</v>
      </c>
      <c r="J537" s="273" t="str">
        <f t="shared" si="105"/>
        <v/>
      </c>
      <c r="K537" s="313" t="s">
        <v>117</v>
      </c>
      <c r="L537" s="270" t="str">
        <f>IF(B537="","",SCHEDULES!T536)</f>
        <v/>
      </c>
      <c r="M537" s="270" t="str">
        <f>IFERROR(INDEX(LOGOS!B:B,MATCH(L537,LOGOS!A:A,0),1),"")</f>
        <v/>
      </c>
      <c r="N537" s="107" t="str">
        <f t="shared" si="106"/>
        <v/>
      </c>
      <c r="O537" s="108" t="str">
        <f t="shared" si="107"/>
        <v/>
      </c>
      <c r="P537" s="108" t="str">
        <f t="shared" si="108"/>
        <v/>
      </c>
      <c r="Q537" s="109" t="str">
        <f t="shared" si="109"/>
        <v/>
      </c>
      <c r="R537" s="109" t="str">
        <f t="shared" si="110"/>
        <v/>
      </c>
      <c r="S537" s="109" t="str">
        <f t="shared" si="111"/>
        <v/>
      </c>
      <c r="T537" s="109" t="str">
        <f t="shared" si="112"/>
        <v/>
      </c>
      <c r="U537" s="108" t="str">
        <f>IF(N537="","",IF(MASTER.SCHEDULE!$N537="Draw",1,IF(MASTER.SCHEDULE!$N537=H537,3,0)))</f>
        <v/>
      </c>
      <c r="V537" s="108" t="str">
        <f>IF(N537="","",IF(MASTER.SCHEDULE!$N537="Draw",1,IF(MASTER.SCHEDULE!$N537=L537,3,0)))</f>
        <v/>
      </c>
      <c r="W537" s="109" t="str">
        <f>IF(N537="","",MASTER.SCHEDULE!$Q537+MASTER.SCHEDULE!$R537)</f>
        <v/>
      </c>
      <c r="X537" s="110" t="e">
        <f t="shared" si="113"/>
        <v>#VALUE!</v>
      </c>
      <c r="Y537" s="87"/>
      <c r="Z537" s="87"/>
      <c r="AA537" s="275" t="str">
        <f t="shared" si="114"/>
        <v/>
      </c>
      <c r="AB537" s="87"/>
      <c r="AC537" s="87"/>
      <c r="AD537" s="126"/>
      <c r="AE537" s="126"/>
      <c r="AF537" s="87"/>
      <c r="AG537" s="87"/>
      <c r="AH537" s="126"/>
      <c r="AI537" s="126"/>
      <c r="AJ537" s="138"/>
      <c r="AK537" s="91"/>
      <c r="AL537" s="91"/>
      <c r="AM537" s="91"/>
      <c r="AN537" s="151"/>
      <c r="AO537" s="151"/>
      <c r="AP537" s="151"/>
      <c r="AQ537" s="151"/>
      <c r="AR537" s="151"/>
      <c r="AS537" s="151"/>
      <c r="AT537" s="151"/>
      <c r="AU537" s="152"/>
      <c r="AV537" s="152"/>
      <c r="AW537" s="152"/>
      <c r="AX537" s="151"/>
      <c r="AY537" s="151"/>
      <c r="AZ537" s="152"/>
      <c r="BA537" s="152"/>
      <c r="BB537" s="152"/>
      <c r="BC537" s="152"/>
      <c r="BD537" s="91"/>
      <c r="BE537" s="91"/>
      <c r="BF537" s="91"/>
      <c r="BG537" s="91"/>
      <c r="BH537" s="91"/>
      <c r="BI537" s="91"/>
      <c r="BJ537" s="91"/>
      <c r="BK537" s="91"/>
      <c r="BL537" s="91"/>
      <c r="BM537" s="91"/>
      <c r="BN537" s="87"/>
      <c r="BO537" s="87"/>
      <c r="BP537" s="91"/>
      <c r="BQ537" s="91"/>
      <c r="BR537" s="91"/>
      <c r="BS537" s="91"/>
      <c r="BT537" s="87"/>
      <c r="BU537" s="87"/>
      <c r="BV537" s="87"/>
      <c r="BW537" s="87"/>
      <c r="BX537" s="87"/>
      <c r="BY537" s="87"/>
      <c r="BZ537" s="87"/>
      <c r="CA537" s="87"/>
      <c r="CB537" s="87"/>
      <c r="CC537" s="87"/>
      <c r="CD537" s="87"/>
      <c r="CE537" s="87"/>
    </row>
    <row r="538" spans="1:83" ht="30" customHeight="1">
      <c r="A538" s="87"/>
      <c r="B538" s="270" t="str">
        <f>IF(OR(SCHEDULES!O537=0,SCHEDULES!O537=""),"",SCHEDULES!O537)</f>
        <v/>
      </c>
      <c r="C538" s="271" t="str">
        <f>IF(B538="","",SCHEDULES!P537)</f>
        <v/>
      </c>
      <c r="D538" s="270" t="str">
        <f>IF(B538="","",SCHEDULES!Q537)</f>
        <v/>
      </c>
      <c r="E538" s="272" t="str">
        <f>IF(B538="","",SCHEDULES!R537)</f>
        <v/>
      </c>
      <c r="F538" s="262" t="str">
        <f t="shared" si="104"/>
        <v/>
      </c>
      <c r="G538" s="270" t="str">
        <f>IFERROR(INDEX(LOGOS!B:B,MATCH(H538,LOGOS!A:A,0),1),"")</f>
        <v/>
      </c>
      <c r="H538" s="270" t="str">
        <f>IF(B538="","",SCHEDULES!S537)</f>
        <v/>
      </c>
      <c r="I538" s="313" t="s">
        <v>117</v>
      </c>
      <c r="J538" s="273" t="str">
        <f t="shared" si="105"/>
        <v/>
      </c>
      <c r="K538" s="313" t="s">
        <v>117</v>
      </c>
      <c r="L538" s="270" t="str">
        <f>IF(B538="","",SCHEDULES!T537)</f>
        <v/>
      </c>
      <c r="M538" s="270" t="str">
        <f>IFERROR(INDEX(LOGOS!B:B,MATCH(L538,LOGOS!A:A,0),1),"")</f>
        <v/>
      </c>
      <c r="N538" s="107" t="str">
        <f t="shared" si="106"/>
        <v/>
      </c>
      <c r="O538" s="108" t="str">
        <f t="shared" si="107"/>
        <v/>
      </c>
      <c r="P538" s="108" t="str">
        <f t="shared" si="108"/>
        <v/>
      </c>
      <c r="Q538" s="109" t="str">
        <f t="shared" si="109"/>
        <v/>
      </c>
      <c r="R538" s="109" t="str">
        <f t="shared" si="110"/>
        <v/>
      </c>
      <c r="S538" s="109" t="str">
        <f t="shared" si="111"/>
        <v/>
      </c>
      <c r="T538" s="109" t="str">
        <f t="shared" si="112"/>
        <v/>
      </c>
      <c r="U538" s="108" t="str">
        <f>IF(N538="","",IF(MASTER.SCHEDULE!$N538="Draw",1,IF(MASTER.SCHEDULE!$N538=H538,3,0)))</f>
        <v/>
      </c>
      <c r="V538" s="108" t="str">
        <f>IF(N538="","",IF(MASTER.SCHEDULE!$N538="Draw",1,IF(MASTER.SCHEDULE!$N538=L538,3,0)))</f>
        <v/>
      </c>
      <c r="W538" s="109" t="str">
        <f>IF(N538="","",MASTER.SCHEDULE!$Q538+MASTER.SCHEDULE!$R538)</f>
        <v/>
      </c>
      <c r="X538" s="110" t="e">
        <f t="shared" si="113"/>
        <v>#VALUE!</v>
      </c>
      <c r="Y538" s="87"/>
      <c r="Z538" s="87"/>
      <c r="AA538" s="275" t="str">
        <f t="shared" si="114"/>
        <v/>
      </c>
      <c r="AB538" s="87"/>
      <c r="AC538" s="87"/>
      <c r="AD538" s="126"/>
      <c r="AE538" s="126"/>
      <c r="AF538" s="87"/>
      <c r="AG538" s="87"/>
      <c r="AH538" s="126"/>
      <c r="AI538" s="126"/>
      <c r="AJ538" s="138"/>
      <c r="AK538" s="91"/>
      <c r="AL538" s="91"/>
      <c r="AM538" s="91"/>
      <c r="AN538" s="151"/>
      <c r="AO538" s="151"/>
      <c r="AP538" s="151"/>
      <c r="AQ538" s="151"/>
      <c r="AR538" s="151"/>
      <c r="AS538" s="151"/>
      <c r="AT538" s="151"/>
      <c r="AU538" s="152"/>
      <c r="AV538" s="152"/>
      <c r="AW538" s="152"/>
      <c r="AX538" s="151"/>
      <c r="AY538" s="151"/>
      <c r="AZ538" s="152"/>
      <c r="BA538" s="152"/>
      <c r="BB538" s="152"/>
      <c r="BC538" s="152"/>
      <c r="BD538" s="91"/>
      <c r="BE538" s="91"/>
      <c r="BF538" s="91"/>
      <c r="BG538" s="91"/>
      <c r="BH538" s="91"/>
      <c r="BI538" s="91"/>
      <c r="BJ538" s="91"/>
      <c r="BK538" s="91"/>
      <c r="BL538" s="91"/>
      <c r="BM538" s="91"/>
      <c r="BN538" s="87"/>
      <c r="BO538" s="87"/>
      <c r="BP538" s="91"/>
      <c r="BQ538" s="91"/>
      <c r="BR538" s="91"/>
      <c r="BS538" s="91"/>
      <c r="BT538" s="87"/>
      <c r="BU538" s="87"/>
      <c r="BV538" s="87"/>
      <c r="BW538" s="87"/>
      <c r="BX538" s="87"/>
      <c r="BY538" s="87"/>
      <c r="BZ538" s="87"/>
      <c r="CA538" s="87"/>
      <c r="CB538" s="87"/>
      <c r="CC538" s="87"/>
      <c r="CD538" s="87"/>
      <c r="CE538" s="87"/>
    </row>
    <row r="539" spans="1:83" ht="30" customHeight="1">
      <c r="A539" s="87"/>
      <c r="B539" s="270" t="str">
        <f>IF(OR(SCHEDULES!O538=0,SCHEDULES!O538=""),"",SCHEDULES!O538)</f>
        <v/>
      </c>
      <c r="C539" s="271" t="str">
        <f>IF(B539="","",SCHEDULES!P538)</f>
        <v/>
      </c>
      <c r="D539" s="270" t="str">
        <f>IF(B539="","",SCHEDULES!Q538)</f>
        <v/>
      </c>
      <c r="E539" s="272" t="str">
        <f>IF(B539="","",SCHEDULES!R538)</f>
        <v/>
      </c>
      <c r="F539" s="262" t="str">
        <f t="shared" si="104"/>
        <v/>
      </c>
      <c r="G539" s="270" t="str">
        <f>IFERROR(INDEX(LOGOS!B:B,MATCH(H539,LOGOS!A:A,0),1),"")</f>
        <v/>
      </c>
      <c r="H539" s="270" t="str">
        <f>IF(B539="","",SCHEDULES!S538)</f>
        <v/>
      </c>
      <c r="I539" s="313" t="s">
        <v>117</v>
      </c>
      <c r="J539" s="273" t="str">
        <f t="shared" si="105"/>
        <v/>
      </c>
      <c r="K539" s="313" t="s">
        <v>117</v>
      </c>
      <c r="L539" s="270" t="str">
        <f>IF(B539="","",SCHEDULES!T538)</f>
        <v/>
      </c>
      <c r="M539" s="270" t="str">
        <f>IFERROR(INDEX(LOGOS!B:B,MATCH(L539,LOGOS!A:A,0),1),"")</f>
        <v/>
      </c>
      <c r="N539" s="107" t="str">
        <f t="shared" si="106"/>
        <v/>
      </c>
      <c r="O539" s="108" t="str">
        <f t="shared" si="107"/>
        <v/>
      </c>
      <c r="P539" s="108" t="str">
        <f t="shared" si="108"/>
        <v/>
      </c>
      <c r="Q539" s="109" t="str">
        <f t="shared" si="109"/>
        <v/>
      </c>
      <c r="R539" s="109" t="str">
        <f t="shared" si="110"/>
        <v/>
      </c>
      <c r="S539" s="109" t="str">
        <f t="shared" si="111"/>
        <v/>
      </c>
      <c r="T539" s="109" t="str">
        <f t="shared" si="112"/>
        <v/>
      </c>
      <c r="U539" s="108" t="str">
        <f>IF(N539="","",IF(MASTER.SCHEDULE!$N539="Draw",1,IF(MASTER.SCHEDULE!$N539=H539,3,0)))</f>
        <v/>
      </c>
      <c r="V539" s="108" t="str">
        <f>IF(N539="","",IF(MASTER.SCHEDULE!$N539="Draw",1,IF(MASTER.SCHEDULE!$N539=L539,3,0)))</f>
        <v/>
      </c>
      <c r="W539" s="109" t="str">
        <f>IF(N539="","",MASTER.SCHEDULE!$Q539+MASTER.SCHEDULE!$R539)</f>
        <v/>
      </c>
      <c r="X539" s="110" t="e">
        <f t="shared" si="113"/>
        <v>#VALUE!</v>
      </c>
      <c r="Y539" s="87"/>
      <c r="Z539" s="87"/>
      <c r="AA539" s="275" t="str">
        <f t="shared" si="114"/>
        <v/>
      </c>
      <c r="AB539" s="87"/>
      <c r="AC539" s="87"/>
      <c r="AD539" s="126"/>
      <c r="AE539" s="126"/>
      <c r="AF539" s="87"/>
      <c r="AG539" s="87"/>
      <c r="AH539" s="126"/>
      <c r="AI539" s="126"/>
      <c r="AJ539" s="138"/>
      <c r="AK539" s="91"/>
      <c r="AL539" s="91"/>
      <c r="AM539" s="91"/>
      <c r="AN539" s="151"/>
      <c r="AO539" s="151"/>
      <c r="AP539" s="151"/>
      <c r="AQ539" s="151"/>
      <c r="AR539" s="151"/>
      <c r="AS539" s="151"/>
      <c r="AT539" s="151"/>
      <c r="AU539" s="152"/>
      <c r="AV539" s="152"/>
      <c r="AW539" s="152"/>
      <c r="AX539" s="151"/>
      <c r="AY539" s="151"/>
      <c r="AZ539" s="152"/>
      <c r="BA539" s="152"/>
      <c r="BB539" s="152"/>
      <c r="BC539" s="152"/>
      <c r="BD539" s="91"/>
      <c r="BE539" s="91"/>
      <c r="BF539" s="91"/>
      <c r="BG539" s="91"/>
      <c r="BH539" s="91"/>
      <c r="BI539" s="91"/>
      <c r="BJ539" s="91"/>
      <c r="BK539" s="91"/>
      <c r="BL539" s="91"/>
      <c r="BM539" s="91"/>
      <c r="BN539" s="87"/>
      <c r="BO539" s="87"/>
      <c r="BP539" s="91"/>
      <c r="BQ539" s="91"/>
      <c r="BR539" s="91"/>
      <c r="BS539" s="91"/>
      <c r="BT539" s="87"/>
      <c r="BU539" s="87"/>
      <c r="BV539" s="87"/>
      <c r="BW539" s="87"/>
      <c r="BX539" s="87"/>
      <c r="BY539" s="87"/>
      <c r="BZ539" s="87"/>
      <c r="CA539" s="87"/>
      <c r="CB539" s="87"/>
      <c r="CC539" s="87"/>
      <c r="CD539" s="87"/>
      <c r="CE539" s="87"/>
    </row>
    <row r="540" spans="1:83" ht="30" customHeight="1">
      <c r="A540" s="87"/>
      <c r="B540" s="270" t="str">
        <f>IF(OR(SCHEDULES!O539=0,SCHEDULES!O539=""),"",SCHEDULES!O539)</f>
        <v/>
      </c>
      <c r="C540" s="271" t="str">
        <f>IF(B540="","",SCHEDULES!P539)</f>
        <v/>
      </c>
      <c r="D540" s="270" t="str">
        <f>IF(B540="","",SCHEDULES!Q539)</f>
        <v/>
      </c>
      <c r="E540" s="272" t="str">
        <f>IF(B540="","",SCHEDULES!R539)</f>
        <v/>
      </c>
      <c r="F540" s="262" t="str">
        <f t="shared" si="104"/>
        <v/>
      </c>
      <c r="G540" s="270" t="str">
        <f>IFERROR(INDEX(LOGOS!B:B,MATCH(H540,LOGOS!A:A,0),1),"")</f>
        <v/>
      </c>
      <c r="H540" s="270" t="str">
        <f>IF(B540="","",SCHEDULES!S539)</f>
        <v/>
      </c>
      <c r="I540" s="313" t="s">
        <v>117</v>
      </c>
      <c r="J540" s="273" t="str">
        <f t="shared" si="105"/>
        <v/>
      </c>
      <c r="K540" s="313" t="s">
        <v>117</v>
      </c>
      <c r="L540" s="270" t="str">
        <f>IF(B540="","",SCHEDULES!T539)</f>
        <v/>
      </c>
      <c r="M540" s="270" t="str">
        <f>IFERROR(INDEX(LOGOS!B:B,MATCH(L540,LOGOS!A:A,0),1),"")</f>
        <v/>
      </c>
      <c r="N540" s="107" t="str">
        <f t="shared" si="106"/>
        <v/>
      </c>
      <c r="O540" s="108" t="str">
        <f t="shared" si="107"/>
        <v/>
      </c>
      <c r="P540" s="108" t="str">
        <f t="shared" si="108"/>
        <v/>
      </c>
      <c r="Q540" s="109" t="str">
        <f t="shared" si="109"/>
        <v/>
      </c>
      <c r="R540" s="109" t="str">
        <f t="shared" si="110"/>
        <v/>
      </c>
      <c r="S540" s="109" t="str">
        <f t="shared" si="111"/>
        <v/>
      </c>
      <c r="T540" s="109" t="str">
        <f t="shared" si="112"/>
        <v/>
      </c>
      <c r="U540" s="108" t="str">
        <f>IF(N540="","",IF(MASTER.SCHEDULE!$N540="Draw",1,IF(MASTER.SCHEDULE!$N540=H540,3,0)))</f>
        <v/>
      </c>
      <c r="V540" s="108" t="str">
        <f>IF(N540="","",IF(MASTER.SCHEDULE!$N540="Draw",1,IF(MASTER.SCHEDULE!$N540=L540,3,0)))</f>
        <v/>
      </c>
      <c r="W540" s="109" t="str">
        <f>IF(N540="","",MASTER.SCHEDULE!$Q540+MASTER.SCHEDULE!$R540)</f>
        <v/>
      </c>
      <c r="X540" s="110" t="e">
        <f t="shared" si="113"/>
        <v>#VALUE!</v>
      </c>
      <c r="Y540" s="87"/>
      <c r="Z540" s="87"/>
      <c r="AA540" s="275" t="str">
        <f t="shared" si="114"/>
        <v/>
      </c>
      <c r="AB540" s="87"/>
      <c r="AC540" s="87"/>
      <c r="AD540" s="126"/>
      <c r="AE540" s="126"/>
      <c r="AF540" s="87"/>
      <c r="AG540" s="87"/>
      <c r="AH540" s="126"/>
      <c r="AI540" s="126"/>
      <c r="AJ540" s="138"/>
      <c r="AK540" s="91"/>
      <c r="AL540" s="91"/>
      <c r="AM540" s="91"/>
      <c r="AN540" s="151"/>
      <c r="AO540" s="151"/>
      <c r="AP540" s="151"/>
      <c r="AQ540" s="151"/>
      <c r="AR540" s="151"/>
      <c r="AS540" s="151"/>
      <c r="AT540" s="151"/>
      <c r="AU540" s="152"/>
      <c r="AV540" s="152"/>
      <c r="AW540" s="152"/>
      <c r="AX540" s="151"/>
      <c r="AY540" s="151"/>
      <c r="AZ540" s="152"/>
      <c r="BA540" s="152"/>
      <c r="BB540" s="152"/>
      <c r="BC540" s="152"/>
      <c r="BD540" s="91"/>
      <c r="BE540" s="91"/>
      <c r="BF540" s="91"/>
      <c r="BG540" s="91"/>
      <c r="BH540" s="91"/>
      <c r="BI540" s="91"/>
      <c r="BJ540" s="91"/>
      <c r="BK540" s="91"/>
      <c r="BL540" s="91"/>
      <c r="BM540" s="91"/>
      <c r="BN540" s="87"/>
      <c r="BO540" s="87"/>
      <c r="BP540" s="91"/>
      <c r="BQ540" s="91"/>
      <c r="BR540" s="91"/>
      <c r="BS540" s="91"/>
      <c r="BT540" s="87"/>
      <c r="BU540" s="87"/>
      <c r="BV540" s="87"/>
      <c r="BW540" s="87"/>
      <c r="BX540" s="87"/>
      <c r="BY540" s="87"/>
      <c r="BZ540" s="87"/>
      <c r="CA540" s="87"/>
      <c r="CB540" s="87"/>
      <c r="CC540" s="87"/>
      <c r="CD540" s="87"/>
      <c r="CE540" s="87"/>
    </row>
    <row r="541" spans="1:83" ht="30" customHeight="1">
      <c r="A541" s="87"/>
      <c r="B541" s="270" t="str">
        <f>IF(OR(SCHEDULES!O540=0,SCHEDULES!O540=""),"",SCHEDULES!O540)</f>
        <v/>
      </c>
      <c r="C541" s="271" t="str">
        <f>IF(B541="","",SCHEDULES!P540)</f>
        <v/>
      </c>
      <c r="D541" s="270" t="str">
        <f>IF(B541="","",SCHEDULES!Q540)</f>
        <v/>
      </c>
      <c r="E541" s="272" t="str">
        <f>IF(B541="","",SCHEDULES!R540)</f>
        <v/>
      </c>
      <c r="F541" s="262" t="str">
        <f t="shared" si="104"/>
        <v/>
      </c>
      <c r="G541" s="270" t="str">
        <f>IFERROR(INDEX(LOGOS!B:B,MATCH(H541,LOGOS!A:A,0),1),"")</f>
        <v/>
      </c>
      <c r="H541" s="270" t="str">
        <f>IF(B541="","",SCHEDULES!S540)</f>
        <v/>
      </c>
      <c r="I541" s="313" t="s">
        <v>117</v>
      </c>
      <c r="J541" s="273" t="str">
        <f t="shared" si="105"/>
        <v/>
      </c>
      <c r="K541" s="313" t="s">
        <v>117</v>
      </c>
      <c r="L541" s="270" t="str">
        <f>IF(B541="","",SCHEDULES!T540)</f>
        <v/>
      </c>
      <c r="M541" s="270" t="str">
        <f>IFERROR(INDEX(LOGOS!B:B,MATCH(L541,LOGOS!A:A,0),1),"")</f>
        <v/>
      </c>
      <c r="N541" s="107" t="str">
        <f t="shared" si="106"/>
        <v/>
      </c>
      <c r="O541" s="108" t="str">
        <f t="shared" si="107"/>
        <v/>
      </c>
      <c r="P541" s="108" t="str">
        <f t="shared" si="108"/>
        <v/>
      </c>
      <c r="Q541" s="109" t="str">
        <f t="shared" si="109"/>
        <v/>
      </c>
      <c r="R541" s="109" t="str">
        <f t="shared" si="110"/>
        <v/>
      </c>
      <c r="S541" s="109" t="str">
        <f t="shared" si="111"/>
        <v/>
      </c>
      <c r="T541" s="109" t="str">
        <f t="shared" si="112"/>
        <v/>
      </c>
      <c r="U541" s="108" t="str">
        <f>IF(N541="","",IF(MASTER.SCHEDULE!$N541="Draw",1,IF(MASTER.SCHEDULE!$N541=H541,3,0)))</f>
        <v/>
      </c>
      <c r="V541" s="108" t="str">
        <f>IF(N541="","",IF(MASTER.SCHEDULE!$N541="Draw",1,IF(MASTER.SCHEDULE!$N541=L541,3,0)))</f>
        <v/>
      </c>
      <c r="W541" s="109" t="str">
        <f>IF(N541="","",MASTER.SCHEDULE!$Q541+MASTER.SCHEDULE!$R541)</f>
        <v/>
      </c>
      <c r="X541" s="110" t="e">
        <f t="shared" si="113"/>
        <v>#VALUE!</v>
      </c>
      <c r="Y541" s="87"/>
      <c r="Z541" s="87"/>
      <c r="AA541" s="275" t="str">
        <f t="shared" si="114"/>
        <v/>
      </c>
      <c r="AB541" s="87"/>
      <c r="AC541" s="87"/>
      <c r="AD541" s="126"/>
      <c r="AE541" s="126"/>
      <c r="AF541" s="87"/>
      <c r="AG541" s="87"/>
      <c r="AH541" s="126"/>
      <c r="AI541" s="126"/>
      <c r="AJ541" s="138"/>
      <c r="AK541" s="91"/>
      <c r="AL541" s="91"/>
      <c r="AM541" s="91"/>
      <c r="AN541" s="151"/>
      <c r="AO541" s="151"/>
      <c r="AP541" s="151"/>
      <c r="AQ541" s="151"/>
      <c r="AR541" s="151"/>
      <c r="AS541" s="151"/>
      <c r="AT541" s="151"/>
      <c r="AU541" s="152"/>
      <c r="AV541" s="152"/>
      <c r="AW541" s="152"/>
      <c r="AX541" s="151"/>
      <c r="AY541" s="151"/>
      <c r="AZ541" s="152"/>
      <c r="BA541" s="152"/>
      <c r="BB541" s="152"/>
      <c r="BC541" s="152"/>
      <c r="BD541" s="91"/>
      <c r="BE541" s="91"/>
      <c r="BF541" s="91"/>
      <c r="BG541" s="91"/>
      <c r="BH541" s="91"/>
      <c r="BI541" s="91"/>
      <c r="BJ541" s="91"/>
      <c r="BK541" s="91"/>
      <c r="BL541" s="91"/>
      <c r="BM541" s="91"/>
      <c r="BN541" s="87"/>
      <c r="BO541" s="87"/>
      <c r="BP541" s="91"/>
      <c r="BQ541" s="91"/>
      <c r="BR541" s="91"/>
      <c r="BS541" s="91"/>
      <c r="BT541" s="87"/>
      <c r="BU541" s="87"/>
      <c r="BV541" s="87"/>
      <c r="BW541" s="87"/>
      <c r="BX541" s="87"/>
      <c r="BY541" s="87"/>
      <c r="BZ541" s="87"/>
      <c r="CA541" s="87"/>
      <c r="CB541" s="87"/>
      <c r="CC541" s="87"/>
      <c r="CD541" s="87"/>
      <c r="CE541" s="87"/>
    </row>
    <row r="542" spans="1:83" ht="30" customHeight="1">
      <c r="A542" s="87"/>
      <c r="B542" s="270" t="str">
        <f>IF(OR(SCHEDULES!O541=0,SCHEDULES!O541=""),"",SCHEDULES!O541)</f>
        <v/>
      </c>
      <c r="C542" s="271" t="str">
        <f>IF(B542="","",SCHEDULES!P541)</f>
        <v/>
      </c>
      <c r="D542" s="270" t="str">
        <f>IF(B542="","",SCHEDULES!Q541)</f>
        <v/>
      </c>
      <c r="E542" s="272" t="str">
        <f>IF(B542="","",SCHEDULES!R541)</f>
        <v/>
      </c>
      <c r="F542" s="262" t="str">
        <f t="shared" si="104"/>
        <v/>
      </c>
      <c r="G542" s="270" t="str">
        <f>IFERROR(INDEX(LOGOS!B:B,MATCH(H542,LOGOS!A:A,0),1),"")</f>
        <v/>
      </c>
      <c r="H542" s="270" t="str">
        <f>IF(B542="","",SCHEDULES!S541)</f>
        <v/>
      </c>
      <c r="I542" s="313" t="s">
        <v>117</v>
      </c>
      <c r="J542" s="273" t="str">
        <f t="shared" si="105"/>
        <v/>
      </c>
      <c r="K542" s="313" t="s">
        <v>117</v>
      </c>
      <c r="L542" s="270" t="str">
        <f>IF(B542="","",SCHEDULES!T541)</f>
        <v/>
      </c>
      <c r="M542" s="270" t="str">
        <f>IFERROR(INDEX(LOGOS!B:B,MATCH(L542,LOGOS!A:A,0),1),"")</f>
        <v/>
      </c>
      <c r="N542" s="107" t="str">
        <f t="shared" si="106"/>
        <v/>
      </c>
      <c r="O542" s="108" t="str">
        <f t="shared" si="107"/>
        <v/>
      </c>
      <c r="P542" s="108" t="str">
        <f t="shared" si="108"/>
        <v/>
      </c>
      <c r="Q542" s="109" t="str">
        <f t="shared" si="109"/>
        <v/>
      </c>
      <c r="R542" s="109" t="str">
        <f t="shared" si="110"/>
        <v/>
      </c>
      <c r="S542" s="109" t="str">
        <f t="shared" si="111"/>
        <v/>
      </c>
      <c r="T542" s="109" t="str">
        <f t="shared" si="112"/>
        <v/>
      </c>
      <c r="U542" s="108" t="str">
        <f>IF(N542="","",IF(MASTER.SCHEDULE!$N542="Draw",1,IF(MASTER.SCHEDULE!$N542=H542,3,0)))</f>
        <v/>
      </c>
      <c r="V542" s="108" t="str">
        <f>IF(N542="","",IF(MASTER.SCHEDULE!$N542="Draw",1,IF(MASTER.SCHEDULE!$N542=L542,3,0)))</f>
        <v/>
      </c>
      <c r="W542" s="109" t="str">
        <f>IF(N542="","",MASTER.SCHEDULE!$Q542+MASTER.SCHEDULE!$R542)</f>
        <v/>
      </c>
      <c r="X542" s="110" t="e">
        <f t="shared" si="113"/>
        <v>#VALUE!</v>
      </c>
      <c r="Y542" s="87"/>
      <c r="Z542" s="87"/>
      <c r="AA542" s="275" t="str">
        <f t="shared" si="114"/>
        <v/>
      </c>
      <c r="AB542" s="87"/>
      <c r="AC542" s="87"/>
      <c r="AD542" s="126"/>
      <c r="AE542" s="126"/>
      <c r="AF542" s="87"/>
      <c r="AG542" s="87"/>
      <c r="AH542" s="126"/>
      <c r="AI542" s="126"/>
      <c r="AJ542" s="138"/>
      <c r="AK542" s="91"/>
      <c r="AL542" s="91"/>
      <c r="AM542" s="91"/>
      <c r="AN542" s="151"/>
      <c r="AO542" s="151"/>
      <c r="AP542" s="151"/>
      <c r="AQ542" s="151"/>
      <c r="AR542" s="151"/>
      <c r="AS542" s="151"/>
      <c r="AT542" s="151"/>
      <c r="AU542" s="152"/>
      <c r="AV542" s="152"/>
      <c r="AW542" s="152"/>
      <c r="AX542" s="151"/>
      <c r="AY542" s="151"/>
      <c r="AZ542" s="152"/>
      <c r="BA542" s="152"/>
      <c r="BB542" s="152"/>
      <c r="BC542" s="152"/>
      <c r="BD542" s="91"/>
      <c r="BE542" s="91"/>
      <c r="BF542" s="91"/>
      <c r="BG542" s="91"/>
      <c r="BH542" s="91"/>
      <c r="BI542" s="91"/>
      <c r="BJ542" s="91"/>
      <c r="BK542" s="91"/>
      <c r="BL542" s="91"/>
      <c r="BM542" s="91"/>
      <c r="BN542" s="87"/>
      <c r="BO542" s="87"/>
      <c r="BP542" s="91"/>
      <c r="BQ542" s="91"/>
      <c r="BR542" s="91"/>
      <c r="BS542" s="91"/>
      <c r="BT542" s="87"/>
      <c r="BU542" s="87"/>
      <c r="BV542" s="87"/>
      <c r="BW542" s="87"/>
      <c r="BX542" s="87"/>
      <c r="BY542" s="87"/>
      <c r="BZ542" s="87"/>
      <c r="CA542" s="87"/>
      <c r="CB542" s="87"/>
      <c r="CC542" s="87"/>
      <c r="CD542" s="87"/>
      <c r="CE542" s="87"/>
    </row>
    <row r="543" spans="1:83" ht="30" customHeight="1">
      <c r="A543" s="87"/>
      <c r="B543" s="270" t="str">
        <f>IF(OR(SCHEDULES!O542=0,SCHEDULES!O542=""),"",SCHEDULES!O542)</f>
        <v/>
      </c>
      <c r="C543" s="271" t="str">
        <f>IF(B543="","",SCHEDULES!P542)</f>
        <v/>
      </c>
      <c r="D543" s="270" t="str">
        <f>IF(B543="","",SCHEDULES!Q542)</f>
        <v/>
      </c>
      <c r="E543" s="272" t="str">
        <f>IF(B543="","",SCHEDULES!R542)</f>
        <v/>
      </c>
      <c r="F543" s="262" t="str">
        <f t="shared" si="104"/>
        <v/>
      </c>
      <c r="G543" s="270" t="str">
        <f>IFERROR(INDEX(LOGOS!B:B,MATCH(H543,LOGOS!A:A,0),1),"")</f>
        <v/>
      </c>
      <c r="H543" s="270" t="str">
        <f>IF(B543="","",SCHEDULES!S542)</f>
        <v/>
      </c>
      <c r="I543" s="313" t="s">
        <v>117</v>
      </c>
      <c r="J543" s="273" t="str">
        <f t="shared" si="105"/>
        <v/>
      </c>
      <c r="K543" s="313" t="s">
        <v>117</v>
      </c>
      <c r="L543" s="270" t="str">
        <f>IF(B543="","",SCHEDULES!T542)</f>
        <v/>
      </c>
      <c r="M543" s="270" t="str">
        <f>IFERROR(INDEX(LOGOS!B:B,MATCH(L543,LOGOS!A:A,0),1),"")</f>
        <v/>
      </c>
      <c r="N543" s="107" t="str">
        <f t="shared" si="106"/>
        <v/>
      </c>
      <c r="O543" s="108" t="str">
        <f t="shared" si="107"/>
        <v/>
      </c>
      <c r="P543" s="108" t="str">
        <f t="shared" si="108"/>
        <v/>
      </c>
      <c r="Q543" s="109" t="str">
        <f t="shared" si="109"/>
        <v/>
      </c>
      <c r="R543" s="109" t="str">
        <f t="shared" si="110"/>
        <v/>
      </c>
      <c r="S543" s="109" t="str">
        <f t="shared" si="111"/>
        <v/>
      </c>
      <c r="T543" s="109" t="str">
        <f t="shared" si="112"/>
        <v/>
      </c>
      <c r="U543" s="108" t="str">
        <f>IF(N543="","",IF(MASTER.SCHEDULE!$N543="Draw",1,IF(MASTER.SCHEDULE!$N543=H543,3,0)))</f>
        <v/>
      </c>
      <c r="V543" s="108" t="str">
        <f>IF(N543="","",IF(MASTER.SCHEDULE!$N543="Draw",1,IF(MASTER.SCHEDULE!$N543=L543,3,0)))</f>
        <v/>
      </c>
      <c r="W543" s="109" t="str">
        <f>IF(N543="","",MASTER.SCHEDULE!$Q543+MASTER.SCHEDULE!$R543)</f>
        <v/>
      </c>
      <c r="X543" s="110" t="e">
        <f t="shared" si="113"/>
        <v>#VALUE!</v>
      </c>
      <c r="Y543" s="87"/>
      <c r="Z543" s="87"/>
      <c r="AA543" s="275" t="str">
        <f t="shared" si="114"/>
        <v/>
      </c>
      <c r="AB543" s="87"/>
      <c r="AC543" s="87"/>
      <c r="AD543" s="126"/>
      <c r="AE543" s="126"/>
      <c r="AF543" s="87"/>
      <c r="AG543" s="87"/>
      <c r="AH543" s="126"/>
      <c r="AI543" s="126"/>
      <c r="AJ543" s="138"/>
      <c r="AK543" s="91"/>
      <c r="AL543" s="91"/>
      <c r="AM543" s="91"/>
      <c r="AN543" s="151"/>
      <c r="AO543" s="151"/>
      <c r="AP543" s="151"/>
      <c r="AQ543" s="151"/>
      <c r="AR543" s="151"/>
      <c r="AS543" s="151"/>
      <c r="AT543" s="151"/>
      <c r="AU543" s="152"/>
      <c r="AV543" s="152"/>
      <c r="AW543" s="152"/>
      <c r="AX543" s="151"/>
      <c r="AY543" s="151"/>
      <c r="AZ543" s="152"/>
      <c r="BA543" s="152"/>
      <c r="BB543" s="152"/>
      <c r="BC543" s="152"/>
      <c r="BD543" s="91"/>
      <c r="BE543" s="91"/>
      <c r="BF543" s="91"/>
      <c r="BG543" s="91"/>
      <c r="BH543" s="91"/>
      <c r="BI543" s="91"/>
      <c r="BJ543" s="91"/>
      <c r="BK543" s="91"/>
      <c r="BL543" s="91"/>
      <c r="BM543" s="91"/>
      <c r="BN543" s="87"/>
      <c r="BO543" s="87"/>
      <c r="BP543" s="91"/>
      <c r="BQ543" s="91"/>
      <c r="BR543" s="91"/>
      <c r="BS543" s="91"/>
      <c r="BT543" s="87"/>
      <c r="BU543" s="87"/>
      <c r="BV543" s="87"/>
      <c r="BW543" s="87"/>
      <c r="BX543" s="87"/>
      <c r="BY543" s="87"/>
      <c r="BZ543" s="87"/>
      <c r="CA543" s="87"/>
      <c r="CB543" s="87"/>
      <c r="CC543" s="87"/>
      <c r="CD543" s="87"/>
      <c r="CE543" s="87"/>
    </row>
    <row r="544" spans="1:83" ht="30" customHeight="1">
      <c r="A544" s="87"/>
      <c r="B544" s="270" t="str">
        <f>IF(OR(SCHEDULES!O543=0,SCHEDULES!O543=""),"",SCHEDULES!O543)</f>
        <v/>
      </c>
      <c r="C544" s="271" t="str">
        <f>IF(B544="","",SCHEDULES!P543)</f>
        <v/>
      </c>
      <c r="D544" s="270" t="str">
        <f>IF(B544="","",SCHEDULES!Q543)</f>
        <v/>
      </c>
      <c r="E544" s="272" t="str">
        <f>IF(B544="","",SCHEDULES!R543)</f>
        <v/>
      </c>
      <c r="F544" s="262" t="str">
        <f t="shared" si="104"/>
        <v/>
      </c>
      <c r="G544" s="270" t="str">
        <f>IFERROR(INDEX(LOGOS!B:B,MATCH(H544,LOGOS!A:A,0),1),"")</f>
        <v/>
      </c>
      <c r="H544" s="270" t="str">
        <f>IF(B544="","",SCHEDULES!S543)</f>
        <v/>
      </c>
      <c r="I544" s="313" t="s">
        <v>117</v>
      </c>
      <c r="J544" s="273" t="str">
        <f t="shared" si="105"/>
        <v/>
      </c>
      <c r="K544" s="313" t="s">
        <v>117</v>
      </c>
      <c r="L544" s="270" t="str">
        <f>IF(B544="","",SCHEDULES!T543)</f>
        <v/>
      </c>
      <c r="M544" s="270" t="str">
        <f>IFERROR(INDEX(LOGOS!B:B,MATCH(L544,LOGOS!A:A,0),1),"")</f>
        <v/>
      </c>
      <c r="N544" s="107" t="str">
        <f t="shared" si="106"/>
        <v/>
      </c>
      <c r="O544" s="108" t="str">
        <f t="shared" si="107"/>
        <v/>
      </c>
      <c r="P544" s="108" t="str">
        <f t="shared" si="108"/>
        <v/>
      </c>
      <c r="Q544" s="109" t="str">
        <f t="shared" si="109"/>
        <v/>
      </c>
      <c r="R544" s="109" t="str">
        <f t="shared" si="110"/>
        <v/>
      </c>
      <c r="S544" s="109" t="str">
        <f t="shared" si="111"/>
        <v/>
      </c>
      <c r="T544" s="109" t="str">
        <f t="shared" si="112"/>
        <v/>
      </c>
      <c r="U544" s="108" t="str">
        <f>IF(N544="","",IF(MASTER.SCHEDULE!$N544="Draw",1,IF(MASTER.SCHEDULE!$N544=H544,3,0)))</f>
        <v/>
      </c>
      <c r="V544" s="108" t="str">
        <f>IF(N544="","",IF(MASTER.SCHEDULE!$N544="Draw",1,IF(MASTER.SCHEDULE!$N544=L544,3,0)))</f>
        <v/>
      </c>
      <c r="W544" s="109" t="str">
        <f>IF(N544="","",MASTER.SCHEDULE!$Q544+MASTER.SCHEDULE!$R544)</f>
        <v/>
      </c>
      <c r="X544" s="110" t="e">
        <f t="shared" si="113"/>
        <v>#VALUE!</v>
      </c>
      <c r="Y544" s="87"/>
      <c r="Z544" s="87"/>
      <c r="AA544" s="275" t="str">
        <f t="shared" si="114"/>
        <v/>
      </c>
      <c r="AB544" s="87"/>
      <c r="AC544" s="87"/>
      <c r="AD544" s="126"/>
      <c r="AE544" s="126"/>
      <c r="AF544" s="87"/>
      <c r="AG544" s="87"/>
      <c r="AH544" s="126"/>
      <c r="AI544" s="126"/>
      <c r="AJ544" s="138"/>
      <c r="AK544" s="91"/>
      <c r="AL544" s="91"/>
      <c r="AM544" s="91"/>
      <c r="AN544" s="151"/>
      <c r="AO544" s="151"/>
      <c r="AP544" s="151"/>
      <c r="AQ544" s="151"/>
      <c r="AR544" s="151"/>
      <c r="AS544" s="151"/>
      <c r="AT544" s="151"/>
      <c r="AU544" s="152"/>
      <c r="AV544" s="152"/>
      <c r="AW544" s="152"/>
      <c r="AX544" s="151"/>
      <c r="AY544" s="151"/>
      <c r="AZ544" s="152"/>
      <c r="BA544" s="152"/>
      <c r="BB544" s="152"/>
      <c r="BC544" s="152"/>
      <c r="BD544" s="91"/>
      <c r="BE544" s="91"/>
      <c r="BF544" s="91"/>
      <c r="BG544" s="91"/>
      <c r="BH544" s="91"/>
      <c r="BI544" s="91"/>
      <c r="BJ544" s="91"/>
      <c r="BK544" s="91"/>
      <c r="BL544" s="91"/>
      <c r="BM544" s="91"/>
      <c r="BN544" s="87"/>
      <c r="BO544" s="87"/>
      <c r="BP544" s="91"/>
      <c r="BQ544" s="91"/>
      <c r="BR544" s="91"/>
      <c r="BS544" s="91"/>
      <c r="BT544" s="87"/>
      <c r="BU544" s="87"/>
      <c r="BV544" s="87"/>
      <c r="BW544" s="87"/>
      <c r="BX544" s="87"/>
      <c r="BY544" s="87"/>
      <c r="BZ544" s="87"/>
      <c r="CA544" s="87"/>
      <c r="CB544" s="87"/>
      <c r="CC544" s="87"/>
      <c r="CD544" s="87"/>
      <c r="CE544" s="87"/>
    </row>
    <row r="545" spans="1:83" ht="30" customHeight="1">
      <c r="A545" s="87"/>
      <c r="B545" s="270" t="str">
        <f>IF(OR(SCHEDULES!O544=0,SCHEDULES!O544=""),"",SCHEDULES!O544)</f>
        <v/>
      </c>
      <c r="C545" s="271" t="str">
        <f>IF(B545="","",SCHEDULES!P544)</f>
        <v/>
      </c>
      <c r="D545" s="270" t="str">
        <f>IF(B545="","",SCHEDULES!Q544)</f>
        <v/>
      </c>
      <c r="E545" s="272" t="str">
        <f>IF(B545="","",SCHEDULES!R544)</f>
        <v/>
      </c>
      <c r="F545" s="262" t="str">
        <f t="shared" si="104"/>
        <v/>
      </c>
      <c r="G545" s="270" t="str">
        <f>IFERROR(INDEX(LOGOS!B:B,MATCH(H545,LOGOS!A:A,0),1),"")</f>
        <v/>
      </c>
      <c r="H545" s="270" t="str">
        <f>IF(B545="","",SCHEDULES!S544)</f>
        <v/>
      </c>
      <c r="I545" s="313" t="s">
        <v>117</v>
      </c>
      <c r="J545" s="273" t="str">
        <f t="shared" si="105"/>
        <v/>
      </c>
      <c r="K545" s="313" t="s">
        <v>117</v>
      </c>
      <c r="L545" s="270" t="str">
        <f>IF(B545="","",SCHEDULES!T544)</f>
        <v/>
      </c>
      <c r="M545" s="270" t="str">
        <f>IFERROR(INDEX(LOGOS!B:B,MATCH(L545,LOGOS!A:A,0),1),"")</f>
        <v/>
      </c>
      <c r="N545" s="107" t="str">
        <f t="shared" si="106"/>
        <v/>
      </c>
      <c r="O545" s="108" t="str">
        <f t="shared" si="107"/>
        <v/>
      </c>
      <c r="P545" s="108" t="str">
        <f t="shared" si="108"/>
        <v/>
      </c>
      <c r="Q545" s="109" t="str">
        <f t="shared" si="109"/>
        <v/>
      </c>
      <c r="R545" s="109" t="str">
        <f t="shared" si="110"/>
        <v/>
      </c>
      <c r="S545" s="109" t="str">
        <f t="shared" si="111"/>
        <v/>
      </c>
      <c r="T545" s="109" t="str">
        <f t="shared" si="112"/>
        <v/>
      </c>
      <c r="U545" s="108" t="str">
        <f>IF(N545="","",IF(MASTER.SCHEDULE!$N545="Draw",1,IF(MASTER.SCHEDULE!$N545=H545,3,0)))</f>
        <v/>
      </c>
      <c r="V545" s="108" t="str">
        <f>IF(N545="","",IF(MASTER.SCHEDULE!$N545="Draw",1,IF(MASTER.SCHEDULE!$N545=L545,3,0)))</f>
        <v/>
      </c>
      <c r="W545" s="109" t="str">
        <f>IF(N545="","",MASTER.SCHEDULE!$Q545+MASTER.SCHEDULE!$R545)</f>
        <v/>
      </c>
      <c r="X545" s="110" t="e">
        <f t="shared" si="113"/>
        <v>#VALUE!</v>
      </c>
      <c r="Y545" s="87"/>
      <c r="Z545" s="87"/>
      <c r="AA545" s="275" t="str">
        <f t="shared" si="114"/>
        <v/>
      </c>
      <c r="AB545" s="87"/>
      <c r="AC545" s="87"/>
      <c r="AD545" s="126"/>
      <c r="AE545" s="126"/>
      <c r="AF545" s="87"/>
      <c r="AG545" s="87"/>
      <c r="AH545" s="126"/>
      <c r="AI545" s="126"/>
      <c r="AJ545" s="138"/>
      <c r="AK545" s="91"/>
      <c r="AL545" s="91"/>
      <c r="AM545" s="91"/>
      <c r="AN545" s="151"/>
      <c r="AO545" s="151"/>
      <c r="AP545" s="151"/>
      <c r="AQ545" s="151"/>
      <c r="AR545" s="151"/>
      <c r="AS545" s="151"/>
      <c r="AT545" s="151"/>
      <c r="AU545" s="152"/>
      <c r="AV545" s="152"/>
      <c r="AW545" s="152"/>
      <c r="AX545" s="151"/>
      <c r="AY545" s="151"/>
      <c r="AZ545" s="152"/>
      <c r="BA545" s="152"/>
      <c r="BB545" s="152"/>
      <c r="BC545" s="152"/>
      <c r="BD545" s="91"/>
      <c r="BE545" s="91"/>
      <c r="BF545" s="91"/>
      <c r="BG545" s="91"/>
      <c r="BH545" s="91"/>
      <c r="BI545" s="91"/>
      <c r="BJ545" s="91"/>
      <c r="BK545" s="91"/>
      <c r="BL545" s="91"/>
      <c r="BM545" s="91"/>
      <c r="BN545" s="87"/>
      <c r="BO545" s="87"/>
      <c r="BP545" s="91"/>
      <c r="BQ545" s="91"/>
      <c r="BR545" s="91"/>
      <c r="BS545" s="91"/>
      <c r="BT545" s="87"/>
      <c r="BU545" s="87"/>
      <c r="BV545" s="87"/>
      <c r="BW545" s="87"/>
      <c r="BX545" s="87"/>
      <c r="BY545" s="87"/>
      <c r="BZ545" s="87"/>
      <c r="CA545" s="87"/>
      <c r="CB545" s="87"/>
      <c r="CC545" s="87"/>
      <c r="CD545" s="87"/>
      <c r="CE545" s="87"/>
    </row>
    <row r="546" spans="1:83" ht="30" customHeight="1">
      <c r="A546" s="87"/>
      <c r="B546" s="270" t="str">
        <f>IF(OR(SCHEDULES!O545=0,SCHEDULES!O545=""),"",SCHEDULES!O545)</f>
        <v/>
      </c>
      <c r="C546" s="271" t="str">
        <f>IF(B546="","",SCHEDULES!P545)</f>
        <v/>
      </c>
      <c r="D546" s="270" t="str">
        <f>IF(B546="","",SCHEDULES!Q545)</f>
        <v/>
      </c>
      <c r="E546" s="272" t="str">
        <f>IF(B546="","",SCHEDULES!R545)</f>
        <v/>
      </c>
      <c r="F546" s="262" t="str">
        <f t="shared" si="104"/>
        <v/>
      </c>
      <c r="G546" s="270" t="str">
        <f>IFERROR(INDEX(LOGOS!B:B,MATCH(H546,LOGOS!A:A,0),1),"")</f>
        <v/>
      </c>
      <c r="H546" s="270" t="str">
        <f>IF(B546="","",SCHEDULES!S545)</f>
        <v/>
      </c>
      <c r="I546" s="313" t="s">
        <v>117</v>
      </c>
      <c r="J546" s="273" t="str">
        <f t="shared" si="105"/>
        <v/>
      </c>
      <c r="K546" s="313" t="s">
        <v>117</v>
      </c>
      <c r="L546" s="270" t="str">
        <f>IF(B546="","",SCHEDULES!T545)</f>
        <v/>
      </c>
      <c r="M546" s="270" t="str">
        <f>IFERROR(INDEX(LOGOS!B:B,MATCH(L546,LOGOS!A:A,0),1),"")</f>
        <v/>
      </c>
      <c r="N546" s="107" t="str">
        <f t="shared" si="106"/>
        <v/>
      </c>
      <c r="O546" s="108" t="str">
        <f t="shared" si="107"/>
        <v/>
      </c>
      <c r="P546" s="108" t="str">
        <f t="shared" si="108"/>
        <v/>
      </c>
      <c r="Q546" s="109" t="str">
        <f t="shared" si="109"/>
        <v/>
      </c>
      <c r="R546" s="109" t="str">
        <f t="shared" si="110"/>
        <v/>
      </c>
      <c r="S546" s="109" t="str">
        <f t="shared" si="111"/>
        <v/>
      </c>
      <c r="T546" s="109" t="str">
        <f t="shared" si="112"/>
        <v/>
      </c>
      <c r="U546" s="108" t="str">
        <f>IF(N546="","",IF(MASTER.SCHEDULE!$N546="Draw",1,IF(MASTER.SCHEDULE!$N546=H546,3,0)))</f>
        <v/>
      </c>
      <c r="V546" s="108" t="str">
        <f>IF(N546="","",IF(MASTER.SCHEDULE!$N546="Draw",1,IF(MASTER.SCHEDULE!$N546=L546,3,0)))</f>
        <v/>
      </c>
      <c r="W546" s="109" t="str">
        <f>IF(N546="","",MASTER.SCHEDULE!$Q546+MASTER.SCHEDULE!$R546)</f>
        <v/>
      </c>
      <c r="X546" s="110" t="e">
        <f t="shared" si="113"/>
        <v>#VALUE!</v>
      </c>
      <c r="Y546" s="87"/>
      <c r="Z546" s="87"/>
      <c r="AA546" s="275" t="str">
        <f t="shared" si="114"/>
        <v/>
      </c>
      <c r="AB546" s="87"/>
      <c r="AC546" s="87"/>
      <c r="AD546" s="126"/>
      <c r="AE546" s="126"/>
      <c r="AF546" s="87"/>
      <c r="AG546" s="87"/>
      <c r="AH546" s="126"/>
      <c r="AI546" s="126"/>
      <c r="AJ546" s="138"/>
      <c r="AK546" s="91"/>
      <c r="AL546" s="91"/>
      <c r="AM546" s="91"/>
      <c r="AN546" s="151"/>
      <c r="AO546" s="151"/>
      <c r="AP546" s="151"/>
      <c r="AQ546" s="151"/>
      <c r="AR546" s="151"/>
      <c r="AS546" s="151"/>
      <c r="AT546" s="151"/>
      <c r="AU546" s="152"/>
      <c r="AV546" s="152"/>
      <c r="AW546" s="152"/>
      <c r="AX546" s="151"/>
      <c r="AY546" s="151"/>
      <c r="AZ546" s="152"/>
      <c r="BA546" s="152"/>
      <c r="BB546" s="152"/>
      <c r="BC546" s="152"/>
      <c r="BD546" s="91"/>
      <c r="BE546" s="91"/>
      <c r="BF546" s="91"/>
      <c r="BG546" s="91"/>
      <c r="BH546" s="91"/>
      <c r="BI546" s="91"/>
      <c r="BJ546" s="91"/>
      <c r="BK546" s="91"/>
      <c r="BL546" s="91"/>
      <c r="BM546" s="91"/>
      <c r="BN546" s="87"/>
      <c r="BO546" s="87"/>
      <c r="BP546" s="91"/>
      <c r="BQ546" s="91"/>
      <c r="BR546" s="91"/>
      <c r="BS546" s="91"/>
      <c r="BT546" s="87"/>
      <c r="BU546" s="87"/>
      <c r="BV546" s="87"/>
      <c r="BW546" s="87"/>
      <c r="BX546" s="87"/>
      <c r="BY546" s="87"/>
      <c r="BZ546" s="87"/>
      <c r="CA546" s="87"/>
      <c r="CB546" s="87"/>
      <c r="CC546" s="87"/>
      <c r="CD546" s="87"/>
      <c r="CE546" s="87"/>
    </row>
    <row r="547" spans="1:83" ht="30" customHeight="1">
      <c r="A547" s="87"/>
      <c r="B547" s="270" t="str">
        <f>IF(OR(SCHEDULES!O546=0,SCHEDULES!O546=""),"",SCHEDULES!O546)</f>
        <v/>
      </c>
      <c r="C547" s="271" t="str">
        <f>IF(B547="","",SCHEDULES!P546)</f>
        <v/>
      </c>
      <c r="D547" s="270" t="str">
        <f>IF(B547="","",SCHEDULES!Q546)</f>
        <v/>
      </c>
      <c r="E547" s="272" t="str">
        <f>IF(B547="","",SCHEDULES!R546)</f>
        <v/>
      </c>
      <c r="F547" s="262" t="str">
        <f t="shared" si="104"/>
        <v/>
      </c>
      <c r="G547" s="270" t="str">
        <f>IFERROR(INDEX(LOGOS!B:B,MATCH(H547,LOGOS!A:A,0),1),"")</f>
        <v/>
      </c>
      <c r="H547" s="270" t="str">
        <f>IF(B547="","",SCHEDULES!S546)</f>
        <v/>
      </c>
      <c r="I547" s="313" t="s">
        <v>117</v>
      </c>
      <c r="J547" s="273" t="str">
        <f t="shared" si="105"/>
        <v/>
      </c>
      <c r="K547" s="313" t="s">
        <v>117</v>
      </c>
      <c r="L547" s="270" t="str">
        <f>IF(B547="","",SCHEDULES!T546)</f>
        <v/>
      </c>
      <c r="M547" s="270" t="str">
        <f>IFERROR(INDEX(LOGOS!B:B,MATCH(L547,LOGOS!A:A,0),1),"")</f>
        <v/>
      </c>
      <c r="N547" s="107" t="str">
        <f t="shared" si="106"/>
        <v/>
      </c>
      <c r="O547" s="108" t="str">
        <f t="shared" si="107"/>
        <v/>
      </c>
      <c r="P547" s="108" t="str">
        <f t="shared" si="108"/>
        <v/>
      </c>
      <c r="Q547" s="109" t="str">
        <f t="shared" si="109"/>
        <v/>
      </c>
      <c r="R547" s="109" t="str">
        <f t="shared" si="110"/>
        <v/>
      </c>
      <c r="S547" s="109" t="str">
        <f t="shared" si="111"/>
        <v/>
      </c>
      <c r="T547" s="109" t="str">
        <f t="shared" si="112"/>
        <v/>
      </c>
      <c r="U547" s="108" t="str">
        <f>IF(N547="","",IF(MASTER.SCHEDULE!$N547="Draw",1,IF(MASTER.SCHEDULE!$N547=H547,3,0)))</f>
        <v/>
      </c>
      <c r="V547" s="108" t="str">
        <f>IF(N547="","",IF(MASTER.SCHEDULE!$N547="Draw",1,IF(MASTER.SCHEDULE!$N547=L547,3,0)))</f>
        <v/>
      </c>
      <c r="W547" s="109" t="str">
        <f>IF(N547="","",MASTER.SCHEDULE!$Q547+MASTER.SCHEDULE!$R547)</f>
        <v/>
      </c>
      <c r="X547" s="110" t="e">
        <f t="shared" si="113"/>
        <v>#VALUE!</v>
      </c>
      <c r="Y547" s="87"/>
      <c r="Z547" s="87"/>
      <c r="AA547" s="275" t="str">
        <f t="shared" si="114"/>
        <v/>
      </c>
      <c r="AB547" s="87"/>
      <c r="AC547" s="87"/>
      <c r="AD547" s="126"/>
      <c r="AE547" s="126"/>
      <c r="AF547" s="87"/>
      <c r="AG547" s="87"/>
      <c r="AH547" s="126"/>
      <c r="AI547" s="126"/>
      <c r="AJ547" s="138"/>
      <c r="AK547" s="91"/>
      <c r="AL547" s="91"/>
      <c r="AM547" s="91"/>
      <c r="AN547" s="151"/>
      <c r="AO547" s="151"/>
      <c r="AP547" s="151"/>
      <c r="AQ547" s="151"/>
      <c r="AR547" s="151"/>
      <c r="AS547" s="151"/>
      <c r="AT547" s="151"/>
      <c r="AU547" s="152"/>
      <c r="AV547" s="152"/>
      <c r="AW547" s="152"/>
      <c r="AX547" s="151"/>
      <c r="AY547" s="151"/>
      <c r="AZ547" s="152"/>
      <c r="BA547" s="152"/>
      <c r="BB547" s="152"/>
      <c r="BC547" s="152"/>
      <c r="BD547" s="91"/>
      <c r="BE547" s="91"/>
      <c r="BF547" s="91"/>
      <c r="BG547" s="91"/>
      <c r="BH547" s="91"/>
      <c r="BI547" s="91"/>
      <c r="BJ547" s="91"/>
      <c r="BK547" s="91"/>
      <c r="BL547" s="91"/>
      <c r="BM547" s="91"/>
      <c r="BN547" s="87"/>
      <c r="BO547" s="87"/>
      <c r="BP547" s="91"/>
      <c r="BQ547" s="91"/>
      <c r="BR547" s="91"/>
      <c r="BS547" s="91"/>
      <c r="BT547" s="87"/>
      <c r="BU547" s="87"/>
      <c r="BV547" s="87"/>
      <c r="BW547" s="87"/>
      <c r="BX547" s="87"/>
      <c r="BY547" s="87"/>
      <c r="BZ547" s="87"/>
      <c r="CA547" s="87"/>
      <c r="CB547" s="87"/>
      <c r="CC547" s="87"/>
      <c r="CD547" s="87"/>
      <c r="CE547" s="87"/>
    </row>
    <row r="548" spans="1:83" ht="30" customHeight="1">
      <c r="A548" s="87"/>
      <c r="B548" s="270" t="str">
        <f>IF(OR(SCHEDULES!O547=0,SCHEDULES!O547=""),"",SCHEDULES!O547)</f>
        <v/>
      </c>
      <c r="C548" s="271" t="str">
        <f>IF(B548="","",SCHEDULES!P547)</f>
        <v/>
      </c>
      <c r="D548" s="270" t="str">
        <f>IF(B548="","",SCHEDULES!Q547)</f>
        <v/>
      </c>
      <c r="E548" s="272" t="str">
        <f>IF(B548="","",SCHEDULES!R547)</f>
        <v/>
      </c>
      <c r="F548" s="262" t="str">
        <f t="shared" si="104"/>
        <v/>
      </c>
      <c r="G548" s="270" t="str">
        <f>IFERROR(INDEX(LOGOS!B:B,MATCH(H548,LOGOS!A:A,0),1),"")</f>
        <v/>
      </c>
      <c r="H548" s="270" t="str">
        <f>IF(B548="","",SCHEDULES!S547)</f>
        <v/>
      </c>
      <c r="I548" s="313" t="s">
        <v>117</v>
      </c>
      <c r="J548" s="273" t="str">
        <f t="shared" si="105"/>
        <v/>
      </c>
      <c r="K548" s="313" t="s">
        <v>117</v>
      </c>
      <c r="L548" s="270" t="str">
        <f>IF(B548="","",SCHEDULES!T547)</f>
        <v/>
      </c>
      <c r="M548" s="270" t="str">
        <f>IFERROR(INDEX(LOGOS!B:B,MATCH(L548,LOGOS!A:A,0),1),"")</f>
        <v/>
      </c>
      <c r="N548" s="107" t="str">
        <f t="shared" si="106"/>
        <v/>
      </c>
      <c r="O548" s="108" t="str">
        <f t="shared" si="107"/>
        <v/>
      </c>
      <c r="P548" s="108" t="str">
        <f t="shared" si="108"/>
        <v/>
      </c>
      <c r="Q548" s="109" t="str">
        <f t="shared" si="109"/>
        <v/>
      </c>
      <c r="R548" s="109" t="str">
        <f t="shared" si="110"/>
        <v/>
      </c>
      <c r="S548" s="109" t="str">
        <f t="shared" si="111"/>
        <v/>
      </c>
      <c r="T548" s="109" t="str">
        <f t="shared" si="112"/>
        <v/>
      </c>
      <c r="U548" s="108" t="str">
        <f>IF(N548="","",IF(MASTER.SCHEDULE!$N548="Draw",1,IF(MASTER.SCHEDULE!$N548=H548,3,0)))</f>
        <v/>
      </c>
      <c r="V548" s="108" t="str">
        <f>IF(N548="","",IF(MASTER.SCHEDULE!$N548="Draw",1,IF(MASTER.SCHEDULE!$N548=L548,3,0)))</f>
        <v/>
      </c>
      <c r="W548" s="109" t="str">
        <f>IF(N548="","",MASTER.SCHEDULE!$Q548+MASTER.SCHEDULE!$R548)</f>
        <v/>
      </c>
      <c r="X548" s="110" t="e">
        <f t="shared" si="113"/>
        <v>#VALUE!</v>
      </c>
      <c r="Y548" s="87"/>
      <c r="Z548" s="87"/>
      <c r="AA548" s="275" t="str">
        <f t="shared" si="114"/>
        <v/>
      </c>
      <c r="AB548" s="87"/>
      <c r="AC548" s="87"/>
      <c r="AD548" s="126"/>
      <c r="AE548" s="126"/>
      <c r="AF548" s="87"/>
      <c r="AG548" s="87"/>
      <c r="AH548" s="126"/>
      <c r="AI548" s="126"/>
      <c r="AJ548" s="138"/>
      <c r="AK548" s="91"/>
      <c r="AL548" s="91"/>
      <c r="AM548" s="91"/>
      <c r="AN548" s="151"/>
      <c r="AO548" s="151"/>
      <c r="AP548" s="151"/>
      <c r="AQ548" s="151"/>
      <c r="AR548" s="151"/>
      <c r="AS548" s="151"/>
      <c r="AT548" s="151"/>
      <c r="AU548" s="152"/>
      <c r="AV548" s="152"/>
      <c r="AW548" s="152"/>
      <c r="AX548" s="151"/>
      <c r="AY548" s="151"/>
      <c r="AZ548" s="152"/>
      <c r="BA548" s="152"/>
      <c r="BB548" s="152"/>
      <c r="BC548" s="152"/>
      <c r="BD548" s="91"/>
      <c r="BE548" s="91"/>
      <c r="BF548" s="91"/>
      <c r="BG548" s="91"/>
      <c r="BH548" s="91"/>
      <c r="BI548" s="91"/>
      <c r="BJ548" s="91"/>
      <c r="BK548" s="91"/>
      <c r="BL548" s="91"/>
      <c r="BM548" s="91"/>
      <c r="BN548" s="87"/>
      <c r="BO548" s="87"/>
      <c r="BP548" s="91"/>
      <c r="BQ548" s="91"/>
      <c r="BR548" s="91"/>
      <c r="BS548" s="91"/>
      <c r="BT548" s="87"/>
      <c r="BU548" s="87"/>
      <c r="BV548" s="87"/>
      <c r="BW548" s="87"/>
      <c r="BX548" s="87"/>
      <c r="BY548" s="87"/>
      <c r="BZ548" s="87"/>
      <c r="CA548" s="87"/>
      <c r="CB548" s="87"/>
      <c r="CC548" s="87"/>
      <c r="CD548" s="87"/>
      <c r="CE548" s="87"/>
    </row>
    <row r="549" spans="1:83" ht="30" customHeight="1">
      <c r="A549" s="87"/>
      <c r="B549" s="270" t="str">
        <f>IF(OR(SCHEDULES!O548=0,SCHEDULES!O548=""),"",SCHEDULES!O548)</f>
        <v/>
      </c>
      <c r="C549" s="271" t="str">
        <f>IF(B549="","",SCHEDULES!P548)</f>
        <v/>
      </c>
      <c r="D549" s="270" t="str">
        <f>IF(B549="","",SCHEDULES!Q548)</f>
        <v/>
      </c>
      <c r="E549" s="272" t="str">
        <f>IF(B549="","",SCHEDULES!R548)</f>
        <v/>
      </c>
      <c r="F549" s="262" t="str">
        <f t="shared" si="104"/>
        <v/>
      </c>
      <c r="G549" s="270" t="str">
        <f>IFERROR(INDEX(LOGOS!B:B,MATCH(H549,LOGOS!A:A,0),1),"")</f>
        <v/>
      </c>
      <c r="H549" s="270" t="str">
        <f>IF(B549="","",SCHEDULES!S548)</f>
        <v/>
      </c>
      <c r="I549" s="313" t="s">
        <v>117</v>
      </c>
      <c r="J549" s="273" t="str">
        <f t="shared" si="105"/>
        <v/>
      </c>
      <c r="K549" s="313" t="s">
        <v>117</v>
      </c>
      <c r="L549" s="270" t="str">
        <f>IF(B549="","",SCHEDULES!T548)</f>
        <v/>
      </c>
      <c r="M549" s="270" t="str">
        <f>IFERROR(INDEX(LOGOS!B:B,MATCH(L549,LOGOS!A:A,0),1),"")</f>
        <v/>
      </c>
      <c r="N549" s="107" t="str">
        <f t="shared" si="106"/>
        <v/>
      </c>
      <c r="O549" s="108" t="str">
        <f t="shared" si="107"/>
        <v/>
      </c>
      <c r="P549" s="108" t="str">
        <f t="shared" si="108"/>
        <v/>
      </c>
      <c r="Q549" s="109" t="str">
        <f t="shared" si="109"/>
        <v/>
      </c>
      <c r="R549" s="109" t="str">
        <f t="shared" si="110"/>
        <v/>
      </c>
      <c r="S549" s="109" t="str">
        <f t="shared" si="111"/>
        <v/>
      </c>
      <c r="T549" s="109" t="str">
        <f t="shared" si="112"/>
        <v/>
      </c>
      <c r="U549" s="108" t="str">
        <f>IF(N549="","",IF(MASTER.SCHEDULE!$N549="Draw",1,IF(MASTER.SCHEDULE!$N549=H549,3,0)))</f>
        <v/>
      </c>
      <c r="V549" s="108" t="str">
        <f>IF(N549="","",IF(MASTER.SCHEDULE!$N549="Draw",1,IF(MASTER.SCHEDULE!$N549=L549,3,0)))</f>
        <v/>
      </c>
      <c r="W549" s="109" t="str">
        <f>IF(N549="","",MASTER.SCHEDULE!$Q549+MASTER.SCHEDULE!$R549)</f>
        <v/>
      </c>
      <c r="X549" s="110" t="e">
        <f t="shared" si="113"/>
        <v>#VALUE!</v>
      </c>
      <c r="Y549" s="87"/>
      <c r="Z549" s="87"/>
      <c r="AA549" s="275" t="str">
        <f t="shared" si="114"/>
        <v/>
      </c>
      <c r="AB549" s="87"/>
      <c r="AC549" s="87"/>
      <c r="AD549" s="126"/>
      <c r="AE549" s="126"/>
      <c r="AF549" s="87"/>
      <c r="AG549" s="87"/>
      <c r="AH549" s="126"/>
      <c r="AI549" s="126"/>
      <c r="AJ549" s="138"/>
      <c r="AK549" s="91"/>
      <c r="AL549" s="91"/>
      <c r="AM549" s="91"/>
      <c r="AN549" s="151"/>
      <c r="AO549" s="151"/>
      <c r="AP549" s="151"/>
      <c r="AQ549" s="151"/>
      <c r="AR549" s="151"/>
      <c r="AS549" s="151"/>
      <c r="AT549" s="151"/>
      <c r="AU549" s="152"/>
      <c r="AV549" s="152"/>
      <c r="AW549" s="152"/>
      <c r="AX549" s="151"/>
      <c r="AY549" s="151"/>
      <c r="AZ549" s="152"/>
      <c r="BA549" s="152"/>
      <c r="BB549" s="152"/>
      <c r="BC549" s="152"/>
      <c r="BD549" s="91"/>
      <c r="BE549" s="91"/>
      <c r="BF549" s="91"/>
      <c r="BG549" s="91"/>
      <c r="BH549" s="91"/>
      <c r="BI549" s="91"/>
      <c r="BJ549" s="91"/>
      <c r="BK549" s="91"/>
      <c r="BL549" s="91"/>
      <c r="BM549" s="91"/>
      <c r="BN549" s="87"/>
      <c r="BO549" s="87"/>
      <c r="BP549" s="91"/>
      <c r="BQ549" s="91"/>
      <c r="BR549" s="91"/>
      <c r="BS549" s="91"/>
      <c r="BT549" s="87"/>
      <c r="BU549" s="87"/>
      <c r="BV549" s="87"/>
      <c r="BW549" s="87"/>
      <c r="BX549" s="87"/>
      <c r="BY549" s="87"/>
      <c r="BZ549" s="87"/>
      <c r="CA549" s="87"/>
      <c r="CB549" s="87"/>
      <c r="CC549" s="87"/>
      <c r="CD549" s="87"/>
      <c r="CE549" s="87"/>
    </row>
    <row r="550" spans="1:83" ht="30" customHeight="1">
      <c r="A550" s="87"/>
      <c r="B550" s="270" t="str">
        <f>IF(OR(SCHEDULES!O549=0,SCHEDULES!O549=""),"",SCHEDULES!O549)</f>
        <v/>
      </c>
      <c r="C550" s="271" t="str">
        <f>IF(B550="","",SCHEDULES!P549)</f>
        <v/>
      </c>
      <c r="D550" s="270" t="str">
        <f>IF(B550="","",SCHEDULES!Q549)</f>
        <v/>
      </c>
      <c r="E550" s="272" t="str">
        <f>IF(B550="","",SCHEDULES!R549)</f>
        <v/>
      </c>
      <c r="F550" s="262" t="str">
        <f t="shared" si="104"/>
        <v/>
      </c>
      <c r="G550" s="270" t="str">
        <f>IFERROR(INDEX(LOGOS!B:B,MATCH(H550,LOGOS!A:A,0),1),"")</f>
        <v/>
      </c>
      <c r="H550" s="270" t="str">
        <f>IF(B550="","",SCHEDULES!S549)</f>
        <v/>
      </c>
      <c r="I550" s="313" t="s">
        <v>117</v>
      </c>
      <c r="J550" s="273" t="str">
        <f t="shared" si="105"/>
        <v/>
      </c>
      <c r="K550" s="313" t="s">
        <v>117</v>
      </c>
      <c r="L550" s="270" t="str">
        <f>IF(B550="","",SCHEDULES!T549)</f>
        <v/>
      </c>
      <c r="M550" s="270" t="str">
        <f>IFERROR(INDEX(LOGOS!B:B,MATCH(L550,LOGOS!A:A,0),1),"")</f>
        <v/>
      </c>
      <c r="N550" s="107" t="str">
        <f t="shared" si="106"/>
        <v/>
      </c>
      <c r="O550" s="108" t="str">
        <f t="shared" si="107"/>
        <v/>
      </c>
      <c r="P550" s="108" t="str">
        <f t="shared" si="108"/>
        <v/>
      </c>
      <c r="Q550" s="109" t="str">
        <f t="shared" si="109"/>
        <v/>
      </c>
      <c r="R550" s="109" t="str">
        <f t="shared" si="110"/>
        <v/>
      </c>
      <c r="S550" s="109" t="str">
        <f t="shared" si="111"/>
        <v/>
      </c>
      <c r="T550" s="109" t="str">
        <f t="shared" si="112"/>
        <v/>
      </c>
      <c r="U550" s="108" t="str">
        <f>IF(N550="","",IF(MASTER.SCHEDULE!$N550="Draw",1,IF(MASTER.SCHEDULE!$N550=H550,3,0)))</f>
        <v/>
      </c>
      <c r="V550" s="108" t="str">
        <f>IF(N550="","",IF(MASTER.SCHEDULE!$N550="Draw",1,IF(MASTER.SCHEDULE!$N550=L550,3,0)))</f>
        <v/>
      </c>
      <c r="W550" s="109" t="str">
        <f>IF(N550="","",MASTER.SCHEDULE!$Q550+MASTER.SCHEDULE!$R550)</f>
        <v/>
      </c>
      <c r="X550" s="110" t="e">
        <f t="shared" si="113"/>
        <v>#VALUE!</v>
      </c>
      <c r="Y550" s="87"/>
      <c r="Z550" s="87"/>
      <c r="AA550" s="275" t="str">
        <f t="shared" si="114"/>
        <v/>
      </c>
      <c r="AB550" s="87"/>
      <c r="AC550" s="87"/>
      <c r="AD550" s="126"/>
      <c r="AE550" s="126"/>
      <c r="AF550" s="87"/>
      <c r="AG550" s="87"/>
      <c r="AH550" s="126"/>
      <c r="AI550" s="126"/>
      <c r="AJ550" s="138"/>
      <c r="AK550" s="91"/>
      <c r="AL550" s="91"/>
      <c r="AM550" s="91"/>
      <c r="AN550" s="151"/>
      <c r="AO550" s="151"/>
      <c r="AP550" s="151"/>
      <c r="AQ550" s="151"/>
      <c r="AR550" s="151"/>
      <c r="AS550" s="151"/>
      <c r="AT550" s="151"/>
      <c r="AU550" s="152"/>
      <c r="AV550" s="152"/>
      <c r="AW550" s="152"/>
      <c r="AX550" s="151"/>
      <c r="AY550" s="151"/>
      <c r="AZ550" s="152"/>
      <c r="BA550" s="152"/>
      <c r="BB550" s="152"/>
      <c r="BC550" s="152"/>
      <c r="BD550" s="91"/>
      <c r="BE550" s="91"/>
      <c r="BF550" s="91"/>
      <c r="BG550" s="91"/>
      <c r="BH550" s="91"/>
      <c r="BI550" s="91"/>
      <c r="BJ550" s="91"/>
      <c r="BK550" s="91"/>
      <c r="BL550" s="91"/>
      <c r="BM550" s="91"/>
      <c r="BN550" s="87"/>
      <c r="BO550" s="87"/>
      <c r="BP550" s="91"/>
      <c r="BQ550" s="91"/>
      <c r="BR550" s="91"/>
      <c r="BS550" s="91"/>
      <c r="BT550" s="87"/>
      <c r="BU550" s="87"/>
      <c r="BV550" s="87"/>
      <c r="BW550" s="87"/>
      <c r="BX550" s="87"/>
      <c r="BY550" s="87"/>
      <c r="BZ550" s="87"/>
      <c r="CA550" s="87"/>
      <c r="CB550" s="87"/>
      <c r="CC550" s="87"/>
      <c r="CD550" s="87"/>
      <c r="CE550" s="87"/>
    </row>
    <row r="551" spans="1:83" ht="30" customHeight="1">
      <c r="A551" s="87"/>
      <c r="B551" s="270" t="str">
        <f>IF(OR(SCHEDULES!O550=0,SCHEDULES!O550=""),"",SCHEDULES!O550)</f>
        <v/>
      </c>
      <c r="C551" s="271" t="str">
        <f>IF(B551="","",SCHEDULES!P550)</f>
        <v/>
      </c>
      <c r="D551" s="270" t="str">
        <f>IF(B551="","",SCHEDULES!Q550)</f>
        <v/>
      </c>
      <c r="E551" s="272" t="str">
        <f>IF(B551="","",SCHEDULES!R550)</f>
        <v/>
      </c>
      <c r="F551" s="262" t="str">
        <f t="shared" si="104"/>
        <v/>
      </c>
      <c r="G551" s="270" t="str">
        <f>IFERROR(INDEX(LOGOS!B:B,MATCH(H551,LOGOS!A:A,0),1),"")</f>
        <v/>
      </c>
      <c r="H551" s="270" t="str">
        <f>IF(B551="","",SCHEDULES!S550)</f>
        <v/>
      </c>
      <c r="I551" s="313" t="s">
        <v>117</v>
      </c>
      <c r="J551" s="273" t="str">
        <f t="shared" si="105"/>
        <v/>
      </c>
      <c r="K551" s="313" t="s">
        <v>117</v>
      </c>
      <c r="L551" s="270" t="str">
        <f>IF(B551="","",SCHEDULES!T550)</f>
        <v/>
      </c>
      <c r="M551" s="270" t="str">
        <f>IFERROR(INDEX(LOGOS!B:B,MATCH(L551,LOGOS!A:A,0),1),"")</f>
        <v/>
      </c>
      <c r="N551" s="107" t="str">
        <f t="shared" si="106"/>
        <v/>
      </c>
      <c r="O551" s="108" t="str">
        <f t="shared" si="107"/>
        <v/>
      </c>
      <c r="P551" s="108" t="str">
        <f t="shared" si="108"/>
        <v/>
      </c>
      <c r="Q551" s="109" t="str">
        <f t="shared" si="109"/>
        <v/>
      </c>
      <c r="R551" s="109" t="str">
        <f t="shared" si="110"/>
        <v/>
      </c>
      <c r="S551" s="109" t="str">
        <f t="shared" si="111"/>
        <v/>
      </c>
      <c r="T551" s="109" t="str">
        <f t="shared" si="112"/>
        <v/>
      </c>
      <c r="U551" s="108" t="str">
        <f>IF(N551="","",IF(MASTER.SCHEDULE!$N551="Draw",1,IF(MASTER.SCHEDULE!$N551=H551,3,0)))</f>
        <v/>
      </c>
      <c r="V551" s="108" t="str">
        <f>IF(N551="","",IF(MASTER.SCHEDULE!$N551="Draw",1,IF(MASTER.SCHEDULE!$N551=L551,3,0)))</f>
        <v/>
      </c>
      <c r="W551" s="109" t="str">
        <f>IF(N551="","",MASTER.SCHEDULE!$Q551+MASTER.SCHEDULE!$R551)</f>
        <v/>
      </c>
      <c r="X551" s="110" t="e">
        <f t="shared" si="113"/>
        <v>#VALUE!</v>
      </c>
      <c r="Y551" s="87"/>
      <c r="Z551" s="87"/>
      <c r="AA551" s="275" t="str">
        <f t="shared" si="114"/>
        <v/>
      </c>
      <c r="AB551" s="87"/>
      <c r="AC551" s="87"/>
      <c r="AD551" s="126"/>
      <c r="AE551" s="126"/>
      <c r="AF551" s="87"/>
      <c r="AG551" s="87"/>
      <c r="AH551" s="126"/>
      <c r="AI551" s="126"/>
      <c r="AJ551" s="138"/>
      <c r="AK551" s="91"/>
      <c r="AL551" s="91"/>
      <c r="AM551" s="91"/>
      <c r="AN551" s="151"/>
      <c r="AO551" s="151"/>
      <c r="AP551" s="151"/>
      <c r="AQ551" s="151"/>
      <c r="AR551" s="151"/>
      <c r="AS551" s="151"/>
      <c r="AT551" s="151"/>
      <c r="AU551" s="152"/>
      <c r="AV551" s="152"/>
      <c r="AW551" s="152"/>
      <c r="AX551" s="151"/>
      <c r="AY551" s="151"/>
      <c r="AZ551" s="152"/>
      <c r="BA551" s="152"/>
      <c r="BB551" s="152"/>
      <c r="BC551" s="152"/>
      <c r="BD551" s="91"/>
      <c r="BE551" s="91"/>
      <c r="BF551" s="91"/>
      <c r="BG551" s="91"/>
      <c r="BH551" s="91"/>
      <c r="BI551" s="91"/>
      <c r="BJ551" s="91"/>
      <c r="BK551" s="91"/>
      <c r="BL551" s="91"/>
      <c r="BM551" s="91"/>
      <c r="BN551" s="87"/>
      <c r="BO551" s="87"/>
      <c r="BP551" s="91"/>
      <c r="BQ551" s="91"/>
      <c r="BR551" s="91"/>
      <c r="BS551" s="91"/>
      <c r="BT551" s="87"/>
      <c r="BU551" s="87"/>
      <c r="BV551" s="87"/>
      <c r="BW551" s="87"/>
      <c r="BX551" s="87"/>
      <c r="BY551" s="87"/>
      <c r="BZ551" s="87"/>
      <c r="CA551" s="87"/>
      <c r="CB551" s="87"/>
      <c r="CC551" s="87"/>
      <c r="CD551" s="87"/>
      <c r="CE551" s="87"/>
    </row>
    <row r="552" spans="1:83" ht="30" customHeight="1">
      <c r="A552" s="87"/>
      <c r="B552" s="270" t="str">
        <f>IF(OR(SCHEDULES!O551=0,SCHEDULES!O551=""),"",SCHEDULES!O551)</f>
        <v/>
      </c>
      <c r="C552" s="271" t="str">
        <f>IF(B552="","",SCHEDULES!P551)</f>
        <v/>
      </c>
      <c r="D552" s="270" t="str">
        <f>IF(B552="","",SCHEDULES!Q551)</f>
        <v/>
      </c>
      <c r="E552" s="272" t="str">
        <f>IF(B552="","",SCHEDULES!R551)</f>
        <v/>
      </c>
      <c r="F552" s="262" t="str">
        <f t="shared" si="104"/>
        <v/>
      </c>
      <c r="G552" s="270" t="str">
        <f>IFERROR(INDEX(LOGOS!B:B,MATCH(H552,LOGOS!A:A,0),1),"")</f>
        <v/>
      </c>
      <c r="H552" s="270" t="str">
        <f>IF(B552="","",SCHEDULES!S551)</f>
        <v/>
      </c>
      <c r="I552" s="313" t="s">
        <v>117</v>
      </c>
      <c r="J552" s="273" t="str">
        <f t="shared" si="105"/>
        <v/>
      </c>
      <c r="K552" s="313" t="s">
        <v>117</v>
      </c>
      <c r="L552" s="270" t="str">
        <f>IF(B552="","",SCHEDULES!T551)</f>
        <v/>
      </c>
      <c r="M552" s="270" t="str">
        <f>IFERROR(INDEX(LOGOS!B:B,MATCH(L552,LOGOS!A:A,0),1),"")</f>
        <v/>
      </c>
      <c r="N552" s="107" t="str">
        <f t="shared" si="106"/>
        <v/>
      </c>
      <c r="O552" s="108" t="str">
        <f t="shared" si="107"/>
        <v/>
      </c>
      <c r="P552" s="108" t="str">
        <f t="shared" si="108"/>
        <v/>
      </c>
      <c r="Q552" s="109" t="str">
        <f t="shared" si="109"/>
        <v/>
      </c>
      <c r="R552" s="109" t="str">
        <f t="shared" si="110"/>
        <v/>
      </c>
      <c r="S552" s="109" t="str">
        <f t="shared" si="111"/>
        <v/>
      </c>
      <c r="T552" s="109" t="str">
        <f t="shared" si="112"/>
        <v/>
      </c>
      <c r="U552" s="108" t="str">
        <f>IF(N552="","",IF(MASTER.SCHEDULE!$N552="Draw",1,IF(MASTER.SCHEDULE!$N552=H552,3,0)))</f>
        <v/>
      </c>
      <c r="V552" s="108" t="str">
        <f>IF(N552="","",IF(MASTER.SCHEDULE!$N552="Draw",1,IF(MASTER.SCHEDULE!$N552=L552,3,0)))</f>
        <v/>
      </c>
      <c r="W552" s="109" t="str">
        <f>IF(N552="","",MASTER.SCHEDULE!$Q552+MASTER.SCHEDULE!$R552)</f>
        <v/>
      </c>
      <c r="X552" s="110" t="e">
        <f t="shared" si="113"/>
        <v>#VALUE!</v>
      </c>
      <c r="Y552" s="87"/>
      <c r="Z552" s="87"/>
      <c r="AA552" s="275" t="str">
        <f t="shared" si="114"/>
        <v/>
      </c>
      <c r="AB552" s="87"/>
      <c r="AC552" s="87"/>
      <c r="AD552" s="126"/>
      <c r="AE552" s="126"/>
      <c r="AF552" s="87"/>
      <c r="AG552" s="87"/>
      <c r="AH552" s="126"/>
      <c r="AI552" s="126"/>
      <c r="AJ552" s="138"/>
      <c r="AK552" s="91"/>
      <c r="AL552" s="91"/>
      <c r="AM552" s="91"/>
      <c r="AN552" s="151"/>
      <c r="AO552" s="151"/>
      <c r="AP552" s="151"/>
      <c r="AQ552" s="151"/>
      <c r="AR552" s="151"/>
      <c r="AS552" s="151"/>
      <c r="AT552" s="151"/>
      <c r="AU552" s="152"/>
      <c r="AV552" s="152"/>
      <c r="AW552" s="152"/>
      <c r="AX552" s="151"/>
      <c r="AY552" s="151"/>
      <c r="AZ552" s="152"/>
      <c r="BA552" s="152"/>
      <c r="BB552" s="152"/>
      <c r="BC552" s="152"/>
      <c r="BD552" s="91"/>
      <c r="BE552" s="91"/>
      <c r="BF552" s="91"/>
      <c r="BG552" s="91"/>
      <c r="BH552" s="91"/>
      <c r="BI552" s="91"/>
      <c r="BJ552" s="91"/>
      <c r="BK552" s="91"/>
      <c r="BL552" s="91"/>
      <c r="BM552" s="91"/>
      <c r="BN552" s="87"/>
      <c r="BO552" s="87"/>
      <c r="BP552" s="91"/>
      <c r="BQ552" s="91"/>
      <c r="BR552" s="91"/>
      <c r="BS552" s="91"/>
      <c r="BT552" s="87"/>
      <c r="BU552" s="87"/>
      <c r="BV552" s="87"/>
      <c r="BW552" s="87"/>
      <c r="BX552" s="87"/>
      <c r="BY552" s="87"/>
      <c r="BZ552" s="87"/>
      <c r="CA552" s="87"/>
      <c r="CB552" s="87"/>
      <c r="CC552" s="87"/>
      <c r="CD552" s="87"/>
      <c r="CE552" s="87"/>
    </row>
    <row r="553" spans="1:83" ht="30" customHeight="1">
      <c r="A553" s="87"/>
      <c r="B553" s="270" t="str">
        <f>IF(OR(SCHEDULES!O552=0,SCHEDULES!O552=""),"",SCHEDULES!O552)</f>
        <v/>
      </c>
      <c r="C553" s="271" t="str">
        <f>IF(B553="","",SCHEDULES!P552)</f>
        <v/>
      </c>
      <c r="D553" s="270" t="str">
        <f>IF(B553="","",SCHEDULES!Q552)</f>
        <v/>
      </c>
      <c r="E553" s="272" t="str">
        <f>IF(B553="","",SCHEDULES!R552)</f>
        <v/>
      </c>
      <c r="F553" s="262" t="str">
        <f t="shared" si="104"/>
        <v/>
      </c>
      <c r="G553" s="270" t="str">
        <f>IFERROR(INDEX(LOGOS!B:B,MATCH(H553,LOGOS!A:A,0),1),"")</f>
        <v/>
      </c>
      <c r="H553" s="270" t="str">
        <f>IF(B553="","",SCHEDULES!S552)</f>
        <v/>
      </c>
      <c r="I553" s="313" t="s">
        <v>117</v>
      </c>
      <c r="J553" s="273" t="str">
        <f t="shared" si="105"/>
        <v/>
      </c>
      <c r="K553" s="313" t="s">
        <v>117</v>
      </c>
      <c r="L553" s="270" t="str">
        <f>IF(B553="","",SCHEDULES!T552)</f>
        <v/>
      </c>
      <c r="M553" s="270" t="str">
        <f>IFERROR(INDEX(LOGOS!B:B,MATCH(L553,LOGOS!A:A,0),1),"")</f>
        <v/>
      </c>
      <c r="N553" s="107" t="str">
        <f t="shared" si="106"/>
        <v/>
      </c>
      <c r="O553" s="108" t="str">
        <f t="shared" si="107"/>
        <v/>
      </c>
      <c r="P553" s="108" t="str">
        <f t="shared" si="108"/>
        <v/>
      </c>
      <c r="Q553" s="109" t="str">
        <f t="shared" si="109"/>
        <v/>
      </c>
      <c r="R553" s="109" t="str">
        <f t="shared" si="110"/>
        <v/>
      </c>
      <c r="S553" s="109" t="str">
        <f t="shared" si="111"/>
        <v/>
      </c>
      <c r="T553" s="109" t="str">
        <f t="shared" si="112"/>
        <v/>
      </c>
      <c r="U553" s="108" t="str">
        <f>IF(N553="","",IF(MASTER.SCHEDULE!$N553="Draw",1,IF(MASTER.SCHEDULE!$N553=H553,3,0)))</f>
        <v/>
      </c>
      <c r="V553" s="108" t="str">
        <f>IF(N553="","",IF(MASTER.SCHEDULE!$N553="Draw",1,IF(MASTER.SCHEDULE!$N553=L553,3,0)))</f>
        <v/>
      </c>
      <c r="W553" s="109" t="str">
        <f>IF(N553="","",MASTER.SCHEDULE!$Q553+MASTER.SCHEDULE!$R553)</f>
        <v/>
      </c>
      <c r="X553" s="110" t="e">
        <f t="shared" si="113"/>
        <v>#VALUE!</v>
      </c>
      <c r="Y553" s="87"/>
      <c r="Z553" s="87"/>
      <c r="AA553" s="275" t="str">
        <f t="shared" si="114"/>
        <v/>
      </c>
      <c r="AB553" s="87"/>
      <c r="AC553" s="87"/>
      <c r="AD553" s="126"/>
      <c r="AE553" s="126"/>
      <c r="AF553" s="87"/>
      <c r="AG553" s="87"/>
      <c r="AH553" s="126"/>
      <c r="AI553" s="126"/>
      <c r="AJ553" s="138"/>
      <c r="AK553" s="91"/>
      <c r="AL553" s="91"/>
      <c r="AM553" s="91"/>
      <c r="AN553" s="151"/>
      <c r="AO553" s="151"/>
      <c r="AP553" s="151"/>
      <c r="AQ553" s="151"/>
      <c r="AR553" s="151"/>
      <c r="AS553" s="151"/>
      <c r="AT553" s="151"/>
      <c r="AU553" s="152"/>
      <c r="AV553" s="152"/>
      <c r="AW553" s="152"/>
      <c r="AX553" s="151"/>
      <c r="AY553" s="151"/>
      <c r="AZ553" s="152"/>
      <c r="BA553" s="152"/>
      <c r="BB553" s="152"/>
      <c r="BC553" s="152"/>
      <c r="BD553" s="91"/>
      <c r="BE553" s="91"/>
      <c r="BF553" s="91"/>
      <c r="BG553" s="91"/>
      <c r="BH553" s="91"/>
      <c r="BI553" s="91"/>
      <c r="BJ553" s="91"/>
      <c r="BK553" s="91"/>
      <c r="BL553" s="91"/>
      <c r="BM553" s="91"/>
      <c r="BN553" s="87"/>
      <c r="BO553" s="87"/>
      <c r="BP553" s="91"/>
      <c r="BQ553" s="91"/>
      <c r="BR553" s="91"/>
      <c r="BS553" s="91"/>
      <c r="BT553" s="87"/>
      <c r="BU553" s="87"/>
      <c r="BV553" s="87"/>
      <c r="BW553" s="87"/>
      <c r="BX553" s="87"/>
      <c r="BY553" s="87"/>
      <c r="BZ553" s="87"/>
      <c r="CA553" s="87"/>
      <c r="CB553" s="87"/>
      <c r="CC553" s="87"/>
      <c r="CD553" s="87"/>
      <c r="CE553" s="87"/>
    </row>
    <row r="554" spans="1:83" ht="30" customHeight="1">
      <c r="A554" s="87"/>
      <c r="B554" s="270" t="str">
        <f>IF(OR(SCHEDULES!O553=0,SCHEDULES!O553=""),"",SCHEDULES!O553)</f>
        <v/>
      </c>
      <c r="C554" s="271" t="str">
        <f>IF(B554="","",SCHEDULES!P553)</f>
        <v/>
      </c>
      <c r="D554" s="270" t="str">
        <f>IF(B554="","",SCHEDULES!Q553)</f>
        <v/>
      </c>
      <c r="E554" s="272" t="str">
        <f>IF(B554="","",SCHEDULES!R553)</f>
        <v/>
      </c>
      <c r="F554" s="262" t="str">
        <f t="shared" si="104"/>
        <v/>
      </c>
      <c r="G554" s="270" t="str">
        <f>IFERROR(INDEX(LOGOS!B:B,MATCH(H554,LOGOS!A:A,0),1),"")</f>
        <v/>
      </c>
      <c r="H554" s="270" t="str">
        <f>IF(B554="","",SCHEDULES!S553)</f>
        <v/>
      </c>
      <c r="I554" s="313" t="s">
        <v>117</v>
      </c>
      <c r="J554" s="273" t="str">
        <f t="shared" si="105"/>
        <v/>
      </c>
      <c r="K554" s="313" t="s">
        <v>117</v>
      </c>
      <c r="L554" s="270" t="str">
        <f>IF(B554="","",SCHEDULES!T553)</f>
        <v/>
      </c>
      <c r="M554" s="270" t="str">
        <f>IFERROR(INDEX(LOGOS!B:B,MATCH(L554,LOGOS!A:A,0),1),"")</f>
        <v/>
      </c>
      <c r="N554" s="107" t="str">
        <f t="shared" si="106"/>
        <v/>
      </c>
      <c r="O554" s="108" t="str">
        <f t="shared" si="107"/>
        <v/>
      </c>
      <c r="P554" s="108" t="str">
        <f t="shared" si="108"/>
        <v/>
      </c>
      <c r="Q554" s="109" t="str">
        <f t="shared" si="109"/>
        <v/>
      </c>
      <c r="R554" s="109" t="str">
        <f t="shared" si="110"/>
        <v/>
      </c>
      <c r="S554" s="109" t="str">
        <f t="shared" si="111"/>
        <v/>
      </c>
      <c r="T554" s="109" t="str">
        <f t="shared" si="112"/>
        <v/>
      </c>
      <c r="U554" s="108" t="str">
        <f>IF(N554="","",IF(MASTER.SCHEDULE!$N554="Draw",1,IF(MASTER.SCHEDULE!$N554=H554,3,0)))</f>
        <v/>
      </c>
      <c r="V554" s="108" t="str">
        <f>IF(N554="","",IF(MASTER.SCHEDULE!$N554="Draw",1,IF(MASTER.SCHEDULE!$N554=L554,3,0)))</f>
        <v/>
      </c>
      <c r="W554" s="109" t="str">
        <f>IF(N554="","",MASTER.SCHEDULE!$Q554+MASTER.SCHEDULE!$R554)</f>
        <v/>
      </c>
      <c r="X554" s="110" t="e">
        <f t="shared" si="113"/>
        <v>#VALUE!</v>
      </c>
      <c r="Y554" s="87"/>
      <c r="Z554" s="87"/>
      <c r="AA554" s="275" t="str">
        <f t="shared" si="114"/>
        <v/>
      </c>
      <c r="AB554" s="87"/>
      <c r="AC554" s="87"/>
      <c r="AD554" s="126"/>
      <c r="AE554" s="126"/>
      <c r="AF554" s="87"/>
      <c r="AG554" s="87"/>
      <c r="AH554" s="126"/>
      <c r="AI554" s="126"/>
      <c r="AJ554" s="138"/>
      <c r="AK554" s="91"/>
      <c r="AL554" s="91"/>
      <c r="AM554" s="91"/>
      <c r="AN554" s="151"/>
      <c r="AO554" s="151"/>
      <c r="AP554" s="151"/>
      <c r="AQ554" s="151"/>
      <c r="AR554" s="151"/>
      <c r="AS554" s="151"/>
      <c r="AT554" s="151"/>
      <c r="AU554" s="152"/>
      <c r="AV554" s="152"/>
      <c r="AW554" s="152"/>
      <c r="AX554" s="151"/>
      <c r="AY554" s="151"/>
      <c r="AZ554" s="152"/>
      <c r="BA554" s="152"/>
      <c r="BB554" s="152"/>
      <c r="BC554" s="152"/>
      <c r="BD554" s="91"/>
      <c r="BE554" s="91"/>
      <c r="BF554" s="91"/>
      <c r="BG554" s="91"/>
      <c r="BH554" s="91"/>
      <c r="BI554" s="91"/>
      <c r="BJ554" s="91"/>
      <c r="BK554" s="91"/>
      <c r="BL554" s="91"/>
      <c r="BM554" s="91"/>
      <c r="BN554" s="87"/>
      <c r="BO554" s="87"/>
      <c r="BP554" s="91"/>
      <c r="BQ554" s="91"/>
      <c r="BR554" s="91"/>
      <c r="BS554" s="91"/>
      <c r="BT554" s="87"/>
      <c r="BU554" s="87"/>
      <c r="BV554" s="87"/>
      <c r="BW554" s="87"/>
      <c r="BX554" s="87"/>
      <c r="BY554" s="87"/>
      <c r="BZ554" s="87"/>
      <c r="CA554" s="87"/>
      <c r="CB554" s="87"/>
      <c r="CC554" s="87"/>
      <c r="CD554" s="87"/>
      <c r="CE554" s="87"/>
    </row>
    <row r="555" spans="1:83" ht="30" customHeight="1">
      <c r="A555" s="87"/>
      <c r="B555" s="270" t="str">
        <f>IF(OR(SCHEDULES!O554=0,SCHEDULES!O554=""),"",SCHEDULES!O554)</f>
        <v/>
      </c>
      <c r="C555" s="271" t="str">
        <f>IF(B555="","",SCHEDULES!P554)</f>
        <v/>
      </c>
      <c r="D555" s="270" t="str">
        <f>IF(B555="","",SCHEDULES!Q554)</f>
        <v/>
      </c>
      <c r="E555" s="272" t="str">
        <f>IF(B555="","",SCHEDULES!R554)</f>
        <v/>
      </c>
      <c r="F555" s="262" t="str">
        <f t="shared" si="104"/>
        <v/>
      </c>
      <c r="G555" s="270" t="str">
        <f>IFERROR(INDEX(LOGOS!B:B,MATCH(H555,LOGOS!A:A,0),1),"")</f>
        <v/>
      </c>
      <c r="H555" s="270" t="str">
        <f>IF(B555="","",SCHEDULES!S554)</f>
        <v/>
      </c>
      <c r="I555" s="313" t="s">
        <v>117</v>
      </c>
      <c r="J555" s="273" t="str">
        <f t="shared" si="105"/>
        <v/>
      </c>
      <c r="K555" s="313" t="s">
        <v>117</v>
      </c>
      <c r="L555" s="270" t="str">
        <f>IF(B555="","",SCHEDULES!T554)</f>
        <v/>
      </c>
      <c r="M555" s="270" t="str">
        <f>IFERROR(INDEX(LOGOS!B:B,MATCH(L555,LOGOS!A:A,0),1),"")</f>
        <v/>
      </c>
      <c r="N555" s="107" t="str">
        <f t="shared" si="106"/>
        <v/>
      </c>
      <c r="O555" s="108" t="str">
        <f t="shared" si="107"/>
        <v/>
      </c>
      <c r="P555" s="108" t="str">
        <f t="shared" si="108"/>
        <v/>
      </c>
      <c r="Q555" s="109" t="str">
        <f t="shared" si="109"/>
        <v/>
      </c>
      <c r="R555" s="109" t="str">
        <f t="shared" si="110"/>
        <v/>
      </c>
      <c r="S555" s="109" t="str">
        <f t="shared" si="111"/>
        <v/>
      </c>
      <c r="T555" s="109" t="str">
        <f t="shared" si="112"/>
        <v/>
      </c>
      <c r="U555" s="108" t="str">
        <f>IF(N555="","",IF(MASTER.SCHEDULE!$N555="Draw",1,IF(MASTER.SCHEDULE!$N555=H555,3,0)))</f>
        <v/>
      </c>
      <c r="V555" s="108" t="str">
        <f>IF(N555="","",IF(MASTER.SCHEDULE!$N555="Draw",1,IF(MASTER.SCHEDULE!$N555=L555,3,0)))</f>
        <v/>
      </c>
      <c r="W555" s="109" t="str">
        <f>IF(N555="","",MASTER.SCHEDULE!$Q555+MASTER.SCHEDULE!$R555)</f>
        <v/>
      </c>
      <c r="X555" s="110" t="e">
        <f t="shared" si="113"/>
        <v>#VALUE!</v>
      </c>
      <c r="Y555" s="87"/>
      <c r="Z555" s="87"/>
      <c r="AA555" s="275" t="str">
        <f t="shared" si="114"/>
        <v/>
      </c>
      <c r="AB555" s="87"/>
      <c r="AC555" s="87"/>
      <c r="AD555" s="126"/>
      <c r="AE555" s="126"/>
      <c r="AF555" s="87"/>
      <c r="AG555" s="87"/>
      <c r="AH555" s="126"/>
      <c r="AI555" s="126"/>
      <c r="AJ555" s="138"/>
      <c r="AK555" s="91"/>
      <c r="AL555" s="91"/>
      <c r="AM555" s="91"/>
      <c r="AN555" s="151"/>
      <c r="AO555" s="151"/>
      <c r="AP555" s="151"/>
      <c r="AQ555" s="151"/>
      <c r="AR555" s="151"/>
      <c r="AS555" s="151"/>
      <c r="AT555" s="151"/>
      <c r="AU555" s="152"/>
      <c r="AV555" s="152"/>
      <c r="AW555" s="152"/>
      <c r="AX555" s="151"/>
      <c r="AY555" s="151"/>
      <c r="AZ555" s="152"/>
      <c r="BA555" s="152"/>
      <c r="BB555" s="152"/>
      <c r="BC555" s="152"/>
      <c r="BD555" s="91"/>
      <c r="BE555" s="91"/>
      <c r="BF555" s="91"/>
      <c r="BG555" s="91"/>
      <c r="BH555" s="91"/>
      <c r="BI555" s="91"/>
      <c r="BJ555" s="91"/>
      <c r="BK555" s="91"/>
      <c r="BL555" s="91"/>
      <c r="BM555" s="91"/>
      <c r="BN555" s="87"/>
      <c r="BO555" s="87"/>
      <c r="BP555" s="91"/>
      <c r="BQ555" s="91"/>
      <c r="BR555" s="91"/>
      <c r="BS555" s="91"/>
      <c r="BT555" s="87"/>
      <c r="BU555" s="87"/>
      <c r="BV555" s="87"/>
      <c r="BW555" s="87"/>
      <c r="BX555" s="87"/>
      <c r="BY555" s="87"/>
      <c r="BZ555" s="87"/>
      <c r="CA555" s="87"/>
      <c r="CB555" s="87"/>
      <c r="CC555" s="87"/>
      <c r="CD555" s="87"/>
      <c r="CE555" s="87"/>
    </row>
    <row r="556" spans="1:83" ht="30" customHeight="1">
      <c r="A556" s="87"/>
      <c r="B556" s="270" t="str">
        <f>IF(OR(SCHEDULES!O555=0,SCHEDULES!O555=""),"",SCHEDULES!O555)</f>
        <v/>
      </c>
      <c r="C556" s="271" t="str">
        <f>IF(B556="","",SCHEDULES!P555)</f>
        <v/>
      </c>
      <c r="D556" s="270" t="str">
        <f>IF(B556="","",SCHEDULES!Q555)</f>
        <v/>
      </c>
      <c r="E556" s="272" t="str">
        <f>IF(B556="","",SCHEDULES!R555)</f>
        <v/>
      </c>
      <c r="F556" s="262" t="str">
        <f t="shared" si="104"/>
        <v/>
      </c>
      <c r="G556" s="270" t="str">
        <f>IFERROR(INDEX(LOGOS!B:B,MATCH(H556,LOGOS!A:A,0),1),"")</f>
        <v/>
      </c>
      <c r="H556" s="270" t="str">
        <f>IF(B556="","",SCHEDULES!S555)</f>
        <v/>
      </c>
      <c r="I556" s="313" t="s">
        <v>117</v>
      </c>
      <c r="J556" s="273" t="str">
        <f t="shared" si="105"/>
        <v/>
      </c>
      <c r="K556" s="313" t="s">
        <v>117</v>
      </c>
      <c r="L556" s="270" t="str">
        <f>IF(B556="","",SCHEDULES!T555)</f>
        <v/>
      </c>
      <c r="M556" s="270" t="str">
        <f>IFERROR(INDEX(LOGOS!B:B,MATCH(L556,LOGOS!A:A,0),1),"")</f>
        <v/>
      </c>
      <c r="N556" s="107" t="str">
        <f t="shared" si="106"/>
        <v/>
      </c>
      <c r="O556" s="108" t="str">
        <f t="shared" si="107"/>
        <v/>
      </c>
      <c r="P556" s="108" t="str">
        <f t="shared" si="108"/>
        <v/>
      </c>
      <c r="Q556" s="109" t="str">
        <f t="shared" si="109"/>
        <v/>
      </c>
      <c r="R556" s="109" t="str">
        <f t="shared" si="110"/>
        <v/>
      </c>
      <c r="S556" s="109" t="str">
        <f t="shared" si="111"/>
        <v/>
      </c>
      <c r="T556" s="109" t="str">
        <f t="shared" si="112"/>
        <v/>
      </c>
      <c r="U556" s="108" t="str">
        <f>IF(N556="","",IF(MASTER.SCHEDULE!$N556="Draw",1,IF(MASTER.SCHEDULE!$N556=H556,3,0)))</f>
        <v/>
      </c>
      <c r="V556" s="108" t="str">
        <f>IF(N556="","",IF(MASTER.SCHEDULE!$N556="Draw",1,IF(MASTER.SCHEDULE!$N556=L556,3,0)))</f>
        <v/>
      </c>
      <c r="W556" s="109" t="str">
        <f>IF(N556="","",MASTER.SCHEDULE!$Q556+MASTER.SCHEDULE!$R556)</f>
        <v/>
      </c>
      <c r="X556" s="110" t="e">
        <f t="shared" si="113"/>
        <v>#VALUE!</v>
      </c>
      <c r="Y556" s="87"/>
      <c r="Z556" s="87"/>
      <c r="AA556" s="275" t="str">
        <f t="shared" si="114"/>
        <v/>
      </c>
      <c r="AB556" s="87"/>
      <c r="AC556" s="87"/>
      <c r="AD556" s="126"/>
      <c r="AE556" s="126"/>
      <c r="AF556" s="87"/>
      <c r="AG556" s="87"/>
      <c r="AH556" s="126"/>
      <c r="AI556" s="126"/>
      <c r="AJ556" s="138"/>
      <c r="AK556" s="91"/>
      <c r="AL556" s="91"/>
      <c r="AM556" s="91"/>
      <c r="AN556" s="151"/>
      <c r="AO556" s="151"/>
      <c r="AP556" s="151"/>
      <c r="AQ556" s="151"/>
      <c r="AR556" s="151"/>
      <c r="AS556" s="151"/>
      <c r="AT556" s="151"/>
      <c r="AU556" s="152"/>
      <c r="AV556" s="152"/>
      <c r="AW556" s="152"/>
      <c r="AX556" s="151"/>
      <c r="AY556" s="151"/>
      <c r="AZ556" s="152"/>
      <c r="BA556" s="152"/>
      <c r="BB556" s="152"/>
      <c r="BC556" s="152"/>
      <c r="BD556" s="91"/>
      <c r="BE556" s="91"/>
      <c r="BF556" s="91"/>
      <c r="BG556" s="91"/>
      <c r="BH556" s="91"/>
      <c r="BI556" s="91"/>
      <c r="BJ556" s="91"/>
      <c r="BK556" s="91"/>
      <c r="BL556" s="91"/>
      <c r="BM556" s="91"/>
      <c r="BN556" s="87"/>
      <c r="BO556" s="87"/>
      <c r="BP556" s="91"/>
      <c r="BQ556" s="91"/>
      <c r="BR556" s="91"/>
      <c r="BS556" s="91"/>
      <c r="BT556" s="87"/>
      <c r="BU556" s="87"/>
      <c r="BV556" s="87"/>
      <c r="BW556" s="87"/>
      <c r="BX556" s="87"/>
      <c r="BY556" s="87"/>
      <c r="BZ556" s="87"/>
      <c r="CA556" s="87"/>
      <c r="CB556" s="87"/>
      <c r="CC556" s="87"/>
      <c r="CD556" s="87"/>
      <c r="CE556" s="87"/>
    </row>
    <row r="557" spans="1:83" ht="30" customHeight="1">
      <c r="A557" s="87"/>
      <c r="B557" s="270" t="str">
        <f>IF(OR(SCHEDULES!O556=0,SCHEDULES!O556=""),"",SCHEDULES!O556)</f>
        <v/>
      </c>
      <c r="C557" s="271" t="str">
        <f>IF(B557="","",SCHEDULES!P556)</f>
        <v/>
      </c>
      <c r="D557" s="270" t="str">
        <f>IF(B557="","",SCHEDULES!Q556)</f>
        <v/>
      </c>
      <c r="E557" s="272" t="str">
        <f>IF(B557="","",SCHEDULES!R556)</f>
        <v/>
      </c>
      <c r="F557" s="262" t="str">
        <f t="shared" si="104"/>
        <v/>
      </c>
      <c r="G557" s="270" t="str">
        <f>IFERROR(INDEX(LOGOS!B:B,MATCH(H557,LOGOS!A:A,0),1),"")</f>
        <v/>
      </c>
      <c r="H557" s="270" t="str">
        <f>IF(B557="","",SCHEDULES!S556)</f>
        <v/>
      </c>
      <c r="I557" s="313" t="s">
        <v>117</v>
      </c>
      <c r="J557" s="273" t="str">
        <f t="shared" si="105"/>
        <v/>
      </c>
      <c r="K557" s="313" t="s">
        <v>117</v>
      </c>
      <c r="L557" s="270" t="str">
        <f>IF(B557="","",SCHEDULES!T556)</f>
        <v/>
      </c>
      <c r="M557" s="270" t="str">
        <f>IFERROR(INDEX(LOGOS!B:B,MATCH(L557,LOGOS!A:A,0),1),"")</f>
        <v/>
      </c>
      <c r="N557" s="107" t="str">
        <f t="shared" si="106"/>
        <v/>
      </c>
      <c r="O557" s="108" t="str">
        <f t="shared" si="107"/>
        <v/>
      </c>
      <c r="P557" s="108" t="str">
        <f t="shared" si="108"/>
        <v/>
      </c>
      <c r="Q557" s="109" t="str">
        <f t="shared" si="109"/>
        <v/>
      </c>
      <c r="R557" s="109" t="str">
        <f t="shared" si="110"/>
        <v/>
      </c>
      <c r="S557" s="109" t="str">
        <f t="shared" si="111"/>
        <v/>
      </c>
      <c r="T557" s="109" t="str">
        <f t="shared" si="112"/>
        <v/>
      </c>
      <c r="U557" s="108" t="str">
        <f>IF(N557="","",IF(MASTER.SCHEDULE!$N557="Draw",1,IF(MASTER.SCHEDULE!$N557=H557,3,0)))</f>
        <v/>
      </c>
      <c r="V557" s="108" t="str">
        <f>IF(N557="","",IF(MASTER.SCHEDULE!$N557="Draw",1,IF(MASTER.SCHEDULE!$N557=L557,3,0)))</f>
        <v/>
      </c>
      <c r="W557" s="109" t="str">
        <f>IF(N557="","",MASTER.SCHEDULE!$Q557+MASTER.SCHEDULE!$R557)</f>
        <v/>
      </c>
      <c r="X557" s="110" t="e">
        <f t="shared" si="113"/>
        <v>#VALUE!</v>
      </c>
      <c r="Y557" s="87"/>
      <c r="Z557" s="87"/>
      <c r="AA557" s="275" t="str">
        <f t="shared" si="114"/>
        <v/>
      </c>
      <c r="AB557" s="87"/>
      <c r="AC557" s="87"/>
      <c r="AD557" s="126"/>
      <c r="AE557" s="126"/>
      <c r="AF557" s="87"/>
      <c r="AG557" s="87"/>
      <c r="AH557" s="126"/>
      <c r="AI557" s="126"/>
      <c r="AJ557" s="138"/>
      <c r="AK557" s="91"/>
      <c r="AL557" s="91"/>
      <c r="AM557" s="91"/>
      <c r="AN557" s="151"/>
      <c r="AO557" s="151"/>
      <c r="AP557" s="151"/>
      <c r="AQ557" s="151"/>
      <c r="AR557" s="151"/>
      <c r="AS557" s="151"/>
      <c r="AT557" s="151"/>
      <c r="AU557" s="152"/>
      <c r="AV557" s="152"/>
      <c r="AW557" s="152"/>
      <c r="AX557" s="151"/>
      <c r="AY557" s="151"/>
      <c r="AZ557" s="152"/>
      <c r="BA557" s="152"/>
      <c r="BB557" s="152"/>
      <c r="BC557" s="152"/>
      <c r="BD557" s="91"/>
      <c r="BE557" s="91"/>
      <c r="BF557" s="91"/>
      <c r="BG557" s="91"/>
      <c r="BH557" s="91"/>
      <c r="BI557" s="91"/>
      <c r="BJ557" s="91"/>
      <c r="BK557" s="91"/>
      <c r="BL557" s="91"/>
      <c r="BM557" s="91"/>
      <c r="BN557" s="87"/>
      <c r="BO557" s="87"/>
      <c r="BP557" s="91"/>
      <c r="BQ557" s="91"/>
      <c r="BR557" s="91"/>
      <c r="BS557" s="91"/>
      <c r="BT557" s="87"/>
      <c r="BU557" s="87"/>
      <c r="BV557" s="87"/>
      <c r="BW557" s="87"/>
      <c r="BX557" s="87"/>
      <c r="BY557" s="87"/>
      <c r="BZ557" s="87"/>
      <c r="CA557" s="87"/>
      <c r="CB557" s="87"/>
      <c r="CC557" s="87"/>
      <c r="CD557" s="87"/>
      <c r="CE557" s="87"/>
    </row>
    <row r="558" spans="1:83" ht="30" customHeight="1">
      <c r="A558" s="87"/>
      <c r="B558" s="270" t="str">
        <f>IF(OR(SCHEDULES!O557=0,SCHEDULES!O557=""),"",SCHEDULES!O557)</f>
        <v/>
      </c>
      <c r="C558" s="271" t="str">
        <f>IF(B558="","",SCHEDULES!P557)</f>
        <v/>
      </c>
      <c r="D558" s="270" t="str">
        <f>IF(B558="","",SCHEDULES!Q557)</f>
        <v/>
      </c>
      <c r="E558" s="272" t="str">
        <f>IF(B558="","",SCHEDULES!R557)</f>
        <v/>
      </c>
      <c r="F558" s="262" t="str">
        <f t="shared" si="104"/>
        <v/>
      </c>
      <c r="G558" s="270" t="str">
        <f>IFERROR(INDEX(LOGOS!B:B,MATCH(H558,LOGOS!A:A,0),1),"")</f>
        <v/>
      </c>
      <c r="H558" s="270" t="str">
        <f>IF(B558="","",SCHEDULES!S557)</f>
        <v/>
      </c>
      <c r="I558" s="313" t="s">
        <v>117</v>
      </c>
      <c r="J558" s="273" t="str">
        <f t="shared" si="105"/>
        <v/>
      </c>
      <c r="K558" s="313" t="s">
        <v>117</v>
      </c>
      <c r="L558" s="270" t="str">
        <f>IF(B558="","",SCHEDULES!T557)</f>
        <v/>
      </c>
      <c r="M558" s="270" t="str">
        <f>IFERROR(INDEX(LOGOS!B:B,MATCH(L558,LOGOS!A:A,0),1),"")</f>
        <v/>
      </c>
      <c r="N558" s="107" t="str">
        <f t="shared" si="106"/>
        <v/>
      </c>
      <c r="O558" s="108" t="str">
        <f t="shared" si="107"/>
        <v/>
      </c>
      <c r="P558" s="108" t="str">
        <f t="shared" si="108"/>
        <v/>
      </c>
      <c r="Q558" s="109" t="str">
        <f t="shared" si="109"/>
        <v/>
      </c>
      <c r="R558" s="109" t="str">
        <f t="shared" si="110"/>
        <v/>
      </c>
      <c r="S558" s="109" t="str">
        <f t="shared" si="111"/>
        <v/>
      </c>
      <c r="T558" s="109" t="str">
        <f t="shared" si="112"/>
        <v/>
      </c>
      <c r="U558" s="108" t="str">
        <f>IF(N558="","",IF(MASTER.SCHEDULE!$N558="Draw",1,IF(MASTER.SCHEDULE!$N558=H558,3,0)))</f>
        <v/>
      </c>
      <c r="V558" s="108" t="str">
        <f>IF(N558="","",IF(MASTER.SCHEDULE!$N558="Draw",1,IF(MASTER.SCHEDULE!$N558=L558,3,0)))</f>
        <v/>
      </c>
      <c r="W558" s="109" t="str">
        <f>IF(N558="","",MASTER.SCHEDULE!$Q558+MASTER.SCHEDULE!$R558)</f>
        <v/>
      </c>
      <c r="X558" s="110" t="e">
        <f t="shared" si="113"/>
        <v>#VALUE!</v>
      </c>
      <c r="Y558" s="87"/>
      <c r="Z558" s="87"/>
      <c r="AA558" s="275" t="str">
        <f t="shared" si="114"/>
        <v/>
      </c>
      <c r="AB558" s="87"/>
      <c r="AC558" s="87"/>
      <c r="AD558" s="126"/>
      <c r="AE558" s="126"/>
      <c r="AF558" s="87"/>
      <c r="AG558" s="87"/>
      <c r="AH558" s="126"/>
      <c r="AI558" s="126"/>
      <c r="AJ558" s="138"/>
      <c r="AK558" s="91"/>
      <c r="AL558" s="91"/>
      <c r="AM558" s="91"/>
      <c r="AN558" s="151"/>
      <c r="AO558" s="151"/>
      <c r="AP558" s="151"/>
      <c r="AQ558" s="151"/>
      <c r="AR558" s="151"/>
      <c r="AS558" s="151"/>
      <c r="AT558" s="151"/>
      <c r="AU558" s="152"/>
      <c r="AV558" s="152"/>
      <c r="AW558" s="152"/>
      <c r="AX558" s="151"/>
      <c r="AY558" s="151"/>
      <c r="AZ558" s="152"/>
      <c r="BA558" s="152"/>
      <c r="BB558" s="152"/>
      <c r="BC558" s="152"/>
      <c r="BD558" s="91"/>
      <c r="BE558" s="91"/>
      <c r="BF558" s="91"/>
      <c r="BG558" s="91"/>
      <c r="BH558" s="91"/>
      <c r="BI558" s="91"/>
      <c r="BJ558" s="91"/>
      <c r="BK558" s="91"/>
      <c r="BL558" s="91"/>
      <c r="BM558" s="91"/>
      <c r="BN558" s="87"/>
      <c r="BO558" s="87"/>
      <c r="BP558" s="91"/>
      <c r="BQ558" s="91"/>
      <c r="BR558" s="91"/>
      <c r="BS558" s="91"/>
      <c r="BT558" s="87"/>
      <c r="BU558" s="87"/>
      <c r="BV558" s="87"/>
      <c r="BW558" s="87"/>
      <c r="BX558" s="87"/>
      <c r="BY558" s="87"/>
      <c r="BZ558" s="87"/>
      <c r="CA558" s="87"/>
      <c r="CB558" s="87"/>
      <c r="CC558" s="87"/>
      <c r="CD558" s="87"/>
      <c r="CE558" s="87"/>
    </row>
    <row r="559" spans="1:83" ht="30" customHeight="1">
      <c r="A559" s="87"/>
      <c r="B559" s="270" t="str">
        <f>IF(OR(SCHEDULES!O558=0,SCHEDULES!O558=""),"",SCHEDULES!O558)</f>
        <v/>
      </c>
      <c r="C559" s="271" t="str">
        <f>IF(B559="","",SCHEDULES!P558)</f>
        <v/>
      </c>
      <c r="D559" s="270" t="str">
        <f>IF(B559="","",SCHEDULES!Q558)</f>
        <v/>
      </c>
      <c r="E559" s="272" t="str">
        <f>IF(B559="","",SCHEDULES!R558)</f>
        <v/>
      </c>
      <c r="F559" s="262" t="str">
        <f t="shared" si="104"/>
        <v/>
      </c>
      <c r="G559" s="270" t="str">
        <f>IFERROR(INDEX(LOGOS!B:B,MATCH(H559,LOGOS!A:A,0),1),"")</f>
        <v/>
      </c>
      <c r="H559" s="270" t="str">
        <f>IF(B559="","",SCHEDULES!S558)</f>
        <v/>
      </c>
      <c r="I559" s="313" t="s">
        <v>117</v>
      </c>
      <c r="J559" s="273" t="str">
        <f t="shared" si="105"/>
        <v/>
      </c>
      <c r="K559" s="313" t="s">
        <v>117</v>
      </c>
      <c r="L559" s="270" t="str">
        <f>IF(B559="","",SCHEDULES!T558)</f>
        <v/>
      </c>
      <c r="M559" s="270" t="str">
        <f>IFERROR(INDEX(LOGOS!B:B,MATCH(L559,LOGOS!A:A,0),1),"")</f>
        <v/>
      </c>
      <c r="N559" s="107" t="str">
        <f t="shared" si="106"/>
        <v/>
      </c>
      <c r="O559" s="108" t="str">
        <f t="shared" si="107"/>
        <v/>
      </c>
      <c r="P559" s="108" t="str">
        <f t="shared" si="108"/>
        <v/>
      </c>
      <c r="Q559" s="109" t="str">
        <f t="shared" si="109"/>
        <v/>
      </c>
      <c r="R559" s="109" t="str">
        <f t="shared" si="110"/>
        <v/>
      </c>
      <c r="S559" s="109" t="str">
        <f t="shared" si="111"/>
        <v/>
      </c>
      <c r="T559" s="109" t="str">
        <f t="shared" si="112"/>
        <v/>
      </c>
      <c r="U559" s="108" t="str">
        <f>IF(N559="","",IF(MASTER.SCHEDULE!$N559="Draw",1,IF(MASTER.SCHEDULE!$N559=H559,3,0)))</f>
        <v/>
      </c>
      <c r="V559" s="108" t="str">
        <f>IF(N559="","",IF(MASTER.SCHEDULE!$N559="Draw",1,IF(MASTER.SCHEDULE!$N559=L559,3,0)))</f>
        <v/>
      </c>
      <c r="W559" s="109" t="str">
        <f>IF(N559="","",MASTER.SCHEDULE!$Q559+MASTER.SCHEDULE!$R559)</f>
        <v/>
      </c>
      <c r="X559" s="110" t="e">
        <f t="shared" si="113"/>
        <v>#VALUE!</v>
      </c>
      <c r="Y559" s="87"/>
      <c r="Z559" s="87"/>
      <c r="AA559" s="275" t="str">
        <f t="shared" si="114"/>
        <v/>
      </c>
      <c r="AB559" s="87"/>
      <c r="AC559" s="87"/>
      <c r="AD559" s="126"/>
      <c r="AE559" s="126"/>
      <c r="AF559" s="87"/>
      <c r="AG559" s="87"/>
      <c r="AH559" s="126"/>
      <c r="AI559" s="126"/>
      <c r="AJ559" s="138"/>
      <c r="AK559" s="91"/>
      <c r="AL559" s="91"/>
      <c r="AM559" s="91"/>
      <c r="AN559" s="151"/>
      <c r="AO559" s="151"/>
      <c r="AP559" s="151"/>
      <c r="AQ559" s="151"/>
      <c r="AR559" s="151"/>
      <c r="AS559" s="151"/>
      <c r="AT559" s="151"/>
      <c r="AU559" s="152"/>
      <c r="AV559" s="152"/>
      <c r="AW559" s="152"/>
      <c r="AX559" s="151"/>
      <c r="AY559" s="151"/>
      <c r="AZ559" s="152"/>
      <c r="BA559" s="152"/>
      <c r="BB559" s="152"/>
      <c r="BC559" s="152"/>
      <c r="BD559" s="91"/>
      <c r="BE559" s="91"/>
      <c r="BF559" s="91"/>
      <c r="BG559" s="91"/>
      <c r="BH559" s="91"/>
      <c r="BI559" s="91"/>
      <c r="BJ559" s="91"/>
      <c r="BK559" s="91"/>
      <c r="BL559" s="91"/>
      <c r="BM559" s="91"/>
      <c r="BN559" s="87"/>
      <c r="BO559" s="87"/>
      <c r="BP559" s="91"/>
      <c r="BQ559" s="91"/>
      <c r="BR559" s="91"/>
      <c r="BS559" s="91"/>
      <c r="BT559" s="87"/>
      <c r="BU559" s="87"/>
      <c r="BV559" s="87"/>
      <c r="BW559" s="87"/>
      <c r="BX559" s="87"/>
      <c r="BY559" s="87"/>
      <c r="BZ559" s="87"/>
      <c r="CA559" s="87"/>
      <c r="CB559" s="87"/>
      <c r="CC559" s="87"/>
      <c r="CD559" s="87"/>
      <c r="CE559" s="87"/>
    </row>
    <row r="560" spans="1:83" ht="30" customHeight="1">
      <c r="A560" s="87"/>
      <c r="B560" s="270" t="str">
        <f>IF(OR(SCHEDULES!O559=0,SCHEDULES!O559=""),"",SCHEDULES!O559)</f>
        <v/>
      </c>
      <c r="C560" s="271" t="str">
        <f>IF(B560="","",SCHEDULES!P559)</f>
        <v/>
      </c>
      <c r="D560" s="270" t="str">
        <f>IF(B560="","",SCHEDULES!Q559)</f>
        <v/>
      </c>
      <c r="E560" s="272" t="str">
        <f>IF(B560="","",SCHEDULES!R559)</f>
        <v/>
      </c>
      <c r="F560" s="262" t="str">
        <f t="shared" si="104"/>
        <v/>
      </c>
      <c r="G560" s="270" t="str">
        <f>IFERROR(INDEX(LOGOS!B:B,MATCH(H560,LOGOS!A:A,0),1),"")</f>
        <v/>
      </c>
      <c r="H560" s="270" t="str">
        <f>IF(B560="","",SCHEDULES!S559)</f>
        <v/>
      </c>
      <c r="I560" s="313" t="s">
        <v>117</v>
      </c>
      <c r="J560" s="273" t="str">
        <f t="shared" si="105"/>
        <v/>
      </c>
      <c r="K560" s="313" t="s">
        <v>117</v>
      </c>
      <c r="L560" s="270" t="str">
        <f>IF(B560="","",SCHEDULES!T559)</f>
        <v/>
      </c>
      <c r="M560" s="270" t="str">
        <f>IFERROR(INDEX(LOGOS!B:B,MATCH(L560,LOGOS!A:A,0),1),"")</f>
        <v/>
      </c>
      <c r="N560" s="107" t="str">
        <f t="shared" si="106"/>
        <v/>
      </c>
      <c r="O560" s="108" t="str">
        <f t="shared" si="107"/>
        <v/>
      </c>
      <c r="P560" s="108" t="str">
        <f t="shared" si="108"/>
        <v/>
      </c>
      <c r="Q560" s="109" t="str">
        <f t="shared" si="109"/>
        <v/>
      </c>
      <c r="R560" s="109" t="str">
        <f t="shared" si="110"/>
        <v/>
      </c>
      <c r="S560" s="109" t="str">
        <f t="shared" si="111"/>
        <v/>
      </c>
      <c r="T560" s="109" t="str">
        <f t="shared" si="112"/>
        <v/>
      </c>
      <c r="U560" s="108" t="str">
        <f>IF(N560="","",IF(MASTER.SCHEDULE!$N560="Draw",1,IF(MASTER.SCHEDULE!$N560=H560,3,0)))</f>
        <v/>
      </c>
      <c r="V560" s="108" t="str">
        <f>IF(N560="","",IF(MASTER.SCHEDULE!$N560="Draw",1,IF(MASTER.SCHEDULE!$N560=L560,3,0)))</f>
        <v/>
      </c>
      <c r="W560" s="109" t="str">
        <f>IF(N560="","",MASTER.SCHEDULE!$Q560+MASTER.SCHEDULE!$R560)</f>
        <v/>
      </c>
      <c r="X560" s="110" t="e">
        <f t="shared" si="113"/>
        <v>#VALUE!</v>
      </c>
      <c r="Y560" s="87"/>
      <c r="Z560" s="87"/>
      <c r="AA560" s="275" t="str">
        <f t="shared" si="114"/>
        <v/>
      </c>
      <c r="AB560" s="87"/>
      <c r="AC560" s="87"/>
      <c r="AD560" s="126"/>
      <c r="AE560" s="126"/>
      <c r="AF560" s="87"/>
      <c r="AG560" s="87"/>
      <c r="AH560" s="126"/>
      <c r="AI560" s="126"/>
      <c r="AJ560" s="138"/>
      <c r="AK560" s="91"/>
      <c r="AL560" s="91"/>
      <c r="AM560" s="91"/>
      <c r="AN560" s="151"/>
      <c r="AO560" s="151"/>
      <c r="AP560" s="151"/>
      <c r="AQ560" s="151"/>
      <c r="AR560" s="151"/>
      <c r="AS560" s="151"/>
      <c r="AT560" s="151"/>
      <c r="AU560" s="152"/>
      <c r="AV560" s="152"/>
      <c r="AW560" s="152"/>
      <c r="AX560" s="151"/>
      <c r="AY560" s="151"/>
      <c r="AZ560" s="152"/>
      <c r="BA560" s="152"/>
      <c r="BB560" s="152"/>
      <c r="BC560" s="152"/>
      <c r="BD560" s="91"/>
      <c r="BE560" s="91"/>
      <c r="BF560" s="91"/>
      <c r="BG560" s="91"/>
      <c r="BH560" s="91"/>
      <c r="BI560" s="91"/>
      <c r="BJ560" s="91"/>
      <c r="BK560" s="91"/>
      <c r="BL560" s="91"/>
      <c r="BM560" s="91"/>
      <c r="BN560" s="87"/>
      <c r="BO560" s="87"/>
      <c r="BP560" s="91"/>
      <c r="BQ560" s="91"/>
      <c r="BR560" s="91"/>
      <c r="BS560" s="91"/>
      <c r="BT560" s="87"/>
      <c r="BU560" s="87"/>
      <c r="BV560" s="87"/>
      <c r="BW560" s="87"/>
      <c r="BX560" s="87"/>
      <c r="BY560" s="87"/>
      <c r="BZ560" s="87"/>
      <c r="CA560" s="87"/>
      <c r="CB560" s="87"/>
      <c r="CC560" s="87"/>
      <c r="CD560" s="87"/>
      <c r="CE560" s="87"/>
    </row>
    <row r="561" spans="1:83" ht="30" customHeight="1">
      <c r="A561" s="87"/>
      <c r="B561" s="270" t="str">
        <f>IF(OR(SCHEDULES!O560=0,SCHEDULES!O560=""),"",SCHEDULES!O560)</f>
        <v/>
      </c>
      <c r="C561" s="271" t="str">
        <f>IF(B561="","",SCHEDULES!P560)</f>
        <v/>
      </c>
      <c r="D561" s="270" t="str">
        <f>IF(B561="","",SCHEDULES!Q560)</f>
        <v/>
      </c>
      <c r="E561" s="272" t="str">
        <f>IF(B561="","",SCHEDULES!R560)</f>
        <v/>
      </c>
      <c r="F561" s="262" t="str">
        <f t="shared" si="104"/>
        <v/>
      </c>
      <c r="G561" s="270" t="str">
        <f>IFERROR(INDEX(LOGOS!B:B,MATCH(H561,LOGOS!A:A,0),1),"")</f>
        <v/>
      </c>
      <c r="H561" s="270" t="str">
        <f>IF(B561="","",SCHEDULES!S560)</f>
        <v/>
      </c>
      <c r="I561" s="313" t="s">
        <v>117</v>
      </c>
      <c r="J561" s="273" t="str">
        <f t="shared" si="105"/>
        <v/>
      </c>
      <c r="K561" s="313" t="s">
        <v>117</v>
      </c>
      <c r="L561" s="270" t="str">
        <f>IF(B561="","",SCHEDULES!T560)</f>
        <v/>
      </c>
      <c r="M561" s="270" t="str">
        <f>IFERROR(INDEX(LOGOS!B:B,MATCH(L561,LOGOS!A:A,0),1),"")</f>
        <v/>
      </c>
      <c r="N561" s="107" t="str">
        <f t="shared" si="106"/>
        <v/>
      </c>
      <c r="O561" s="108" t="str">
        <f t="shared" si="107"/>
        <v/>
      </c>
      <c r="P561" s="108" t="str">
        <f t="shared" si="108"/>
        <v/>
      </c>
      <c r="Q561" s="109" t="str">
        <f t="shared" si="109"/>
        <v/>
      </c>
      <c r="R561" s="109" t="str">
        <f t="shared" si="110"/>
        <v/>
      </c>
      <c r="S561" s="109" t="str">
        <f t="shared" si="111"/>
        <v/>
      </c>
      <c r="T561" s="109" t="str">
        <f t="shared" si="112"/>
        <v/>
      </c>
      <c r="U561" s="108" t="str">
        <f>IF(N561="","",IF(MASTER.SCHEDULE!$N561="Draw",1,IF(MASTER.SCHEDULE!$N561=H561,3,0)))</f>
        <v/>
      </c>
      <c r="V561" s="108" t="str">
        <f>IF(N561="","",IF(MASTER.SCHEDULE!$N561="Draw",1,IF(MASTER.SCHEDULE!$N561=L561,3,0)))</f>
        <v/>
      </c>
      <c r="W561" s="109" t="str">
        <f>IF(N561="","",MASTER.SCHEDULE!$Q561+MASTER.SCHEDULE!$R561)</f>
        <v/>
      </c>
      <c r="X561" s="110" t="e">
        <f t="shared" si="113"/>
        <v>#VALUE!</v>
      </c>
      <c r="Y561" s="87"/>
      <c r="Z561" s="87"/>
      <c r="AA561" s="275" t="str">
        <f t="shared" si="114"/>
        <v/>
      </c>
      <c r="AB561" s="87"/>
      <c r="AC561" s="87"/>
      <c r="AD561" s="126"/>
      <c r="AE561" s="126"/>
      <c r="AF561" s="87"/>
      <c r="AG561" s="87"/>
      <c r="AH561" s="126"/>
      <c r="AI561" s="126"/>
      <c r="AJ561" s="138"/>
      <c r="AK561" s="91"/>
      <c r="AL561" s="91"/>
      <c r="AM561" s="91"/>
      <c r="AN561" s="151"/>
      <c r="AO561" s="151"/>
      <c r="AP561" s="151"/>
      <c r="AQ561" s="151"/>
      <c r="AR561" s="151"/>
      <c r="AS561" s="151"/>
      <c r="AT561" s="151"/>
      <c r="AU561" s="152"/>
      <c r="AV561" s="152"/>
      <c r="AW561" s="152"/>
      <c r="AX561" s="151"/>
      <c r="AY561" s="151"/>
      <c r="AZ561" s="152"/>
      <c r="BA561" s="152"/>
      <c r="BB561" s="152"/>
      <c r="BC561" s="152"/>
      <c r="BD561" s="91"/>
      <c r="BE561" s="91"/>
      <c r="BF561" s="91"/>
      <c r="BG561" s="91"/>
      <c r="BH561" s="91"/>
      <c r="BI561" s="91"/>
      <c r="BJ561" s="91"/>
      <c r="BK561" s="91"/>
      <c r="BL561" s="91"/>
      <c r="BM561" s="91"/>
      <c r="BN561" s="87"/>
      <c r="BO561" s="87"/>
      <c r="BP561" s="91"/>
      <c r="BQ561" s="91"/>
      <c r="BR561" s="91"/>
      <c r="BS561" s="91"/>
      <c r="BT561" s="87"/>
      <c r="BU561" s="87"/>
      <c r="BV561" s="87"/>
      <c r="BW561" s="87"/>
      <c r="BX561" s="87"/>
      <c r="BY561" s="87"/>
      <c r="BZ561" s="87"/>
      <c r="CA561" s="87"/>
      <c r="CB561" s="87"/>
      <c r="CC561" s="87"/>
      <c r="CD561" s="87"/>
      <c r="CE561" s="87"/>
    </row>
    <row r="562" spans="1:83" ht="30" customHeight="1">
      <c r="A562" s="87"/>
      <c r="B562" s="270" t="str">
        <f>IF(OR(SCHEDULES!O561=0,SCHEDULES!O561=""),"",SCHEDULES!O561)</f>
        <v/>
      </c>
      <c r="C562" s="271" t="str">
        <f>IF(B562="","",SCHEDULES!P561)</f>
        <v/>
      </c>
      <c r="D562" s="270" t="str">
        <f>IF(B562="","",SCHEDULES!Q561)</f>
        <v/>
      </c>
      <c r="E562" s="272" t="str">
        <f>IF(B562="","",SCHEDULES!R561)</f>
        <v/>
      </c>
      <c r="F562" s="262" t="str">
        <f t="shared" si="104"/>
        <v/>
      </c>
      <c r="G562" s="270" t="str">
        <f>IFERROR(INDEX(LOGOS!B:B,MATCH(H562,LOGOS!A:A,0),1),"")</f>
        <v/>
      </c>
      <c r="H562" s="270" t="str">
        <f>IF(B562="","",SCHEDULES!S561)</f>
        <v/>
      </c>
      <c r="I562" s="313" t="s">
        <v>117</v>
      </c>
      <c r="J562" s="273" t="str">
        <f t="shared" si="105"/>
        <v/>
      </c>
      <c r="K562" s="313" t="s">
        <v>117</v>
      </c>
      <c r="L562" s="270" t="str">
        <f>IF(B562="","",SCHEDULES!T561)</f>
        <v/>
      </c>
      <c r="M562" s="270" t="str">
        <f>IFERROR(INDEX(LOGOS!B:B,MATCH(L562,LOGOS!A:A,0),1),"")</f>
        <v/>
      </c>
      <c r="N562" s="107" t="str">
        <f t="shared" si="106"/>
        <v/>
      </c>
      <c r="O562" s="108" t="str">
        <f t="shared" si="107"/>
        <v/>
      </c>
      <c r="P562" s="108" t="str">
        <f t="shared" si="108"/>
        <v/>
      </c>
      <c r="Q562" s="109" t="str">
        <f t="shared" si="109"/>
        <v/>
      </c>
      <c r="R562" s="109" t="str">
        <f t="shared" si="110"/>
        <v/>
      </c>
      <c r="S562" s="109" t="str">
        <f t="shared" si="111"/>
        <v/>
      </c>
      <c r="T562" s="109" t="str">
        <f t="shared" si="112"/>
        <v/>
      </c>
      <c r="U562" s="108" t="str">
        <f>IF(N562="","",IF(MASTER.SCHEDULE!$N562="Draw",1,IF(MASTER.SCHEDULE!$N562=H562,3,0)))</f>
        <v/>
      </c>
      <c r="V562" s="108" t="str">
        <f>IF(N562="","",IF(MASTER.SCHEDULE!$N562="Draw",1,IF(MASTER.SCHEDULE!$N562=L562,3,0)))</f>
        <v/>
      </c>
      <c r="W562" s="109" t="str">
        <f>IF(N562="","",MASTER.SCHEDULE!$Q562+MASTER.SCHEDULE!$R562)</f>
        <v/>
      </c>
      <c r="X562" s="110" t="e">
        <f t="shared" si="113"/>
        <v>#VALUE!</v>
      </c>
      <c r="Y562" s="87"/>
      <c r="Z562" s="87"/>
      <c r="AA562" s="275" t="str">
        <f t="shared" si="114"/>
        <v/>
      </c>
      <c r="AB562" s="87"/>
      <c r="AC562" s="87"/>
      <c r="AD562" s="126"/>
      <c r="AE562" s="126"/>
      <c r="AF562" s="87"/>
      <c r="AG562" s="87"/>
      <c r="AH562" s="126"/>
      <c r="AI562" s="126"/>
      <c r="AJ562" s="138"/>
      <c r="AK562" s="91"/>
      <c r="AL562" s="91"/>
      <c r="AM562" s="91"/>
      <c r="AN562" s="151"/>
      <c r="AO562" s="151"/>
      <c r="AP562" s="151"/>
      <c r="AQ562" s="151"/>
      <c r="AR562" s="151"/>
      <c r="AS562" s="151"/>
      <c r="AT562" s="151"/>
      <c r="AU562" s="152"/>
      <c r="AV562" s="152"/>
      <c r="AW562" s="152"/>
      <c r="AX562" s="151"/>
      <c r="AY562" s="151"/>
      <c r="AZ562" s="152"/>
      <c r="BA562" s="152"/>
      <c r="BB562" s="152"/>
      <c r="BC562" s="152"/>
      <c r="BD562" s="91"/>
      <c r="BE562" s="91"/>
      <c r="BF562" s="91"/>
      <c r="BG562" s="91"/>
      <c r="BH562" s="91"/>
      <c r="BI562" s="91"/>
      <c r="BJ562" s="91"/>
      <c r="BK562" s="91"/>
      <c r="BL562" s="91"/>
      <c r="BM562" s="91"/>
      <c r="BN562" s="87"/>
      <c r="BO562" s="87"/>
      <c r="BP562" s="91"/>
      <c r="BQ562" s="91"/>
      <c r="BR562" s="91"/>
      <c r="BS562" s="91"/>
      <c r="BT562" s="87"/>
      <c r="BU562" s="87"/>
      <c r="BV562" s="87"/>
      <c r="BW562" s="87"/>
      <c r="BX562" s="87"/>
      <c r="BY562" s="87"/>
      <c r="BZ562" s="87"/>
      <c r="CA562" s="87"/>
      <c r="CB562" s="87"/>
      <c r="CC562" s="87"/>
      <c r="CD562" s="87"/>
      <c r="CE562" s="87"/>
    </row>
    <row r="563" spans="1:83" ht="30" customHeight="1">
      <c r="A563" s="87"/>
      <c r="B563" s="270" t="str">
        <f>IF(OR(SCHEDULES!O562=0,SCHEDULES!O562=""),"",SCHEDULES!O562)</f>
        <v/>
      </c>
      <c r="C563" s="271" t="str">
        <f>IF(B563="","",SCHEDULES!P562)</f>
        <v/>
      </c>
      <c r="D563" s="270" t="str">
        <f>IF(B563="","",SCHEDULES!Q562)</f>
        <v/>
      </c>
      <c r="E563" s="272" t="str">
        <f>IF(B563="","",SCHEDULES!R562)</f>
        <v/>
      </c>
      <c r="F563" s="262" t="str">
        <f t="shared" si="104"/>
        <v/>
      </c>
      <c r="G563" s="270" t="str">
        <f>IFERROR(INDEX(LOGOS!B:B,MATCH(H563,LOGOS!A:A,0),1),"")</f>
        <v/>
      </c>
      <c r="H563" s="270" t="str">
        <f>IF(B563="","",SCHEDULES!S562)</f>
        <v/>
      </c>
      <c r="I563" s="313" t="s">
        <v>117</v>
      </c>
      <c r="J563" s="273" t="str">
        <f t="shared" si="105"/>
        <v/>
      </c>
      <c r="K563" s="313" t="s">
        <v>117</v>
      </c>
      <c r="L563" s="270" t="str">
        <f>IF(B563="","",SCHEDULES!T562)</f>
        <v/>
      </c>
      <c r="M563" s="270" t="str">
        <f>IFERROR(INDEX(LOGOS!B:B,MATCH(L563,LOGOS!A:A,0),1),"")</f>
        <v/>
      </c>
      <c r="N563" s="107" t="str">
        <f t="shared" si="106"/>
        <v/>
      </c>
      <c r="O563" s="108" t="str">
        <f t="shared" si="107"/>
        <v/>
      </c>
      <c r="P563" s="108" t="str">
        <f t="shared" si="108"/>
        <v/>
      </c>
      <c r="Q563" s="109" t="str">
        <f t="shared" si="109"/>
        <v/>
      </c>
      <c r="R563" s="109" t="str">
        <f t="shared" si="110"/>
        <v/>
      </c>
      <c r="S563" s="109" t="str">
        <f t="shared" si="111"/>
        <v/>
      </c>
      <c r="T563" s="109" t="str">
        <f t="shared" si="112"/>
        <v/>
      </c>
      <c r="U563" s="108" t="str">
        <f>IF(N563="","",IF(MASTER.SCHEDULE!$N563="Draw",1,IF(MASTER.SCHEDULE!$N563=H563,3,0)))</f>
        <v/>
      </c>
      <c r="V563" s="108" t="str">
        <f>IF(N563="","",IF(MASTER.SCHEDULE!$N563="Draw",1,IF(MASTER.SCHEDULE!$N563=L563,3,0)))</f>
        <v/>
      </c>
      <c r="W563" s="109" t="str">
        <f>IF(N563="","",MASTER.SCHEDULE!$Q563+MASTER.SCHEDULE!$R563)</f>
        <v/>
      </c>
      <c r="X563" s="110" t="e">
        <f t="shared" si="113"/>
        <v>#VALUE!</v>
      </c>
      <c r="Y563" s="87"/>
      <c r="Z563" s="87"/>
      <c r="AA563" s="275" t="str">
        <f t="shared" si="114"/>
        <v/>
      </c>
      <c r="AB563" s="87"/>
      <c r="AC563" s="87"/>
      <c r="AD563" s="126"/>
      <c r="AE563" s="126"/>
      <c r="AF563" s="87"/>
      <c r="AG563" s="87"/>
      <c r="AH563" s="126"/>
      <c r="AI563" s="126"/>
      <c r="AJ563" s="138"/>
      <c r="AK563" s="91"/>
      <c r="AL563" s="91"/>
      <c r="AM563" s="91"/>
      <c r="AN563" s="151"/>
      <c r="AO563" s="151"/>
      <c r="AP563" s="151"/>
      <c r="AQ563" s="151"/>
      <c r="AR563" s="151"/>
      <c r="AS563" s="151"/>
      <c r="AT563" s="151"/>
      <c r="AU563" s="152"/>
      <c r="AV563" s="152"/>
      <c r="AW563" s="152"/>
      <c r="AX563" s="151"/>
      <c r="AY563" s="151"/>
      <c r="AZ563" s="152"/>
      <c r="BA563" s="152"/>
      <c r="BB563" s="152"/>
      <c r="BC563" s="152"/>
      <c r="BD563" s="91"/>
      <c r="BE563" s="91"/>
      <c r="BF563" s="91"/>
      <c r="BG563" s="91"/>
      <c r="BH563" s="91"/>
      <c r="BI563" s="91"/>
      <c r="BJ563" s="91"/>
      <c r="BK563" s="91"/>
      <c r="BL563" s="91"/>
      <c r="BM563" s="91"/>
      <c r="BN563" s="87"/>
      <c r="BO563" s="87"/>
      <c r="BP563" s="91"/>
      <c r="BQ563" s="91"/>
      <c r="BR563" s="91"/>
      <c r="BS563" s="91"/>
      <c r="BT563" s="87"/>
      <c r="BU563" s="87"/>
      <c r="BV563" s="87"/>
      <c r="BW563" s="87"/>
      <c r="BX563" s="87"/>
      <c r="BY563" s="87"/>
      <c r="BZ563" s="87"/>
      <c r="CA563" s="87"/>
      <c r="CB563" s="87"/>
      <c r="CC563" s="87"/>
      <c r="CD563" s="87"/>
      <c r="CE563" s="87"/>
    </row>
    <row r="564" spans="1:83" ht="30" customHeight="1">
      <c r="A564" s="87"/>
      <c r="B564" s="270" t="str">
        <f>IF(OR(SCHEDULES!O563=0,SCHEDULES!O563=""),"",SCHEDULES!O563)</f>
        <v/>
      </c>
      <c r="C564" s="271" t="str">
        <f>IF(B564="","",SCHEDULES!P563)</f>
        <v/>
      </c>
      <c r="D564" s="270" t="str">
        <f>IF(B564="","",SCHEDULES!Q563)</f>
        <v/>
      </c>
      <c r="E564" s="272" t="str">
        <f>IF(B564="","",SCHEDULES!R563)</f>
        <v/>
      </c>
      <c r="F564" s="262" t="str">
        <f t="shared" si="104"/>
        <v/>
      </c>
      <c r="G564" s="270" t="str">
        <f>IFERROR(INDEX(LOGOS!B:B,MATCH(H564,LOGOS!A:A,0),1),"")</f>
        <v/>
      </c>
      <c r="H564" s="270" t="str">
        <f>IF(B564="","",SCHEDULES!S563)</f>
        <v/>
      </c>
      <c r="I564" s="313" t="s">
        <v>117</v>
      </c>
      <c r="J564" s="273" t="str">
        <f t="shared" si="105"/>
        <v/>
      </c>
      <c r="K564" s="313" t="s">
        <v>117</v>
      </c>
      <c r="L564" s="270" t="str">
        <f>IF(B564="","",SCHEDULES!T563)</f>
        <v/>
      </c>
      <c r="M564" s="270" t="str">
        <f>IFERROR(INDEX(LOGOS!B:B,MATCH(L564,LOGOS!A:A,0),1),"")</f>
        <v/>
      </c>
      <c r="N564" s="107" t="str">
        <f t="shared" si="106"/>
        <v/>
      </c>
      <c r="O564" s="108" t="str">
        <f t="shared" si="107"/>
        <v/>
      </c>
      <c r="P564" s="108" t="str">
        <f t="shared" si="108"/>
        <v/>
      </c>
      <c r="Q564" s="109" t="str">
        <f t="shared" si="109"/>
        <v/>
      </c>
      <c r="R564" s="109" t="str">
        <f t="shared" si="110"/>
        <v/>
      </c>
      <c r="S564" s="109" t="str">
        <f t="shared" si="111"/>
        <v/>
      </c>
      <c r="T564" s="109" t="str">
        <f t="shared" si="112"/>
        <v/>
      </c>
      <c r="U564" s="108" t="str">
        <f>IF(N564="","",IF(MASTER.SCHEDULE!$N564="Draw",1,IF(MASTER.SCHEDULE!$N564=H564,3,0)))</f>
        <v/>
      </c>
      <c r="V564" s="108" t="str">
        <f>IF(N564="","",IF(MASTER.SCHEDULE!$N564="Draw",1,IF(MASTER.SCHEDULE!$N564=L564,3,0)))</f>
        <v/>
      </c>
      <c r="W564" s="109" t="str">
        <f>IF(N564="","",MASTER.SCHEDULE!$Q564+MASTER.SCHEDULE!$R564)</f>
        <v/>
      </c>
      <c r="X564" s="110" t="e">
        <f t="shared" si="113"/>
        <v>#VALUE!</v>
      </c>
      <c r="Y564" s="87"/>
      <c r="Z564" s="87"/>
      <c r="AA564" s="275" t="str">
        <f t="shared" si="114"/>
        <v/>
      </c>
      <c r="AB564" s="87"/>
      <c r="AC564" s="87"/>
      <c r="AD564" s="126"/>
      <c r="AE564" s="126"/>
      <c r="AF564" s="87"/>
      <c r="AG564" s="87"/>
      <c r="AH564" s="126"/>
      <c r="AI564" s="126"/>
      <c r="AJ564" s="138"/>
      <c r="AK564" s="91"/>
      <c r="AL564" s="91"/>
      <c r="AM564" s="91"/>
      <c r="AN564" s="151"/>
      <c r="AO564" s="151"/>
      <c r="AP564" s="151"/>
      <c r="AQ564" s="151"/>
      <c r="AR564" s="151"/>
      <c r="AS564" s="151"/>
      <c r="AT564" s="151"/>
      <c r="AU564" s="152"/>
      <c r="AV564" s="152"/>
      <c r="AW564" s="152"/>
      <c r="AX564" s="151"/>
      <c r="AY564" s="151"/>
      <c r="AZ564" s="152"/>
      <c r="BA564" s="152"/>
      <c r="BB564" s="152"/>
      <c r="BC564" s="152"/>
      <c r="BD564" s="91"/>
      <c r="BE564" s="91"/>
      <c r="BF564" s="91"/>
      <c r="BG564" s="91"/>
      <c r="BH564" s="91"/>
      <c r="BI564" s="91"/>
      <c r="BJ564" s="91"/>
      <c r="BK564" s="91"/>
      <c r="BL564" s="91"/>
      <c r="BM564" s="91"/>
      <c r="BN564" s="87"/>
      <c r="BO564" s="87"/>
      <c r="BP564" s="91"/>
      <c r="BQ564" s="91"/>
      <c r="BR564" s="91"/>
      <c r="BS564" s="91"/>
      <c r="BT564" s="87"/>
      <c r="BU564" s="87"/>
      <c r="BV564" s="87"/>
      <c r="BW564" s="87"/>
      <c r="BX564" s="87"/>
      <c r="BY564" s="87"/>
      <c r="BZ564" s="87"/>
      <c r="CA564" s="87"/>
      <c r="CB564" s="87"/>
      <c r="CC564" s="87"/>
      <c r="CD564" s="87"/>
      <c r="CE564" s="87"/>
    </row>
    <row r="565" spans="1:83" ht="30" customHeight="1">
      <c r="A565" s="87"/>
      <c r="B565" s="270" t="str">
        <f>IF(OR(SCHEDULES!O564=0,SCHEDULES!O564=""),"",SCHEDULES!O564)</f>
        <v/>
      </c>
      <c r="C565" s="271" t="str">
        <f>IF(B565="","",SCHEDULES!P564)</f>
        <v/>
      </c>
      <c r="D565" s="270" t="str">
        <f>IF(B565="","",SCHEDULES!Q564)</f>
        <v/>
      </c>
      <c r="E565" s="272" t="str">
        <f>IF(B565="","",SCHEDULES!R564)</f>
        <v/>
      </c>
      <c r="F565" s="262" t="str">
        <f t="shared" si="104"/>
        <v/>
      </c>
      <c r="G565" s="270" t="str">
        <f>IFERROR(INDEX(LOGOS!B:B,MATCH(H565,LOGOS!A:A,0),1),"")</f>
        <v/>
      </c>
      <c r="H565" s="270" t="str">
        <f>IF(B565="","",SCHEDULES!S564)</f>
        <v/>
      </c>
      <c r="I565" s="313" t="s">
        <v>117</v>
      </c>
      <c r="J565" s="273" t="str">
        <f t="shared" si="105"/>
        <v/>
      </c>
      <c r="K565" s="313" t="s">
        <v>117</v>
      </c>
      <c r="L565" s="270" t="str">
        <f>IF(B565="","",SCHEDULES!T564)</f>
        <v/>
      </c>
      <c r="M565" s="270" t="str">
        <f>IFERROR(INDEX(LOGOS!B:B,MATCH(L565,LOGOS!A:A,0),1),"")</f>
        <v/>
      </c>
      <c r="N565" s="107" t="str">
        <f t="shared" si="106"/>
        <v/>
      </c>
      <c r="O565" s="108" t="str">
        <f t="shared" si="107"/>
        <v/>
      </c>
      <c r="P565" s="108" t="str">
        <f t="shared" si="108"/>
        <v/>
      </c>
      <c r="Q565" s="109" t="str">
        <f t="shared" si="109"/>
        <v/>
      </c>
      <c r="R565" s="109" t="str">
        <f t="shared" si="110"/>
        <v/>
      </c>
      <c r="S565" s="109" t="str">
        <f t="shared" si="111"/>
        <v/>
      </c>
      <c r="T565" s="109" t="str">
        <f t="shared" si="112"/>
        <v/>
      </c>
      <c r="U565" s="108" t="str">
        <f>IF(N565="","",IF(MASTER.SCHEDULE!$N565="Draw",1,IF(MASTER.SCHEDULE!$N565=H565,3,0)))</f>
        <v/>
      </c>
      <c r="V565" s="108" t="str">
        <f>IF(N565="","",IF(MASTER.SCHEDULE!$N565="Draw",1,IF(MASTER.SCHEDULE!$N565=L565,3,0)))</f>
        <v/>
      </c>
      <c r="W565" s="109" t="str">
        <f>IF(N565="","",MASTER.SCHEDULE!$Q565+MASTER.SCHEDULE!$R565)</f>
        <v/>
      </c>
      <c r="X565" s="110" t="e">
        <f t="shared" si="113"/>
        <v>#VALUE!</v>
      </c>
      <c r="Y565" s="87"/>
      <c r="Z565" s="87"/>
      <c r="AA565" s="275" t="str">
        <f t="shared" si="114"/>
        <v/>
      </c>
      <c r="AB565" s="87"/>
      <c r="AC565" s="87"/>
      <c r="AD565" s="126"/>
      <c r="AE565" s="126"/>
      <c r="AF565" s="87"/>
      <c r="AG565" s="87"/>
      <c r="AH565" s="126"/>
      <c r="AI565" s="126"/>
      <c r="AJ565" s="138"/>
      <c r="AK565" s="91"/>
      <c r="AL565" s="91"/>
      <c r="AM565" s="91"/>
      <c r="AN565" s="151"/>
      <c r="AO565" s="151"/>
      <c r="AP565" s="151"/>
      <c r="AQ565" s="151"/>
      <c r="AR565" s="151"/>
      <c r="AS565" s="151"/>
      <c r="AT565" s="151"/>
      <c r="AU565" s="152"/>
      <c r="AV565" s="152"/>
      <c r="AW565" s="152"/>
      <c r="AX565" s="151"/>
      <c r="AY565" s="151"/>
      <c r="AZ565" s="152"/>
      <c r="BA565" s="152"/>
      <c r="BB565" s="152"/>
      <c r="BC565" s="152"/>
      <c r="BD565" s="91"/>
      <c r="BE565" s="91"/>
      <c r="BF565" s="91"/>
      <c r="BG565" s="91"/>
      <c r="BH565" s="91"/>
      <c r="BI565" s="91"/>
      <c r="BJ565" s="91"/>
      <c r="BK565" s="91"/>
      <c r="BL565" s="91"/>
      <c r="BM565" s="91"/>
      <c r="BN565" s="87"/>
      <c r="BO565" s="87"/>
      <c r="BP565" s="91"/>
      <c r="BQ565" s="91"/>
      <c r="BR565" s="91"/>
      <c r="BS565" s="91"/>
      <c r="BT565" s="87"/>
      <c r="BU565" s="87"/>
      <c r="BV565" s="87"/>
      <c r="BW565" s="87"/>
      <c r="BX565" s="87"/>
      <c r="BY565" s="87"/>
      <c r="BZ565" s="87"/>
      <c r="CA565" s="87"/>
      <c r="CB565" s="87"/>
      <c r="CC565" s="87"/>
      <c r="CD565" s="87"/>
      <c r="CE565" s="87"/>
    </row>
    <row r="566" spans="1:83" ht="30" customHeight="1">
      <c r="A566" s="87"/>
      <c r="B566" s="270" t="str">
        <f>IF(OR(SCHEDULES!O565=0,SCHEDULES!O565=""),"",SCHEDULES!O565)</f>
        <v/>
      </c>
      <c r="C566" s="271" t="str">
        <f>IF(B566="","",SCHEDULES!P565)</f>
        <v/>
      </c>
      <c r="D566" s="270" t="str">
        <f>IF(B566="","",SCHEDULES!Q565)</f>
        <v/>
      </c>
      <c r="E566" s="272" t="str">
        <f>IF(B566="","",SCHEDULES!R565)</f>
        <v/>
      </c>
      <c r="F566" s="262" t="str">
        <f t="shared" si="104"/>
        <v/>
      </c>
      <c r="G566" s="270" t="str">
        <f>IFERROR(INDEX(LOGOS!B:B,MATCH(H566,LOGOS!A:A,0),1),"")</f>
        <v/>
      </c>
      <c r="H566" s="270" t="str">
        <f>IF(B566="","",SCHEDULES!S565)</f>
        <v/>
      </c>
      <c r="I566" s="313" t="s">
        <v>117</v>
      </c>
      <c r="J566" s="273" t="str">
        <f t="shared" si="105"/>
        <v/>
      </c>
      <c r="K566" s="313" t="s">
        <v>117</v>
      </c>
      <c r="L566" s="270" t="str">
        <f>IF(B566="","",SCHEDULES!T565)</f>
        <v/>
      </c>
      <c r="M566" s="270" t="str">
        <f>IFERROR(INDEX(LOGOS!B:B,MATCH(L566,LOGOS!A:A,0),1),"")</f>
        <v/>
      </c>
      <c r="N566" s="107" t="str">
        <f t="shared" si="106"/>
        <v/>
      </c>
      <c r="O566" s="108" t="str">
        <f t="shared" si="107"/>
        <v/>
      </c>
      <c r="P566" s="108" t="str">
        <f t="shared" si="108"/>
        <v/>
      </c>
      <c r="Q566" s="109" t="str">
        <f t="shared" si="109"/>
        <v/>
      </c>
      <c r="R566" s="109" t="str">
        <f t="shared" si="110"/>
        <v/>
      </c>
      <c r="S566" s="109" t="str">
        <f t="shared" si="111"/>
        <v/>
      </c>
      <c r="T566" s="109" t="str">
        <f t="shared" si="112"/>
        <v/>
      </c>
      <c r="U566" s="108" t="str">
        <f>IF(N566="","",IF(MASTER.SCHEDULE!$N566="Draw",1,IF(MASTER.SCHEDULE!$N566=H566,3,0)))</f>
        <v/>
      </c>
      <c r="V566" s="108" t="str">
        <f>IF(N566="","",IF(MASTER.SCHEDULE!$N566="Draw",1,IF(MASTER.SCHEDULE!$N566=L566,3,0)))</f>
        <v/>
      </c>
      <c r="W566" s="109" t="str">
        <f>IF(N566="","",MASTER.SCHEDULE!$Q566+MASTER.SCHEDULE!$R566)</f>
        <v/>
      </c>
      <c r="X566" s="110" t="e">
        <f t="shared" si="113"/>
        <v>#VALUE!</v>
      </c>
      <c r="Y566" s="87"/>
      <c r="Z566" s="87"/>
      <c r="AA566" s="275" t="str">
        <f t="shared" si="114"/>
        <v/>
      </c>
      <c r="AB566" s="87"/>
      <c r="AC566" s="87"/>
      <c r="AD566" s="126"/>
      <c r="AE566" s="126"/>
      <c r="AF566" s="87"/>
      <c r="AG566" s="87"/>
      <c r="AH566" s="126"/>
      <c r="AI566" s="126"/>
      <c r="AJ566" s="138"/>
      <c r="AK566" s="91"/>
      <c r="AL566" s="91"/>
      <c r="AM566" s="91"/>
      <c r="AN566" s="151"/>
      <c r="AO566" s="151"/>
      <c r="AP566" s="151"/>
      <c r="AQ566" s="151"/>
      <c r="AR566" s="151"/>
      <c r="AS566" s="151"/>
      <c r="AT566" s="151"/>
      <c r="AU566" s="152"/>
      <c r="AV566" s="152"/>
      <c r="AW566" s="152"/>
      <c r="AX566" s="151"/>
      <c r="AY566" s="151"/>
      <c r="AZ566" s="152"/>
      <c r="BA566" s="152"/>
      <c r="BB566" s="152"/>
      <c r="BC566" s="152"/>
      <c r="BD566" s="91"/>
      <c r="BE566" s="91"/>
      <c r="BF566" s="91"/>
      <c r="BG566" s="91"/>
      <c r="BH566" s="91"/>
      <c r="BI566" s="91"/>
      <c r="BJ566" s="91"/>
      <c r="BK566" s="91"/>
      <c r="BL566" s="91"/>
      <c r="BM566" s="91"/>
      <c r="BN566" s="87"/>
      <c r="BO566" s="87"/>
      <c r="BP566" s="91"/>
      <c r="BQ566" s="91"/>
      <c r="BR566" s="91"/>
      <c r="BS566" s="91"/>
      <c r="BT566" s="87"/>
      <c r="BU566" s="87"/>
      <c r="BV566" s="87"/>
      <c r="BW566" s="87"/>
      <c r="BX566" s="87"/>
      <c r="BY566" s="87"/>
      <c r="BZ566" s="87"/>
      <c r="CA566" s="87"/>
      <c r="CB566" s="87"/>
      <c r="CC566" s="87"/>
      <c r="CD566" s="87"/>
      <c r="CE566" s="87"/>
    </row>
    <row r="567" spans="1:83" ht="30" customHeight="1">
      <c r="A567" s="87"/>
      <c r="B567" s="270" t="str">
        <f>IF(OR(SCHEDULES!O566=0,SCHEDULES!O566=""),"",SCHEDULES!O566)</f>
        <v/>
      </c>
      <c r="C567" s="271" t="str">
        <f>IF(B567="","",SCHEDULES!P566)</f>
        <v/>
      </c>
      <c r="D567" s="270" t="str">
        <f>IF(B567="","",SCHEDULES!Q566)</f>
        <v/>
      </c>
      <c r="E567" s="272" t="str">
        <f>IF(B567="","",SCHEDULES!R566)</f>
        <v/>
      </c>
      <c r="F567" s="262" t="str">
        <f t="shared" si="104"/>
        <v/>
      </c>
      <c r="G567" s="270" t="str">
        <f>IFERROR(INDEX(LOGOS!B:B,MATCH(H567,LOGOS!A:A,0),1),"")</f>
        <v/>
      </c>
      <c r="H567" s="270" t="str">
        <f>IF(B567="","",SCHEDULES!S566)</f>
        <v/>
      </c>
      <c r="I567" s="313" t="s">
        <v>117</v>
      </c>
      <c r="J567" s="273" t="str">
        <f t="shared" si="105"/>
        <v/>
      </c>
      <c r="K567" s="313" t="s">
        <v>117</v>
      </c>
      <c r="L567" s="270" t="str">
        <f>IF(B567="","",SCHEDULES!T566)</f>
        <v/>
      </c>
      <c r="M567" s="270" t="str">
        <f>IFERROR(INDEX(LOGOS!B:B,MATCH(L567,LOGOS!A:A,0),1),"")</f>
        <v/>
      </c>
      <c r="N567" s="107" t="str">
        <f t="shared" si="106"/>
        <v/>
      </c>
      <c r="O567" s="108" t="str">
        <f t="shared" si="107"/>
        <v/>
      </c>
      <c r="P567" s="108" t="str">
        <f t="shared" si="108"/>
        <v/>
      </c>
      <c r="Q567" s="109" t="str">
        <f t="shared" si="109"/>
        <v/>
      </c>
      <c r="R567" s="109" t="str">
        <f t="shared" si="110"/>
        <v/>
      </c>
      <c r="S567" s="109" t="str">
        <f t="shared" si="111"/>
        <v/>
      </c>
      <c r="T567" s="109" t="str">
        <f t="shared" si="112"/>
        <v/>
      </c>
      <c r="U567" s="108" t="str">
        <f>IF(N567="","",IF(MASTER.SCHEDULE!$N567="Draw",1,IF(MASTER.SCHEDULE!$N567=H567,3,0)))</f>
        <v/>
      </c>
      <c r="V567" s="108" t="str">
        <f>IF(N567="","",IF(MASTER.SCHEDULE!$N567="Draw",1,IF(MASTER.SCHEDULE!$N567=L567,3,0)))</f>
        <v/>
      </c>
      <c r="W567" s="109" t="str">
        <f>IF(N567="","",MASTER.SCHEDULE!$Q567+MASTER.SCHEDULE!$R567)</f>
        <v/>
      </c>
      <c r="X567" s="110" t="e">
        <f t="shared" si="113"/>
        <v>#VALUE!</v>
      </c>
      <c r="Y567" s="87"/>
      <c r="Z567" s="87"/>
      <c r="AA567" s="275" t="str">
        <f t="shared" si="114"/>
        <v/>
      </c>
      <c r="AB567" s="87"/>
      <c r="AC567" s="87"/>
      <c r="AD567" s="126"/>
      <c r="AE567" s="126"/>
      <c r="AF567" s="87"/>
      <c r="AG567" s="87"/>
      <c r="AH567" s="126"/>
      <c r="AI567" s="126"/>
      <c r="AJ567" s="138"/>
      <c r="AK567" s="91"/>
      <c r="AL567" s="91"/>
      <c r="AM567" s="91"/>
      <c r="AN567" s="151"/>
      <c r="AO567" s="151"/>
      <c r="AP567" s="151"/>
      <c r="AQ567" s="151"/>
      <c r="AR567" s="151"/>
      <c r="AS567" s="151"/>
      <c r="AT567" s="151"/>
      <c r="AU567" s="152"/>
      <c r="AV567" s="152"/>
      <c r="AW567" s="152"/>
      <c r="AX567" s="151"/>
      <c r="AY567" s="151"/>
      <c r="AZ567" s="152"/>
      <c r="BA567" s="152"/>
      <c r="BB567" s="152"/>
      <c r="BC567" s="152"/>
      <c r="BD567" s="91"/>
      <c r="BE567" s="91"/>
      <c r="BF567" s="91"/>
      <c r="BG567" s="91"/>
      <c r="BH567" s="91"/>
      <c r="BI567" s="91"/>
      <c r="BJ567" s="91"/>
      <c r="BK567" s="91"/>
      <c r="BL567" s="91"/>
      <c r="BM567" s="91"/>
      <c r="BN567" s="87"/>
      <c r="BO567" s="87"/>
      <c r="BP567" s="91"/>
      <c r="BQ567" s="91"/>
      <c r="BR567" s="91"/>
      <c r="BS567" s="91"/>
      <c r="BT567" s="87"/>
      <c r="BU567" s="87"/>
      <c r="BV567" s="87"/>
      <c r="BW567" s="87"/>
      <c r="BX567" s="87"/>
      <c r="BY567" s="87"/>
      <c r="BZ567" s="87"/>
      <c r="CA567" s="87"/>
      <c r="CB567" s="87"/>
      <c r="CC567" s="87"/>
      <c r="CD567" s="87"/>
      <c r="CE567" s="87"/>
    </row>
    <row r="568" spans="1:83" ht="30" customHeight="1">
      <c r="A568" s="87"/>
      <c r="B568" s="270" t="str">
        <f>IF(OR(SCHEDULES!O567=0,SCHEDULES!O567=""),"",SCHEDULES!O567)</f>
        <v/>
      </c>
      <c r="C568" s="271" t="str">
        <f>IF(B568="","",SCHEDULES!P567)</f>
        <v/>
      </c>
      <c r="D568" s="270" t="str">
        <f>IF(B568="","",SCHEDULES!Q567)</f>
        <v/>
      </c>
      <c r="E568" s="272" t="str">
        <f>IF(B568="","",SCHEDULES!R567)</f>
        <v/>
      </c>
      <c r="F568" s="262" t="str">
        <f t="shared" si="104"/>
        <v/>
      </c>
      <c r="G568" s="270" t="str">
        <f>IFERROR(INDEX(LOGOS!B:B,MATCH(H568,LOGOS!A:A,0),1),"")</f>
        <v/>
      </c>
      <c r="H568" s="270" t="str">
        <f>IF(B568="","",SCHEDULES!S567)</f>
        <v/>
      </c>
      <c r="I568" s="313" t="s">
        <v>117</v>
      </c>
      <c r="J568" s="273" t="str">
        <f t="shared" si="105"/>
        <v/>
      </c>
      <c r="K568" s="313" t="s">
        <v>117</v>
      </c>
      <c r="L568" s="270" t="str">
        <f>IF(B568="","",SCHEDULES!T567)</f>
        <v/>
      </c>
      <c r="M568" s="270" t="str">
        <f>IFERROR(INDEX(LOGOS!B:B,MATCH(L568,LOGOS!A:A,0),1),"")</f>
        <v/>
      </c>
      <c r="N568" s="107" t="str">
        <f t="shared" si="106"/>
        <v/>
      </c>
      <c r="O568" s="108" t="str">
        <f t="shared" si="107"/>
        <v/>
      </c>
      <c r="P568" s="108" t="str">
        <f t="shared" si="108"/>
        <v/>
      </c>
      <c r="Q568" s="109" t="str">
        <f t="shared" si="109"/>
        <v/>
      </c>
      <c r="R568" s="109" t="str">
        <f t="shared" si="110"/>
        <v/>
      </c>
      <c r="S568" s="109" t="str">
        <f t="shared" si="111"/>
        <v/>
      </c>
      <c r="T568" s="109" t="str">
        <f t="shared" si="112"/>
        <v/>
      </c>
      <c r="U568" s="108" t="str">
        <f>IF(N568="","",IF(MASTER.SCHEDULE!$N568="Draw",1,IF(MASTER.SCHEDULE!$N568=H568,3,0)))</f>
        <v/>
      </c>
      <c r="V568" s="108" t="str">
        <f>IF(N568="","",IF(MASTER.SCHEDULE!$N568="Draw",1,IF(MASTER.SCHEDULE!$N568=L568,3,0)))</f>
        <v/>
      </c>
      <c r="W568" s="109" t="str">
        <f>IF(N568="","",MASTER.SCHEDULE!$Q568+MASTER.SCHEDULE!$R568)</f>
        <v/>
      </c>
      <c r="X568" s="110" t="e">
        <f t="shared" si="113"/>
        <v>#VALUE!</v>
      </c>
      <c r="Y568" s="87"/>
      <c r="Z568" s="87"/>
      <c r="AA568" s="275" t="str">
        <f t="shared" si="114"/>
        <v/>
      </c>
      <c r="AB568" s="87"/>
      <c r="AC568" s="87"/>
      <c r="AD568" s="126"/>
      <c r="AE568" s="126"/>
      <c r="AF568" s="87"/>
      <c r="AG568" s="87"/>
      <c r="AH568" s="126"/>
      <c r="AI568" s="126"/>
      <c r="AJ568" s="138"/>
      <c r="AK568" s="91"/>
      <c r="AL568" s="91"/>
      <c r="AM568" s="91"/>
      <c r="AN568" s="151"/>
      <c r="AO568" s="151"/>
      <c r="AP568" s="151"/>
      <c r="AQ568" s="151"/>
      <c r="AR568" s="151"/>
      <c r="AS568" s="151"/>
      <c r="AT568" s="151"/>
      <c r="AU568" s="152"/>
      <c r="AV568" s="152"/>
      <c r="AW568" s="152"/>
      <c r="AX568" s="151"/>
      <c r="AY568" s="151"/>
      <c r="AZ568" s="152"/>
      <c r="BA568" s="152"/>
      <c r="BB568" s="152"/>
      <c r="BC568" s="152"/>
      <c r="BD568" s="91"/>
      <c r="BE568" s="91"/>
      <c r="BF568" s="91"/>
      <c r="BG568" s="91"/>
      <c r="BH568" s="91"/>
      <c r="BI568" s="91"/>
      <c r="BJ568" s="91"/>
      <c r="BK568" s="91"/>
      <c r="BL568" s="91"/>
      <c r="BM568" s="91"/>
      <c r="BN568" s="87"/>
      <c r="BO568" s="87"/>
      <c r="BP568" s="91"/>
      <c r="BQ568" s="91"/>
      <c r="BR568" s="91"/>
      <c r="BS568" s="91"/>
      <c r="BT568" s="87"/>
      <c r="BU568" s="87"/>
      <c r="BV568" s="87"/>
      <c r="BW568" s="87"/>
      <c r="BX568" s="87"/>
      <c r="BY568" s="87"/>
      <c r="BZ568" s="87"/>
      <c r="CA568" s="87"/>
      <c r="CB568" s="87"/>
      <c r="CC568" s="87"/>
      <c r="CD568" s="87"/>
      <c r="CE568" s="87"/>
    </row>
    <row r="569" spans="1:83" ht="30" customHeight="1">
      <c r="A569" s="87"/>
      <c r="B569" s="270" t="str">
        <f>IF(OR(SCHEDULES!O568=0,SCHEDULES!O568=""),"",SCHEDULES!O568)</f>
        <v/>
      </c>
      <c r="C569" s="271" t="str">
        <f>IF(B569="","",SCHEDULES!P568)</f>
        <v/>
      </c>
      <c r="D569" s="270" t="str">
        <f>IF(B569="","",SCHEDULES!Q568)</f>
        <v/>
      </c>
      <c r="E569" s="272" t="str">
        <f>IF(B569="","",SCHEDULES!R568)</f>
        <v/>
      </c>
      <c r="F569" s="262" t="str">
        <f t="shared" si="104"/>
        <v/>
      </c>
      <c r="G569" s="270" t="str">
        <f>IFERROR(INDEX(LOGOS!B:B,MATCH(H569,LOGOS!A:A,0),1),"")</f>
        <v/>
      </c>
      <c r="H569" s="270" t="str">
        <f>IF(B569="","",SCHEDULES!S568)</f>
        <v/>
      </c>
      <c r="I569" s="313" t="s">
        <v>117</v>
      </c>
      <c r="J569" s="273" t="str">
        <f t="shared" si="105"/>
        <v/>
      </c>
      <c r="K569" s="313" t="s">
        <v>117</v>
      </c>
      <c r="L569" s="270" t="str">
        <f>IF(B569="","",SCHEDULES!T568)</f>
        <v/>
      </c>
      <c r="M569" s="270" t="str">
        <f>IFERROR(INDEX(LOGOS!B:B,MATCH(L569,LOGOS!A:A,0),1),"")</f>
        <v/>
      </c>
      <c r="N569" s="107" t="str">
        <f t="shared" si="106"/>
        <v/>
      </c>
      <c r="O569" s="108" t="str">
        <f t="shared" si="107"/>
        <v/>
      </c>
      <c r="P569" s="108" t="str">
        <f t="shared" si="108"/>
        <v/>
      </c>
      <c r="Q569" s="109" t="str">
        <f t="shared" si="109"/>
        <v/>
      </c>
      <c r="R569" s="109" t="str">
        <f t="shared" si="110"/>
        <v/>
      </c>
      <c r="S569" s="109" t="str">
        <f t="shared" si="111"/>
        <v/>
      </c>
      <c r="T569" s="109" t="str">
        <f t="shared" si="112"/>
        <v/>
      </c>
      <c r="U569" s="108" t="str">
        <f>IF(N569="","",IF(MASTER.SCHEDULE!$N569="Draw",1,IF(MASTER.SCHEDULE!$N569=H569,3,0)))</f>
        <v/>
      </c>
      <c r="V569" s="108" t="str">
        <f>IF(N569="","",IF(MASTER.SCHEDULE!$N569="Draw",1,IF(MASTER.SCHEDULE!$N569=L569,3,0)))</f>
        <v/>
      </c>
      <c r="W569" s="109" t="str">
        <f>IF(N569="","",MASTER.SCHEDULE!$Q569+MASTER.SCHEDULE!$R569)</f>
        <v/>
      </c>
      <c r="X569" s="110" t="e">
        <f t="shared" si="113"/>
        <v>#VALUE!</v>
      </c>
      <c r="Y569" s="87"/>
      <c r="Z569" s="87"/>
      <c r="AA569" s="275" t="str">
        <f t="shared" si="114"/>
        <v/>
      </c>
      <c r="AB569" s="87"/>
      <c r="AC569" s="87"/>
      <c r="AD569" s="126"/>
      <c r="AE569" s="126"/>
      <c r="AF569" s="87"/>
      <c r="AG569" s="87"/>
      <c r="AH569" s="126"/>
      <c r="AI569" s="126"/>
      <c r="AJ569" s="138"/>
      <c r="AK569" s="91"/>
      <c r="AL569" s="91"/>
      <c r="AM569" s="91"/>
      <c r="AN569" s="151"/>
      <c r="AO569" s="151"/>
      <c r="AP569" s="151"/>
      <c r="AQ569" s="151"/>
      <c r="AR569" s="151"/>
      <c r="AS569" s="151"/>
      <c r="AT569" s="151"/>
      <c r="AU569" s="152"/>
      <c r="AV569" s="152"/>
      <c r="AW569" s="152"/>
      <c r="AX569" s="151"/>
      <c r="AY569" s="151"/>
      <c r="AZ569" s="152"/>
      <c r="BA569" s="152"/>
      <c r="BB569" s="152"/>
      <c r="BC569" s="152"/>
      <c r="BD569" s="91"/>
      <c r="BE569" s="91"/>
      <c r="BF569" s="91"/>
      <c r="BG569" s="91"/>
      <c r="BH569" s="91"/>
      <c r="BI569" s="91"/>
      <c r="BJ569" s="91"/>
      <c r="BK569" s="91"/>
      <c r="BL569" s="91"/>
      <c r="BM569" s="91"/>
      <c r="BN569" s="87"/>
      <c r="BO569" s="87"/>
      <c r="BP569" s="91"/>
      <c r="BQ569" s="91"/>
      <c r="BR569" s="91"/>
      <c r="BS569" s="91"/>
      <c r="BT569" s="87"/>
      <c r="BU569" s="87"/>
      <c r="BV569" s="87"/>
      <c r="BW569" s="87"/>
      <c r="BX569" s="87"/>
      <c r="BY569" s="87"/>
      <c r="BZ569" s="87"/>
      <c r="CA569" s="87"/>
      <c r="CB569" s="87"/>
      <c r="CC569" s="87"/>
      <c r="CD569" s="87"/>
      <c r="CE569" s="87"/>
    </row>
    <row r="570" spans="1:83" ht="30" customHeight="1">
      <c r="A570" s="87"/>
      <c r="B570" s="270" t="str">
        <f>IF(OR(SCHEDULES!O569=0,SCHEDULES!O569=""),"",SCHEDULES!O569)</f>
        <v/>
      </c>
      <c r="C570" s="271" t="str">
        <f>IF(B570="","",SCHEDULES!P569)</f>
        <v/>
      </c>
      <c r="D570" s="270" t="str">
        <f>IF(B570="","",SCHEDULES!Q569)</f>
        <v/>
      </c>
      <c r="E570" s="272" t="str">
        <f>IF(B570="","",SCHEDULES!R569)</f>
        <v/>
      </c>
      <c r="F570" s="262" t="str">
        <f t="shared" si="104"/>
        <v/>
      </c>
      <c r="G570" s="270" t="str">
        <f>IFERROR(INDEX(LOGOS!B:B,MATCH(H570,LOGOS!A:A,0),1),"")</f>
        <v/>
      </c>
      <c r="H570" s="270" t="str">
        <f>IF(B570="","",SCHEDULES!S569)</f>
        <v/>
      </c>
      <c r="I570" s="313" t="s">
        <v>117</v>
      </c>
      <c r="J570" s="273" t="str">
        <f t="shared" si="105"/>
        <v/>
      </c>
      <c r="K570" s="313" t="s">
        <v>117</v>
      </c>
      <c r="L570" s="270" t="str">
        <f>IF(B570="","",SCHEDULES!T569)</f>
        <v/>
      </c>
      <c r="M570" s="270" t="str">
        <f>IFERROR(INDEX(LOGOS!B:B,MATCH(L570,LOGOS!A:A,0),1),"")</f>
        <v/>
      </c>
      <c r="N570" s="107" t="str">
        <f t="shared" si="106"/>
        <v/>
      </c>
      <c r="O570" s="108" t="str">
        <f t="shared" si="107"/>
        <v/>
      </c>
      <c r="P570" s="108" t="str">
        <f t="shared" si="108"/>
        <v/>
      </c>
      <c r="Q570" s="109" t="str">
        <f t="shared" si="109"/>
        <v/>
      </c>
      <c r="R570" s="109" t="str">
        <f t="shared" si="110"/>
        <v/>
      </c>
      <c r="S570" s="109" t="str">
        <f t="shared" si="111"/>
        <v/>
      </c>
      <c r="T570" s="109" t="str">
        <f t="shared" si="112"/>
        <v/>
      </c>
      <c r="U570" s="108" t="str">
        <f>IF(N570="","",IF(MASTER.SCHEDULE!$N570="Draw",1,IF(MASTER.SCHEDULE!$N570=H570,3,0)))</f>
        <v/>
      </c>
      <c r="V570" s="108" t="str">
        <f>IF(N570="","",IF(MASTER.SCHEDULE!$N570="Draw",1,IF(MASTER.SCHEDULE!$N570=L570,3,0)))</f>
        <v/>
      </c>
      <c r="W570" s="109" t="str">
        <f>IF(N570="","",MASTER.SCHEDULE!$Q570+MASTER.SCHEDULE!$R570)</f>
        <v/>
      </c>
      <c r="X570" s="110" t="e">
        <f t="shared" si="113"/>
        <v>#VALUE!</v>
      </c>
      <c r="Y570" s="87"/>
      <c r="Z570" s="87"/>
      <c r="AA570" s="275" t="str">
        <f t="shared" si="114"/>
        <v/>
      </c>
      <c r="AB570" s="87"/>
      <c r="AC570" s="87"/>
      <c r="AD570" s="126"/>
      <c r="AE570" s="126"/>
      <c r="AF570" s="87"/>
      <c r="AG570" s="87"/>
      <c r="AH570" s="126"/>
      <c r="AI570" s="126"/>
      <c r="AJ570" s="138"/>
      <c r="AK570" s="91"/>
      <c r="AL570" s="91"/>
      <c r="AM570" s="91"/>
      <c r="AN570" s="151"/>
      <c r="AO570" s="151"/>
      <c r="AP570" s="151"/>
      <c r="AQ570" s="151"/>
      <c r="AR570" s="151"/>
      <c r="AS570" s="151"/>
      <c r="AT570" s="151"/>
      <c r="AU570" s="152"/>
      <c r="AV570" s="152"/>
      <c r="AW570" s="152"/>
      <c r="AX570" s="151"/>
      <c r="AY570" s="151"/>
      <c r="AZ570" s="152"/>
      <c r="BA570" s="152"/>
      <c r="BB570" s="152"/>
      <c r="BC570" s="152"/>
      <c r="BD570" s="91"/>
      <c r="BE570" s="91"/>
      <c r="BF570" s="91"/>
      <c r="BG570" s="91"/>
      <c r="BH570" s="91"/>
      <c r="BI570" s="91"/>
      <c r="BJ570" s="91"/>
      <c r="BK570" s="91"/>
      <c r="BL570" s="91"/>
      <c r="BM570" s="91"/>
      <c r="BN570" s="87"/>
      <c r="BO570" s="87"/>
      <c r="BP570" s="91"/>
      <c r="BQ570" s="91"/>
      <c r="BR570" s="91"/>
      <c r="BS570" s="91"/>
      <c r="BT570" s="87"/>
      <c r="BU570" s="87"/>
      <c r="BV570" s="87"/>
      <c r="BW570" s="87"/>
      <c r="BX570" s="87"/>
      <c r="BY570" s="87"/>
      <c r="BZ570" s="87"/>
      <c r="CA570" s="87"/>
      <c r="CB570" s="87"/>
      <c r="CC570" s="87"/>
      <c r="CD570" s="87"/>
      <c r="CE570" s="87"/>
    </row>
    <row r="571" spans="1:83" ht="30" customHeight="1">
      <c r="A571" s="87"/>
      <c r="B571" s="270" t="str">
        <f>IF(OR(SCHEDULES!O570=0,SCHEDULES!O570=""),"",SCHEDULES!O570)</f>
        <v/>
      </c>
      <c r="C571" s="271" t="str">
        <f>IF(B571="","",SCHEDULES!P570)</f>
        <v/>
      </c>
      <c r="D571" s="270" t="str">
        <f>IF(B571="","",SCHEDULES!Q570)</f>
        <v/>
      </c>
      <c r="E571" s="272" t="str">
        <f>IF(B571="","",SCHEDULES!R570)</f>
        <v/>
      </c>
      <c r="F571" s="262" t="str">
        <f t="shared" si="104"/>
        <v/>
      </c>
      <c r="G571" s="270" t="str">
        <f>IFERROR(INDEX(LOGOS!B:B,MATCH(H571,LOGOS!A:A,0),1),"")</f>
        <v/>
      </c>
      <c r="H571" s="270" t="str">
        <f>IF(B571="","",SCHEDULES!S570)</f>
        <v/>
      </c>
      <c r="I571" s="313" t="s">
        <v>117</v>
      </c>
      <c r="J571" s="273" t="str">
        <f t="shared" si="105"/>
        <v/>
      </c>
      <c r="K571" s="313" t="s">
        <v>117</v>
      </c>
      <c r="L571" s="270" t="str">
        <f>IF(B571="","",SCHEDULES!T570)</f>
        <v/>
      </c>
      <c r="M571" s="270" t="str">
        <f>IFERROR(INDEX(LOGOS!B:B,MATCH(L571,LOGOS!A:A,0),1),"")</f>
        <v/>
      </c>
      <c r="N571" s="107" t="str">
        <f t="shared" si="106"/>
        <v/>
      </c>
      <c r="O571" s="108" t="str">
        <f t="shared" si="107"/>
        <v/>
      </c>
      <c r="P571" s="108" t="str">
        <f t="shared" si="108"/>
        <v/>
      </c>
      <c r="Q571" s="109" t="str">
        <f t="shared" si="109"/>
        <v/>
      </c>
      <c r="R571" s="109" t="str">
        <f t="shared" si="110"/>
        <v/>
      </c>
      <c r="S571" s="109" t="str">
        <f t="shared" si="111"/>
        <v/>
      </c>
      <c r="T571" s="109" t="str">
        <f t="shared" si="112"/>
        <v/>
      </c>
      <c r="U571" s="108" t="str">
        <f>IF(N571="","",IF(MASTER.SCHEDULE!$N571="Draw",1,IF(MASTER.SCHEDULE!$N571=H571,3,0)))</f>
        <v/>
      </c>
      <c r="V571" s="108" t="str">
        <f>IF(N571="","",IF(MASTER.SCHEDULE!$N571="Draw",1,IF(MASTER.SCHEDULE!$N571=L571,3,0)))</f>
        <v/>
      </c>
      <c r="W571" s="109" t="str">
        <f>IF(N571="","",MASTER.SCHEDULE!$Q571+MASTER.SCHEDULE!$R571)</f>
        <v/>
      </c>
      <c r="X571" s="110" t="e">
        <f t="shared" si="113"/>
        <v>#VALUE!</v>
      </c>
      <c r="Y571" s="87"/>
      <c r="Z571" s="87"/>
      <c r="AA571" s="275" t="str">
        <f t="shared" si="114"/>
        <v/>
      </c>
      <c r="AB571" s="87"/>
      <c r="AC571" s="87"/>
      <c r="AD571" s="126"/>
      <c r="AE571" s="126"/>
      <c r="AF571" s="87"/>
      <c r="AG571" s="87"/>
      <c r="AH571" s="126"/>
      <c r="AI571" s="126"/>
      <c r="AJ571" s="138"/>
      <c r="AK571" s="91"/>
      <c r="AL571" s="91"/>
      <c r="AM571" s="91"/>
      <c r="AN571" s="151"/>
      <c r="AO571" s="151"/>
      <c r="AP571" s="151"/>
      <c r="AQ571" s="151"/>
      <c r="AR571" s="151"/>
      <c r="AS571" s="151"/>
      <c r="AT571" s="151"/>
      <c r="AU571" s="152"/>
      <c r="AV571" s="152"/>
      <c r="AW571" s="152"/>
      <c r="AX571" s="151"/>
      <c r="AY571" s="151"/>
      <c r="AZ571" s="152"/>
      <c r="BA571" s="152"/>
      <c r="BB571" s="152"/>
      <c r="BC571" s="152"/>
      <c r="BD571" s="91"/>
      <c r="BE571" s="91"/>
      <c r="BF571" s="91"/>
      <c r="BG571" s="91"/>
      <c r="BH571" s="91"/>
      <c r="BI571" s="91"/>
      <c r="BJ571" s="91"/>
      <c r="BK571" s="91"/>
      <c r="BL571" s="91"/>
      <c r="BM571" s="91"/>
      <c r="BN571" s="87"/>
      <c r="BO571" s="87"/>
      <c r="BP571" s="91"/>
      <c r="BQ571" s="91"/>
      <c r="BR571" s="91"/>
      <c r="BS571" s="91"/>
      <c r="BT571" s="87"/>
      <c r="BU571" s="87"/>
      <c r="BV571" s="87"/>
      <c r="BW571" s="87"/>
      <c r="BX571" s="87"/>
      <c r="BY571" s="87"/>
      <c r="BZ571" s="87"/>
      <c r="CA571" s="87"/>
      <c r="CB571" s="87"/>
      <c r="CC571" s="87"/>
      <c r="CD571" s="87"/>
      <c r="CE571" s="87"/>
    </row>
    <row r="572" spans="1:83" ht="30" customHeight="1">
      <c r="A572" s="87"/>
      <c r="B572" s="270" t="str">
        <f>IF(OR(SCHEDULES!O571=0,SCHEDULES!O571=""),"",SCHEDULES!O571)</f>
        <v/>
      </c>
      <c r="C572" s="271" t="str">
        <f>IF(B572="","",SCHEDULES!P571)</f>
        <v/>
      </c>
      <c r="D572" s="270" t="str">
        <f>IF(B572="","",SCHEDULES!Q571)</f>
        <v/>
      </c>
      <c r="E572" s="272" t="str">
        <f>IF(B572="","",SCHEDULES!R571)</f>
        <v/>
      </c>
      <c r="F572" s="262" t="str">
        <f t="shared" si="104"/>
        <v/>
      </c>
      <c r="G572" s="270" t="str">
        <f>IFERROR(INDEX(LOGOS!B:B,MATCH(H572,LOGOS!A:A,0),1),"")</f>
        <v/>
      </c>
      <c r="H572" s="270" t="str">
        <f>IF(B572="","",SCHEDULES!S571)</f>
        <v/>
      </c>
      <c r="I572" s="313" t="s">
        <v>117</v>
      </c>
      <c r="J572" s="273" t="str">
        <f t="shared" si="105"/>
        <v/>
      </c>
      <c r="K572" s="313" t="s">
        <v>117</v>
      </c>
      <c r="L572" s="270" t="str">
        <f>IF(B572="","",SCHEDULES!T571)</f>
        <v/>
      </c>
      <c r="M572" s="270" t="str">
        <f>IFERROR(INDEX(LOGOS!B:B,MATCH(L572,LOGOS!A:A,0),1),"")</f>
        <v/>
      </c>
      <c r="N572" s="107" t="str">
        <f t="shared" si="106"/>
        <v/>
      </c>
      <c r="O572" s="108" t="str">
        <f t="shared" si="107"/>
        <v/>
      </c>
      <c r="P572" s="108" t="str">
        <f t="shared" si="108"/>
        <v/>
      </c>
      <c r="Q572" s="109" t="str">
        <f t="shared" si="109"/>
        <v/>
      </c>
      <c r="R572" s="109" t="str">
        <f t="shared" si="110"/>
        <v/>
      </c>
      <c r="S572" s="109" t="str">
        <f t="shared" si="111"/>
        <v/>
      </c>
      <c r="T572" s="109" t="str">
        <f t="shared" si="112"/>
        <v/>
      </c>
      <c r="U572" s="108" t="str">
        <f>IF(N572="","",IF(MASTER.SCHEDULE!$N572="Draw",1,IF(MASTER.SCHEDULE!$N572=H572,3,0)))</f>
        <v/>
      </c>
      <c r="V572" s="108" t="str">
        <f>IF(N572="","",IF(MASTER.SCHEDULE!$N572="Draw",1,IF(MASTER.SCHEDULE!$N572=L572,3,0)))</f>
        <v/>
      </c>
      <c r="W572" s="109" t="str">
        <f>IF(N572="","",MASTER.SCHEDULE!$Q572+MASTER.SCHEDULE!$R572)</f>
        <v/>
      </c>
      <c r="X572" s="110" t="e">
        <f t="shared" si="113"/>
        <v>#VALUE!</v>
      </c>
      <c r="Y572" s="87"/>
      <c r="Z572" s="87"/>
      <c r="AA572" s="275" t="str">
        <f t="shared" si="114"/>
        <v/>
      </c>
      <c r="AB572" s="87"/>
      <c r="AC572" s="87"/>
      <c r="AD572" s="126"/>
      <c r="AE572" s="126"/>
      <c r="AF572" s="87"/>
      <c r="AG572" s="87"/>
      <c r="AH572" s="126"/>
      <c r="AI572" s="126"/>
      <c r="AJ572" s="138"/>
      <c r="AK572" s="91"/>
      <c r="AL572" s="91"/>
      <c r="AM572" s="91"/>
      <c r="AN572" s="151"/>
      <c r="AO572" s="151"/>
      <c r="AP572" s="151"/>
      <c r="AQ572" s="151"/>
      <c r="AR572" s="151"/>
      <c r="AS572" s="151"/>
      <c r="AT572" s="151"/>
      <c r="AU572" s="152"/>
      <c r="AV572" s="152"/>
      <c r="AW572" s="152"/>
      <c r="AX572" s="151"/>
      <c r="AY572" s="151"/>
      <c r="AZ572" s="152"/>
      <c r="BA572" s="152"/>
      <c r="BB572" s="152"/>
      <c r="BC572" s="152"/>
      <c r="BD572" s="91"/>
      <c r="BE572" s="91"/>
      <c r="BF572" s="91"/>
      <c r="BG572" s="91"/>
      <c r="BH572" s="91"/>
      <c r="BI572" s="91"/>
      <c r="BJ572" s="91"/>
      <c r="BK572" s="91"/>
      <c r="BL572" s="91"/>
      <c r="BM572" s="91"/>
      <c r="BN572" s="87"/>
      <c r="BO572" s="87"/>
      <c r="BP572" s="91"/>
      <c r="BQ572" s="91"/>
      <c r="BR572" s="91"/>
      <c r="BS572" s="91"/>
      <c r="BT572" s="87"/>
      <c r="BU572" s="87"/>
      <c r="BV572" s="87"/>
      <c r="BW572" s="87"/>
      <c r="BX572" s="87"/>
      <c r="BY572" s="87"/>
      <c r="BZ572" s="87"/>
      <c r="CA572" s="87"/>
      <c r="CB572" s="87"/>
      <c r="CC572" s="87"/>
      <c r="CD572" s="87"/>
      <c r="CE572" s="87"/>
    </row>
    <row r="573" spans="1:83" ht="30" customHeight="1">
      <c r="A573" s="87"/>
      <c r="B573" s="270" t="str">
        <f>IF(OR(SCHEDULES!O572=0,SCHEDULES!O572=""),"",SCHEDULES!O572)</f>
        <v/>
      </c>
      <c r="C573" s="271" t="str">
        <f>IF(B573="","",SCHEDULES!P572)</f>
        <v/>
      </c>
      <c r="D573" s="270" t="str">
        <f>IF(B573="","",SCHEDULES!Q572)</f>
        <v/>
      </c>
      <c r="E573" s="272" t="str">
        <f>IF(B573="","",SCHEDULES!R572)</f>
        <v/>
      </c>
      <c r="F573" s="262" t="str">
        <f t="shared" si="104"/>
        <v/>
      </c>
      <c r="G573" s="270" t="str">
        <f>IFERROR(INDEX(LOGOS!B:B,MATCH(H573,LOGOS!A:A,0),1),"")</f>
        <v/>
      </c>
      <c r="H573" s="270" t="str">
        <f>IF(B573="","",SCHEDULES!S572)</f>
        <v/>
      </c>
      <c r="I573" s="313" t="s">
        <v>117</v>
      </c>
      <c r="J573" s="273" t="str">
        <f t="shared" si="105"/>
        <v/>
      </c>
      <c r="K573" s="313" t="s">
        <v>117</v>
      </c>
      <c r="L573" s="270" t="str">
        <f>IF(B573="","",SCHEDULES!T572)</f>
        <v/>
      </c>
      <c r="M573" s="270" t="str">
        <f>IFERROR(INDEX(LOGOS!B:B,MATCH(L573,LOGOS!A:A,0),1),"")</f>
        <v/>
      </c>
      <c r="N573" s="107" t="str">
        <f t="shared" si="106"/>
        <v/>
      </c>
      <c r="O573" s="108" t="str">
        <f t="shared" si="107"/>
        <v/>
      </c>
      <c r="P573" s="108" t="str">
        <f t="shared" si="108"/>
        <v/>
      </c>
      <c r="Q573" s="109" t="str">
        <f t="shared" si="109"/>
        <v/>
      </c>
      <c r="R573" s="109" t="str">
        <f t="shared" si="110"/>
        <v/>
      </c>
      <c r="S573" s="109" t="str">
        <f t="shared" si="111"/>
        <v/>
      </c>
      <c r="T573" s="109" t="str">
        <f t="shared" si="112"/>
        <v/>
      </c>
      <c r="U573" s="108" t="str">
        <f>IF(N573="","",IF(MASTER.SCHEDULE!$N573="Draw",1,IF(MASTER.SCHEDULE!$N573=H573,3,0)))</f>
        <v/>
      </c>
      <c r="V573" s="108" t="str">
        <f>IF(N573="","",IF(MASTER.SCHEDULE!$N573="Draw",1,IF(MASTER.SCHEDULE!$N573=L573,3,0)))</f>
        <v/>
      </c>
      <c r="W573" s="109" t="str">
        <f>IF(N573="","",MASTER.SCHEDULE!$Q573+MASTER.SCHEDULE!$R573)</f>
        <v/>
      </c>
      <c r="X573" s="110" t="e">
        <f t="shared" si="113"/>
        <v>#VALUE!</v>
      </c>
      <c r="Y573" s="87"/>
      <c r="Z573" s="87"/>
      <c r="AA573" s="275" t="str">
        <f t="shared" si="114"/>
        <v/>
      </c>
      <c r="AB573" s="87"/>
      <c r="AC573" s="87"/>
      <c r="AD573" s="126"/>
      <c r="AE573" s="126"/>
      <c r="AF573" s="87"/>
      <c r="AG573" s="87"/>
      <c r="AH573" s="126"/>
      <c r="AI573" s="126"/>
      <c r="AJ573" s="138"/>
      <c r="AK573" s="91"/>
      <c r="AL573" s="91"/>
      <c r="AM573" s="91"/>
      <c r="AN573" s="151"/>
      <c r="AO573" s="151"/>
      <c r="AP573" s="151"/>
      <c r="AQ573" s="151"/>
      <c r="AR573" s="151"/>
      <c r="AS573" s="151"/>
      <c r="AT573" s="151"/>
      <c r="AU573" s="152"/>
      <c r="AV573" s="152"/>
      <c r="AW573" s="152"/>
      <c r="AX573" s="151"/>
      <c r="AY573" s="151"/>
      <c r="AZ573" s="152"/>
      <c r="BA573" s="152"/>
      <c r="BB573" s="152"/>
      <c r="BC573" s="152"/>
      <c r="BD573" s="91"/>
      <c r="BE573" s="91"/>
      <c r="BF573" s="91"/>
      <c r="BG573" s="91"/>
      <c r="BH573" s="91"/>
      <c r="BI573" s="91"/>
      <c r="BJ573" s="91"/>
      <c r="BK573" s="91"/>
      <c r="BL573" s="91"/>
      <c r="BM573" s="91"/>
      <c r="BN573" s="87"/>
      <c r="BO573" s="87"/>
      <c r="BP573" s="91"/>
      <c r="BQ573" s="91"/>
      <c r="BR573" s="91"/>
      <c r="BS573" s="91"/>
      <c r="BT573" s="87"/>
      <c r="BU573" s="87"/>
      <c r="BV573" s="87"/>
      <c r="BW573" s="87"/>
      <c r="BX573" s="87"/>
      <c r="BY573" s="87"/>
      <c r="BZ573" s="87"/>
      <c r="CA573" s="87"/>
      <c r="CB573" s="87"/>
      <c r="CC573" s="87"/>
      <c r="CD573" s="87"/>
      <c r="CE573" s="87"/>
    </row>
    <row r="574" spans="1:83" ht="30" customHeight="1">
      <c r="A574" s="87"/>
      <c r="B574" s="270" t="str">
        <f>IF(OR(SCHEDULES!O573=0,SCHEDULES!O573=""),"",SCHEDULES!O573)</f>
        <v/>
      </c>
      <c r="C574" s="271" t="str">
        <f>IF(B574="","",SCHEDULES!P573)</f>
        <v/>
      </c>
      <c r="D574" s="270" t="str">
        <f>IF(B574="","",SCHEDULES!Q573)</f>
        <v/>
      </c>
      <c r="E574" s="272" t="str">
        <f>IF(B574="","",SCHEDULES!R573)</f>
        <v/>
      </c>
      <c r="F574" s="262" t="str">
        <f t="shared" si="104"/>
        <v/>
      </c>
      <c r="G574" s="270" t="str">
        <f>IFERROR(INDEX(LOGOS!B:B,MATCH(H574,LOGOS!A:A,0),1),"")</f>
        <v/>
      </c>
      <c r="H574" s="270" t="str">
        <f>IF(B574="","",SCHEDULES!S573)</f>
        <v/>
      </c>
      <c r="I574" s="313" t="s">
        <v>117</v>
      </c>
      <c r="J574" s="273" t="str">
        <f t="shared" si="105"/>
        <v/>
      </c>
      <c r="K574" s="313" t="s">
        <v>117</v>
      </c>
      <c r="L574" s="270" t="str">
        <f>IF(B574="","",SCHEDULES!T573)</f>
        <v/>
      </c>
      <c r="M574" s="270" t="str">
        <f>IFERROR(INDEX(LOGOS!B:B,MATCH(L574,LOGOS!A:A,0),1),"")</f>
        <v/>
      </c>
      <c r="N574" s="107" t="str">
        <f t="shared" si="106"/>
        <v/>
      </c>
      <c r="O574" s="108" t="str">
        <f t="shared" si="107"/>
        <v/>
      </c>
      <c r="P574" s="108" t="str">
        <f t="shared" si="108"/>
        <v/>
      </c>
      <c r="Q574" s="109" t="str">
        <f t="shared" si="109"/>
        <v/>
      </c>
      <c r="R574" s="109" t="str">
        <f t="shared" si="110"/>
        <v/>
      </c>
      <c r="S574" s="109" t="str">
        <f t="shared" si="111"/>
        <v/>
      </c>
      <c r="T574" s="109" t="str">
        <f t="shared" si="112"/>
        <v/>
      </c>
      <c r="U574" s="108" t="str">
        <f>IF(N574="","",IF(MASTER.SCHEDULE!$N574="Draw",1,IF(MASTER.SCHEDULE!$N574=H574,3,0)))</f>
        <v/>
      </c>
      <c r="V574" s="108" t="str">
        <f>IF(N574="","",IF(MASTER.SCHEDULE!$N574="Draw",1,IF(MASTER.SCHEDULE!$N574=L574,3,0)))</f>
        <v/>
      </c>
      <c r="W574" s="109" t="str">
        <f>IF(N574="","",MASTER.SCHEDULE!$Q574+MASTER.SCHEDULE!$R574)</f>
        <v/>
      </c>
      <c r="X574" s="110" t="e">
        <f t="shared" si="113"/>
        <v>#VALUE!</v>
      </c>
      <c r="Y574" s="87"/>
      <c r="Z574" s="87"/>
      <c r="AA574" s="275" t="str">
        <f t="shared" si="114"/>
        <v/>
      </c>
      <c r="AB574" s="87"/>
      <c r="AC574" s="87"/>
      <c r="AD574" s="126"/>
      <c r="AE574" s="126"/>
      <c r="AF574" s="87"/>
      <c r="AG574" s="87"/>
      <c r="AH574" s="126"/>
      <c r="AI574" s="126"/>
      <c r="AJ574" s="138"/>
      <c r="AK574" s="91"/>
      <c r="AL574" s="91"/>
      <c r="AM574" s="91"/>
      <c r="AN574" s="151"/>
      <c r="AO574" s="151"/>
      <c r="AP574" s="151"/>
      <c r="AQ574" s="151"/>
      <c r="AR574" s="151"/>
      <c r="AS574" s="151"/>
      <c r="AT574" s="151"/>
      <c r="AU574" s="152"/>
      <c r="AV574" s="152"/>
      <c r="AW574" s="152"/>
      <c r="AX574" s="151"/>
      <c r="AY574" s="151"/>
      <c r="AZ574" s="152"/>
      <c r="BA574" s="152"/>
      <c r="BB574" s="152"/>
      <c r="BC574" s="152"/>
      <c r="BD574" s="91"/>
      <c r="BE574" s="91"/>
      <c r="BF574" s="91"/>
      <c r="BG574" s="91"/>
      <c r="BH574" s="91"/>
      <c r="BI574" s="91"/>
      <c r="BJ574" s="91"/>
      <c r="BK574" s="91"/>
      <c r="BL574" s="91"/>
      <c r="BM574" s="91"/>
      <c r="BN574" s="87"/>
      <c r="BO574" s="87"/>
      <c r="BP574" s="91"/>
      <c r="BQ574" s="91"/>
      <c r="BR574" s="91"/>
      <c r="BS574" s="91"/>
      <c r="BT574" s="87"/>
      <c r="BU574" s="87"/>
      <c r="BV574" s="87"/>
      <c r="BW574" s="87"/>
      <c r="BX574" s="87"/>
      <c r="BY574" s="87"/>
      <c r="BZ574" s="87"/>
      <c r="CA574" s="87"/>
      <c r="CB574" s="87"/>
      <c r="CC574" s="87"/>
      <c r="CD574" s="87"/>
      <c r="CE574" s="87"/>
    </row>
    <row r="575" spans="1:83" ht="30" customHeight="1">
      <c r="A575" s="87"/>
      <c r="B575" s="270" t="str">
        <f>IF(OR(SCHEDULES!O574=0,SCHEDULES!O574=""),"",SCHEDULES!O574)</f>
        <v/>
      </c>
      <c r="C575" s="271" t="str">
        <f>IF(B575="","",SCHEDULES!P574)</f>
        <v/>
      </c>
      <c r="D575" s="270" t="str">
        <f>IF(B575="","",SCHEDULES!Q574)</f>
        <v/>
      </c>
      <c r="E575" s="272" t="str">
        <f>IF(B575="","",SCHEDULES!R574)</f>
        <v/>
      </c>
      <c r="F575" s="262" t="str">
        <f t="shared" si="104"/>
        <v/>
      </c>
      <c r="G575" s="270" t="str">
        <f>IFERROR(INDEX(LOGOS!B:B,MATCH(H575,LOGOS!A:A,0),1),"")</f>
        <v/>
      </c>
      <c r="H575" s="270" t="str">
        <f>IF(B575="","",SCHEDULES!S574)</f>
        <v/>
      </c>
      <c r="I575" s="313" t="s">
        <v>117</v>
      </c>
      <c r="J575" s="273" t="str">
        <f t="shared" si="105"/>
        <v/>
      </c>
      <c r="K575" s="313" t="s">
        <v>117</v>
      </c>
      <c r="L575" s="270" t="str">
        <f>IF(B575="","",SCHEDULES!T574)</f>
        <v/>
      </c>
      <c r="M575" s="270" t="str">
        <f>IFERROR(INDEX(LOGOS!B:B,MATCH(L575,LOGOS!A:A,0),1),"")</f>
        <v/>
      </c>
      <c r="N575" s="107" t="str">
        <f t="shared" si="106"/>
        <v/>
      </c>
      <c r="O575" s="108" t="str">
        <f t="shared" si="107"/>
        <v/>
      </c>
      <c r="P575" s="108" t="str">
        <f t="shared" si="108"/>
        <v/>
      </c>
      <c r="Q575" s="109" t="str">
        <f t="shared" si="109"/>
        <v/>
      </c>
      <c r="R575" s="109" t="str">
        <f t="shared" si="110"/>
        <v/>
      </c>
      <c r="S575" s="109" t="str">
        <f t="shared" si="111"/>
        <v/>
      </c>
      <c r="T575" s="109" t="str">
        <f t="shared" si="112"/>
        <v/>
      </c>
      <c r="U575" s="108" t="str">
        <f>IF(N575="","",IF(MASTER.SCHEDULE!$N575="Draw",1,IF(MASTER.SCHEDULE!$N575=H575,3,0)))</f>
        <v/>
      </c>
      <c r="V575" s="108" t="str">
        <f>IF(N575="","",IF(MASTER.SCHEDULE!$N575="Draw",1,IF(MASTER.SCHEDULE!$N575=L575,3,0)))</f>
        <v/>
      </c>
      <c r="W575" s="109" t="str">
        <f>IF(N575="","",MASTER.SCHEDULE!$Q575+MASTER.SCHEDULE!$R575)</f>
        <v/>
      </c>
      <c r="X575" s="110" t="e">
        <f t="shared" si="113"/>
        <v>#VALUE!</v>
      </c>
      <c r="Y575" s="87"/>
      <c r="Z575" s="87"/>
      <c r="AA575" s="275" t="str">
        <f t="shared" si="114"/>
        <v/>
      </c>
      <c r="AB575" s="87"/>
      <c r="AC575" s="87"/>
      <c r="AD575" s="126"/>
      <c r="AE575" s="126"/>
      <c r="AF575" s="87"/>
      <c r="AG575" s="87"/>
      <c r="AH575" s="126"/>
      <c r="AI575" s="126"/>
      <c r="AJ575" s="138"/>
      <c r="AK575" s="91"/>
      <c r="AL575" s="91"/>
      <c r="AM575" s="91"/>
      <c r="AN575" s="151"/>
      <c r="AO575" s="151"/>
      <c r="AP575" s="151"/>
      <c r="AQ575" s="151"/>
      <c r="AR575" s="151"/>
      <c r="AS575" s="151"/>
      <c r="AT575" s="151"/>
      <c r="AU575" s="152"/>
      <c r="AV575" s="152"/>
      <c r="AW575" s="152"/>
      <c r="AX575" s="151"/>
      <c r="AY575" s="151"/>
      <c r="AZ575" s="152"/>
      <c r="BA575" s="152"/>
      <c r="BB575" s="152"/>
      <c r="BC575" s="152"/>
      <c r="BD575" s="91"/>
      <c r="BE575" s="91"/>
      <c r="BF575" s="91"/>
      <c r="BG575" s="91"/>
      <c r="BH575" s="91"/>
      <c r="BI575" s="91"/>
      <c r="BJ575" s="91"/>
      <c r="BK575" s="91"/>
      <c r="BL575" s="91"/>
      <c r="BM575" s="91"/>
      <c r="BN575" s="87"/>
      <c r="BO575" s="87"/>
      <c r="BP575" s="91"/>
      <c r="BQ575" s="91"/>
      <c r="BR575" s="91"/>
      <c r="BS575" s="91"/>
      <c r="BT575" s="87"/>
      <c r="BU575" s="87"/>
      <c r="BV575" s="87"/>
      <c r="BW575" s="87"/>
      <c r="BX575" s="87"/>
      <c r="BY575" s="87"/>
      <c r="BZ575" s="87"/>
      <c r="CA575" s="87"/>
      <c r="CB575" s="87"/>
      <c r="CC575" s="87"/>
      <c r="CD575" s="87"/>
      <c r="CE575" s="87"/>
    </row>
    <row r="576" spans="1:83" ht="30" customHeight="1">
      <c r="A576" s="87"/>
      <c r="B576" s="270" t="str">
        <f>IF(OR(SCHEDULES!O575=0,SCHEDULES!O575=""),"",SCHEDULES!O575)</f>
        <v/>
      </c>
      <c r="C576" s="271" t="str">
        <f>IF(B576="","",SCHEDULES!P575)</f>
        <v/>
      </c>
      <c r="D576" s="270" t="str">
        <f>IF(B576="","",SCHEDULES!Q575)</f>
        <v/>
      </c>
      <c r="E576" s="272" t="str">
        <f>IF(B576="","",SCHEDULES!R575)</f>
        <v/>
      </c>
      <c r="F576" s="262" t="str">
        <f t="shared" ref="F576:F600" si="115">IF(E576="","",(C576+E576)+IF($A$7&gt;=0,TIMEVALUE($A$7&amp;":00"),-TIMEVALUE(ABS($A$7)&amp;":00")))</f>
        <v/>
      </c>
      <c r="G576" s="270" t="str">
        <f>IFERROR(INDEX(LOGOS!B:B,MATCH(H576,LOGOS!A:A,0),1),"")</f>
        <v/>
      </c>
      <c r="H576" s="270" t="str">
        <f>IF(B576="","",SCHEDULES!S575)</f>
        <v/>
      </c>
      <c r="I576" s="313" t="s">
        <v>117</v>
      </c>
      <c r="J576" s="273" t="str">
        <f t="shared" ref="J576:J600" si="116">IF(H576="","",":")</f>
        <v/>
      </c>
      <c r="K576" s="313" t="s">
        <v>117</v>
      </c>
      <c r="L576" s="270" t="str">
        <f>IF(B576="","",SCHEDULES!T575)</f>
        <v/>
      </c>
      <c r="M576" s="270" t="str">
        <f>IFERROR(INDEX(LOGOS!B:B,MATCH(L576,LOGOS!A:A,0),1),"")</f>
        <v/>
      </c>
      <c r="N576" s="107" t="str">
        <f t="shared" si="106"/>
        <v/>
      </c>
      <c r="O576" s="108" t="str">
        <f t="shared" si="107"/>
        <v/>
      </c>
      <c r="P576" s="108" t="str">
        <f t="shared" si="108"/>
        <v/>
      </c>
      <c r="Q576" s="109" t="str">
        <f t="shared" si="109"/>
        <v/>
      </c>
      <c r="R576" s="109" t="str">
        <f t="shared" si="110"/>
        <v/>
      </c>
      <c r="S576" s="109" t="str">
        <f t="shared" si="111"/>
        <v/>
      </c>
      <c r="T576" s="109" t="str">
        <f t="shared" si="112"/>
        <v/>
      </c>
      <c r="U576" s="108" t="str">
        <f>IF(N576="","",IF(MASTER.SCHEDULE!$N576="Draw",1,IF(MASTER.SCHEDULE!$N576=H576,3,0)))</f>
        <v/>
      </c>
      <c r="V576" s="108" t="str">
        <f>IF(N576="","",IF(MASTER.SCHEDULE!$N576="Draw",1,IF(MASTER.SCHEDULE!$N576=L576,3,0)))</f>
        <v/>
      </c>
      <c r="W576" s="109" t="str">
        <f>IF(N576="","",MASTER.SCHEDULE!$Q576+MASTER.SCHEDULE!$R576)</f>
        <v/>
      </c>
      <c r="X576" s="110" t="e">
        <f t="shared" si="113"/>
        <v>#VALUE!</v>
      </c>
      <c r="Y576" s="87"/>
      <c r="Z576" s="87"/>
      <c r="AA576" s="275" t="str">
        <f t="shared" si="114"/>
        <v/>
      </c>
      <c r="AB576" s="87"/>
      <c r="AC576" s="87"/>
      <c r="AD576" s="126"/>
      <c r="AE576" s="126"/>
      <c r="AF576" s="87"/>
      <c r="AG576" s="87"/>
      <c r="AH576" s="126"/>
      <c r="AI576" s="126"/>
      <c r="AJ576" s="138"/>
      <c r="AK576" s="91"/>
      <c r="AL576" s="91"/>
      <c r="AM576" s="91"/>
      <c r="AN576" s="151"/>
      <c r="AO576" s="151"/>
      <c r="AP576" s="151"/>
      <c r="AQ576" s="151"/>
      <c r="AR576" s="151"/>
      <c r="AS576" s="151"/>
      <c r="AT576" s="151"/>
      <c r="AU576" s="152"/>
      <c r="AV576" s="152"/>
      <c r="AW576" s="152"/>
      <c r="AX576" s="151"/>
      <c r="AY576" s="151"/>
      <c r="AZ576" s="152"/>
      <c r="BA576" s="152"/>
      <c r="BB576" s="152"/>
      <c r="BC576" s="152"/>
      <c r="BD576" s="91"/>
      <c r="BE576" s="91"/>
      <c r="BF576" s="91"/>
      <c r="BG576" s="91"/>
      <c r="BH576" s="91"/>
      <c r="BI576" s="91"/>
      <c r="BJ576" s="91"/>
      <c r="BK576" s="91"/>
      <c r="BL576" s="91"/>
      <c r="BM576" s="91"/>
      <c r="BN576" s="87"/>
      <c r="BO576" s="87"/>
      <c r="BP576" s="91"/>
      <c r="BQ576" s="91"/>
      <c r="BR576" s="91"/>
      <c r="BS576" s="91"/>
      <c r="BT576" s="87"/>
      <c r="BU576" s="87"/>
      <c r="BV576" s="87"/>
      <c r="BW576" s="87"/>
      <c r="BX576" s="87"/>
      <c r="BY576" s="87"/>
      <c r="BZ576" s="87"/>
      <c r="CA576" s="87"/>
      <c r="CB576" s="87"/>
      <c r="CC576" s="87"/>
      <c r="CD576" s="87"/>
      <c r="CE576" s="87"/>
    </row>
    <row r="577" spans="1:83" ht="30" customHeight="1">
      <c r="A577" s="87"/>
      <c r="B577" s="270" t="str">
        <f>IF(OR(SCHEDULES!O576=0,SCHEDULES!O576=""),"",SCHEDULES!O576)</f>
        <v/>
      </c>
      <c r="C577" s="271" t="str">
        <f>IF(B577="","",SCHEDULES!P576)</f>
        <v/>
      </c>
      <c r="D577" s="270" t="str">
        <f>IF(B577="","",SCHEDULES!Q576)</f>
        <v/>
      </c>
      <c r="E577" s="272" t="str">
        <f>IF(B577="","",SCHEDULES!R576)</f>
        <v/>
      </c>
      <c r="F577" s="262" t="str">
        <f t="shared" si="115"/>
        <v/>
      </c>
      <c r="G577" s="270" t="str">
        <f>IFERROR(INDEX(LOGOS!B:B,MATCH(H577,LOGOS!A:A,0),1),"")</f>
        <v/>
      </c>
      <c r="H577" s="270" t="str">
        <f>IF(B577="","",SCHEDULES!S576)</f>
        <v/>
      </c>
      <c r="I577" s="313" t="s">
        <v>117</v>
      </c>
      <c r="J577" s="273" t="str">
        <f t="shared" si="116"/>
        <v/>
      </c>
      <c r="K577" s="313" t="s">
        <v>117</v>
      </c>
      <c r="L577" s="270" t="str">
        <f>IF(B577="","",SCHEDULES!T576)</f>
        <v/>
      </c>
      <c r="M577" s="270" t="str">
        <f>IFERROR(INDEX(LOGOS!B:B,MATCH(L577,LOGOS!A:A,0),1),"")</f>
        <v/>
      </c>
      <c r="N577" s="107" t="str">
        <f t="shared" si="106"/>
        <v/>
      </c>
      <c r="O577" s="108" t="str">
        <f t="shared" si="107"/>
        <v/>
      </c>
      <c r="P577" s="108" t="str">
        <f t="shared" si="108"/>
        <v/>
      </c>
      <c r="Q577" s="109" t="str">
        <f t="shared" si="109"/>
        <v/>
      </c>
      <c r="R577" s="109" t="str">
        <f t="shared" si="110"/>
        <v/>
      </c>
      <c r="S577" s="109" t="str">
        <f t="shared" si="111"/>
        <v/>
      </c>
      <c r="T577" s="109" t="str">
        <f t="shared" si="112"/>
        <v/>
      </c>
      <c r="U577" s="108" t="str">
        <f>IF(N577="","",IF(MASTER.SCHEDULE!$N577="Draw",1,IF(MASTER.SCHEDULE!$N577=H577,3,0)))</f>
        <v/>
      </c>
      <c r="V577" s="108" t="str">
        <f>IF(N577="","",IF(MASTER.SCHEDULE!$N577="Draw",1,IF(MASTER.SCHEDULE!$N577=L577,3,0)))</f>
        <v/>
      </c>
      <c r="W577" s="109" t="str">
        <f>IF(N577="","",MASTER.SCHEDULE!$Q577+MASTER.SCHEDULE!$R577)</f>
        <v/>
      </c>
      <c r="X577" s="110" t="e">
        <f t="shared" si="113"/>
        <v>#VALUE!</v>
      </c>
      <c r="Y577" s="87"/>
      <c r="Z577" s="87"/>
      <c r="AA577" s="275" t="str">
        <f t="shared" si="114"/>
        <v/>
      </c>
      <c r="AB577" s="87"/>
      <c r="AC577" s="87"/>
      <c r="AD577" s="126"/>
      <c r="AE577" s="126"/>
      <c r="AF577" s="87"/>
      <c r="AG577" s="87"/>
      <c r="AH577" s="126"/>
      <c r="AI577" s="126"/>
      <c r="AJ577" s="138"/>
      <c r="AK577" s="91"/>
      <c r="AL577" s="91"/>
      <c r="AM577" s="91"/>
      <c r="AN577" s="151"/>
      <c r="AO577" s="151"/>
      <c r="AP577" s="151"/>
      <c r="AQ577" s="151"/>
      <c r="AR577" s="151"/>
      <c r="AS577" s="151"/>
      <c r="AT577" s="151"/>
      <c r="AU577" s="152"/>
      <c r="AV577" s="152"/>
      <c r="AW577" s="152"/>
      <c r="AX577" s="151"/>
      <c r="AY577" s="151"/>
      <c r="AZ577" s="152"/>
      <c r="BA577" s="152"/>
      <c r="BB577" s="152"/>
      <c r="BC577" s="152"/>
      <c r="BD577" s="91"/>
      <c r="BE577" s="91"/>
      <c r="BF577" s="91"/>
      <c r="BG577" s="91"/>
      <c r="BH577" s="91"/>
      <c r="BI577" s="91"/>
      <c r="BJ577" s="91"/>
      <c r="BK577" s="91"/>
      <c r="BL577" s="91"/>
      <c r="BM577" s="91"/>
      <c r="BN577" s="87"/>
      <c r="BO577" s="87"/>
      <c r="BP577" s="91"/>
      <c r="BQ577" s="91"/>
      <c r="BR577" s="91"/>
      <c r="BS577" s="91"/>
      <c r="BT577" s="87"/>
      <c r="BU577" s="87"/>
      <c r="BV577" s="87"/>
      <c r="BW577" s="87"/>
      <c r="BX577" s="87"/>
      <c r="BY577" s="87"/>
      <c r="BZ577" s="87"/>
      <c r="CA577" s="87"/>
      <c r="CB577" s="87"/>
      <c r="CC577" s="87"/>
      <c r="CD577" s="87"/>
      <c r="CE577" s="87"/>
    </row>
    <row r="578" spans="1:83" ht="30" customHeight="1">
      <c r="A578" s="87"/>
      <c r="B578" s="270" t="str">
        <f>IF(OR(SCHEDULES!O577=0,SCHEDULES!O577=""),"",SCHEDULES!O577)</f>
        <v/>
      </c>
      <c r="C578" s="271" t="str">
        <f>IF(B578="","",SCHEDULES!P577)</f>
        <v/>
      </c>
      <c r="D578" s="270" t="str">
        <f>IF(B578="","",SCHEDULES!Q577)</f>
        <v/>
      </c>
      <c r="E578" s="272" t="str">
        <f>IF(B578="","",SCHEDULES!R577)</f>
        <v/>
      </c>
      <c r="F578" s="262" t="str">
        <f t="shared" si="115"/>
        <v/>
      </c>
      <c r="G578" s="270" t="str">
        <f>IFERROR(INDEX(LOGOS!B:B,MATCH(H578,LOGOS!A:A,0),1),"")</f>
        <v/>
      </c>
      <c r="H578" s="270" t="str">
        <f>IF(B578="","",SCHEDULES!S577)</f>
        <v/>
      </c>
      <c r="I578" s="313" t="s">
        <v>117</v>
      </c>
      <c r="J578" s="273" t="str">
        <f t="shared" si="116"/>
        <v/>
      </c>
      <c r="K578" s="313" t="s">
        <v>117</v>
      </c>
      <c r="L578" s="270" t="str">
        <f>IF(B578="","",SCHEDULES!T577)</f>
        <v/>
      </c>
      <c r="M578" s="270" t="str">
        <f>IFERROR(INDEX(LOGOS!B:B,MATCH(L578,LOGOS!A:A,0),1),"")</f>
        <v/>
      </c>
      <c r="N578" s="107" t="str">
        <f t="shared" si="106"/>
        <v/>
      </c>
      <c r="O578" s="108" t="str">
        <f t="shared" si="107"/>
        <v/>
      </c>
      <c r="P578" s="108" t="str">
        <f t="shared" si="108"/>
        <v/>
      </c>
      <c r="Q578" s="109" t="str">
        <f t="shared" si="109"/>
        <v/>
      </c>
      <c r="R578" s="109" t="str">
        <f t="shared" si="110"/>
        <v/>
      </c>
      <c r="S578" s="109" t="str">
        <f t="shared" si="111"/>
        <v/>
      </c>
      <c r="T578" s="109" t="str">
        <f t="shared" si="112"/>
        <v/>
      </c>
      <c r="U578" s="108" t="str">
        <f>IF(N578="","",IF(MASTER.SCHEDULE!$N578="Draw",1,IF(MASTER.SCHEDULE!$N578=H578,3,0)))</f>
        <v/>
      </c>
      <c r="V578" s="108" t="str">
        <f>IF(N578="","",IF(MASTER.SCHEDULE!$N578="Draw",1,IF(MASTER.SCHEDULE!$N578=L578,3,0)))</f>
        <v/>
      </c>
      <c r="W578" s="109" t="str">
        <f>IF(N578="","",MASTER.SCHEDULE!$Q578+MASTER.SCHEDULE!$R578)</f>
        <v/>
      </c>
      <c r="X578" s="110" t="e">
        <f t="shared" si="113"/>
        <v>#VALUE!</v>
      </c>
      <c r="Y578" s="87"/>
      <c r="Z578" s="87"/>
      <c r="AA578" s="275" t="str">
        <f t="shared" si="114"/>
        <v/>
      </c>
      <c r="AB578" s="87"/>
      <c r="AC578" s="87"/>
      <c r="AD578" s="126"/>
      <c r="AE578" s="126"/>
      <c r="AF578" s="87"/>
      <c r="AG578" s="87"/>
      <c r="AH578" s="126"/>
      <c r="AI578" s="126"/>
      <c r="AJ578" s="138"/>
      <c r="AK578" s="91"/>
      <c r="AL578" s="91"/>
      <c r="AM578" s="91"/>
      <c r="AN578" s="151"/>
      <c r="AO578" s="151"/>
      <c r="AP578" s="151"/>
      <c r="AQ578" s="151"/>
      <c r="AR578" s="151"/>
      <c r="AS578" s="151"/>
      <c r="AT578" s="151"/>
      <c r="AU578" s="152"/>
      <c r="AV578" s="152"/>
      <c r="AW578" s="152"/>
      <c r="AX578" s="151"/>
      <c r="AY578" s="151"/>
      <c r="AZ578" s="152"/>
      <c r="BA578" s="152"/>
      <c r="BB578" s="152"/>
      <c r="BC578" s="152"/>
      <c r="BD578" s="91"/>
      <c r="BE578" s="91"/>
      <c r="BF578" s="91"/>
      <c r="BG578" s="91"/>
      <c r="BH578" s="91"/>
      <c r="BI578" s="91"/>
      <c r="BJ578" s="91"/>
      <c r="BK578" s="91"/>
      <c r="BL578" s="91"/>
      <c r="BM578" s="91"/>
      <c r="BN578" s="87"/>
      <c r="BO578" s="87"/>
      <c r="BP578" s="91"/>
      <c r="BQ578" s="91"/>
      <c r="BR578" s="91"/>
      <c r="BS578" s="91"/>
      <c r="BT578" s="87"/>
      <c r="BU578" s="87"/>
      <c r="BV578" s="87"/>
      <c r="BW578" s="87"/>
      <c r="BX578" s="87"/>
      <c r="BY578" s="87"/>
      <c r="BZ578" s="87"/>
      <c r="CA578" s="87"/>
      <c r="CB578" s="87"/>
      <c r="CC578" s="87"/>
      <c r="CD578" s="87"/>
      <c r="CE578" s="87"/>
    </row>
    <row r="579" spans="1:83" ht="30" customHeight="1">
      <c r="A579" s="87"/>
      <c r="B579" s="270" t="str">
        <f>IF(OR(SCHEDULES!O578=0,SCHEDULES!O578=""),"",SCHEDULES!O578)</f>
        <v/>
      </c>
      <c r="C579" s="271" t="str">
        <f>IF(B579="","",SCHEDULES!P578)</f>
        <v/>
      </c>
      <c r="D579" s="270" t="str">
        <f>IF(B579="","",SCHEDULES!Q578)</f>
        <v/>
      </c>
      <c r="E579" s="272" t="str">
        <f>IF(B579="","",SCHEDULES!R578)</f>
        <v/>
      </c>
      <c r="F579" s="262" t="str">
        <f t="shared" si="115"/>
        <v/>
      </c>
      <c r="G579" s="270" t="str">
        <f>IFERROR(INDEX(LOGOS!B:B,MATCH(H579,LOGOS!A:A,0),1),"")</f>
        <v/>
      </c>
      <c r="H579" s="270" t="str">
        <f>IF(B579="","",SCHEDULES!S578)</f>
        <v/>
      </c>
      <c r="I579" s="313" t="s">
        <v>117</v>
      </c>
      <c r="J579" s="273" t="str">
        <f t="shared" si="116"/>
        <v/>
      </c>
      <c r="K579" s="313" t="s">
        <v>117</v>
      </c>
      <c r="L579" s="270" t="str">
        <f>IF(B579="","",SCHEDULES!T578)</f>
        <v/>
      </c>
      <c r="M579" s="270" t="str">
        <f>IFERROR(INDEX(LOGOS!B:B,MATCH(L579,LOGOS!A:A,0),1),"")</f>
        <v/>
      </c>
      <c r="N579" s="107" t="str">
        <f t="shared" si="106"/>
        <v/>
      </c>
      <c r="O579" s="108" t="str">
        <f t="shared" si="107"/>
        <v/>
      </c>
      <c r="P579" s="108" t="str">
        <f t="shared" si="108"/>
        <v/>
      </c>
      <c r="Q579" s="109" t="str">
        <f t="shared" si="109"/>
        <v/>
      </c>
      <c r="R579" s="109" t="str">
        <f t="shared" si="110"/>
        <v/>
      </c>
      <c r="S579" s="109" t="str">
        <f t="shared" si="111"/>
        <v/>
      </c>
      <c r="T579" s="109" t="str">
        <f t="shared" si="112"/>
        <v/>
      </c>
      <c r="U579" s="108" t="str">
        <f>IF(N579="","",IF(MASTER.SCHEDULE!$N579="Draw",1,IF(MASTER.SCHEDULE!$N579=H579,3,0)))</f>
        <v/>
      </c>
      <c r="V579" s="108" t="str">
        <f>IF(N579="","",IF(MASTER.SCHEDULE!$N579="Draw",1,IF(MASTER.SCHEDULE!$N579=L579,3,0)))</f>
        <v/>
      </c>
      <c r="W579" s="109" t="str">
        <f>IF(N579="","",MASTER.SCHEDULE!$Q579+MASTER.SCHEDULE!$R579)</f>
        <v/>
      </c>
      <c r="X579" s="110" t="e">
        <f t="shared" si="113"/>
        <v>#VALUE!</v>
      </c>
      <c r="Y579" s="87"/>
      <c r="Z579" s="87"/>
      <c r="AA579" s="275" t="str">
        <f t="shared" si="114"/>
        <v/>
      </c>
      <c r="AB579" s="87"/>
      <c r="AC579" s="87"/>
      <c r="AD579" s="126"/>
      <c r="AE579" s="126"/>
      <c r="AF579" s="87"/>
      <c r="AG579" s="87"/>
      <c r="AH579" s="126"/>
      <c r="AI579" s="126"/>
      <c r="AJ579" s="138"/>
      <c r="AK579" s="91"/>
      <c r="AL579" s="91"/>
      <c r="AM579" s="91"/>
      <c r="AN579" s="151"/>
      <c r="AO579" s="151"/>
      <c r="AP579" s="151"/>
      <c r="AQ579" s="151"/>
      <c r="AR579" s="151"/>
      <c r="AS579" s="151"/>
      <c r="AT579" s="151"/>
      <c r="AU579" s="152"/>
      <c r="AV579" s="152"/>
      <c r="AW579" s="152"/>
      <c r="AX579" s="151"/>
      <c r="AY579" s="151"/>
      <c r="AZ579" s="152"/>
      <c r="BA579" s="152"/>
      <c r="BB579" s="152"/>
      <c r="BC579" s="152"/>
      <c r="BD579" s="91"/>
      <c r="BE579" s="91"/>
      <c r="BF579" s="91"/>
      <c r="BG579" s="91"/>
      <c r="BH579" s="91"/>
      <c r="BI579" s="91"/>
      <c r="BJ579" s="91"/>
      <c r="BK579" s="91"/>
      <c r="BL579" s="91"/>
      <c r="BM579" s="91"/>
      <c r="BN579" s="87"/>
      <c r="BO579" s="87"/>
      <c r="BP579" s="91"/>
      <c r="BQ579" s="91"/>
      <c r="BR579" s="91"/>
      <c r="BS579" s="91"/>
      <c r="BT579" s="87"/>
      <c r="BU579" s="87"/>
      <c r="BV579" s="87"/>
      <c r="BW579" s="87"/>
      <c r="BX579" s="87"/>
      <c r="BY579" s="87"/>
      <c r="BZ579" s="87"/>
      <c r="CA579" s="87"/>
      <c r="CB579" s="87"/>
      <c r="CC579" s="87"/>
      <c r="CD579" s="87"/>
      <c r="CE579" s="87"/>
    </row>
    <row r="580" spans="1:83" ht="30" customHeight="1">
      <c r="A580" s="87"/>
      <c r="B580" s="270" t="str">
        <f>IF(OR(SCHEDULES!O579=0,SCHEDULES!O579=""),"",SCHEDULES!O579)</f>
        <v/>
      </c>
      <c r="C580" s="271" t="str">
        <f>IF(B580="","",SCHEDULES!P579)</f>
        <v/>
      </c>
      <c r="D580" s="270" t="str">
        <f>IF(B580="","",SCHEDULES!Q579)</f>
        <v/>
      </c>
      <c r="E580" s="272" t="str">
        <f>IF(B580="","",SCHEDULES!R579)</f>
        <v/>
      </c>
      <c r="F580" s="262" t="str">
        <f t="shared" si="115"/>
        <v/>
      </c>
      <c r="G580" s="270" t="str">
        <f>IFERROR(INDEX(LOGOS!B:B,MATCH(H580,LOGOS!A:A,0),1),"")</f>
        <v/>
      </c>
      <c r="H580" s="270" t="str">
        <f>IF(B580="","",SCHEDULES!S579)</f>
        <v/>
      </c>
      <c r="I580" s="313" t="s">
        <v>117</v>
      </c>
      <c r="J580" s="273" t="str">
        <f t="shared" si="116"/>
        <v/>
      </c>
      <c r="K580" s="313" t="s">
        <v>117</v>
      </c>
      <c r="L580" s="270" t="str">
        <f>IF(B580="","",SCHEDULES!T579)</f>
        <v/>
      </c>
      <c r="M580" s="270" t="str">
        <f>IFERROR(INDEX(LOGOS!B:B,MATCH(L580,LOGOS!A:A,0),1),"")</f>
        <v/>
      </c>
      <c r="N580" s="107" t="str">
        <f t="shared" si="106"/>
        <v/>
      </c>
      <c r="O580" s="108" t="str">
        <f t="shared" si="107"/>
        <v/>
      </c>
      <c r="P580" s="108" t="str">
        <f t="shared" si="108"/>
        <v/>
      </c>
      <c r="Q580" s="109" t="str">
        <f t="shared" si="109"/>
        <v/>
      </c>
      <c r="R580" s="109" t="str">
        <f t="shared" si="110"/>
        <v/>
      </c>
      <c r="S580" s="109" t="str">
        <f t="shared" si="111"/>
        <v/>
      </c>
      <c r="T580" s="109" t="str">
        <f t="shared" si="112"/>
        <v/>
      </c>
      <c r="U580" s="108" t="str">
        <f>IF(N580="","",IF(MASTER.SCHEDULE!$N580="Draw",1,IF(MASTER.SCHEDULE!$N580=H580,3,0)))</f>
        <v/>
      </c>
      <c r="V580" s="108" t="str">
        <f>IF(N580="","",IF(MASTER.SCHEDULE!$N580="Draw",1,IF(MASTER.SCHEDULE!$N580=L580,3,0)))</f>
        <v/>
      </c>
      <c r="W580" s="109" t="str">
        <f>IF(N580="","",MASTER.SCHEDULE!$Q580+MASTER.SCHEDULE!$R580)</f>
        <v/>
      </c>
      <c r="X580" s="110" t="e">
        <f t="shared" si="113"/>
        <v>#VALUE!</v>
      </c>
      <c r="Y580" s="87"/>
      <c r="Z580" s="87"/>
      <c r="AA580" s="275" t="str">
        <f t="shared" si="114"/>
        <v/>
      </c>
      <c r="AB580" s="87"/>
      <c r="AC580" s="87"/>
      <c r="AD580" s="126"/>
      <c r="AE580" s="126"/>
      <c r="AF580" s="87"/>
      <c r="AG580" s="87"/>
      <c r="AH580" s="126"/>
      <c r="AI580" s="126"/>
      <c r="AJ580" s="138"/>
      <c r="AK580" s="91"/>
      <c r="AL580" s="91"/>
      <c r="AM580" s="91"/>
      <c r="AN580" s="151"/>
      <c r="AO580" s="151"/>
      <c r="AP580" s="151"/>
      <c r="AQ580" s="151"/>
      <c r="AR580" s="151"/>
      <c r="AS580" s="151"/>
      <c r="AT580" s="151"/>
      <c r="AU580" s="152"/>
      <c r="AV580" s="152"/>
      <c r="AW580" s="152"/>
      <c r="AX580" s="151"/>
      <c r="AY580" s="151"/>
      <c r="AZ580" s="152"/>
      <c r="BA580" s="152"/>
      <c r="BB580" s="152"/>
      <c r="BC580" s="152"/>
      <c r="BD580" s="91"/>
      <c r="BE580" s="91"/>
      <c r="BF580" s="91"/>
      <c r="BG580" s="91"/>
      <c r="BH580" s="91"/>
      <c r="BI580" s="91"/>
      <c r="BJ580" s="91"/>
      <c r="BK580" s="91"/>
      <c r="BL580" s="91"/>
      <c r="BM580" s="91"/>
      <c r="BN580" s="87"/>
      <c r="BO580" s="87"/>
      <c r="BP580" s="91"/>
      <c r="BQ580" s="91"/>
      <c r="BR580" s="91"/>
      <c r="BS580" s="91"/>
      <c r="BT580" s="87"/>
      <c r="BU580" s="87"/>
      <c r="BV580" s="87"/>
      <c r="BW580" s="87"/>
      <c r="BX580" s="87"/>
      <c r="BY580" s="87"/>
      <c r="BZ580" s="87"/>
      <c r="CA580" s="87"/>
      <c r="CB580" s="87"/>
      <c r="CC580" s="87"/>
      <c r="CD580" s="87"/>
      <c r="CE580" s="87"/>
    </row>
    <row r="581" spans="1:83" ht="30" customHeight="1">
      <c r="A581" s="87"/>
      <c r="B581" s="270" t="str">
        <f>IF(OR(SCHEDULES!O580=0,SCHEDULES!O580=""),"",SCHEDULES!O580)</f>
        <v/>
      </c>
      <c r="C581" s="271" t="str">
        <f>IF(B581="","",SCHEDULES!P580)</f>
        <v/>
      </c>
      <c r="D581" s="270" t="str">
        <f>IF(B581="","",SCHEDULES!Q580)</f>
        <v/>
      </c>
      <c r="E581" s="272" t="str">
        <f>IF(B581="","",SCHEDULES!R580)</f>
        <v/>
      </c>
      <c r="F581" s="262" t="str">
        <f t="shared" si="115"/>
        <v/>
      </c>
      <c r="G581" s="270" t="str">
        <f>IFERROR(INDEX(LOGOS!B:B,MATCH(H581,LOGOS!A:A,0),1),"")</f>
        <v/>
      </c>
      <c r="H581" s="270" t="str">
        <f>IF(B581="","",SCHEDULES!S580)</f>
        <v/>
      </c>
      <c r="I581" s="313" t="s">
        <v>117</v>
      </c>
      <c r="J581" s="273" t="str">
        <f t="shared" si="116"/>
        <v/>
      </c>
      <c r="K581" s="313" t="s">
        <v>117</v>
      </c>
      <c r="L581" s="270" t="str">
        <f>IF(B581="","",SCHEDULES!T580)</f>
        <v/>
      </c>
      <c r="M581" s="270" t="str">
        <f>IFERROR(INDEX(LOGOS!B:B,MATCH(L581,LOGOS!A:A,0),1),"")</f>
        <v/>
      </c>
      <c r="N581" s="107" t="str">
        <f t="shared" ref="N581:N603" si="117">IF(OR(I581="",K581="",B581&lt;&gt;"EPL"),"", IF(I581=K581,"DRAW",IF(I581&gt;K581,H581,L581)))</f>
        <v/>
      </c>
      <c r="O581" s="108" t="str">
        <f t="shared" ref="O581:O603" si="118">IF(OR(N581="",N581="DRAW"),"",N581)</f>
        <v/>
      </c>
      <c r="P581" s="108" t="str">
        <f t="shared" ref="P581:P603" si="119">IF(OR(N581="",N581="DRAW"),"",IF(N581=H581,L581,H581))</f>
        <v/>
      </c>
      <c r="Q581" s="109" t="str">
        <f t="shared" ref="Q581:Q603" si="120">IF(N581="","",I581)</f>
        <v/>
      </c>
      <c r="R581" s="109" t="str">
        <f t="shared" ref="R581:R603" si="121">IF(N581="","",K581)</f>
        <v/>
      </c>
      <c r="S581" s="109" t="str">
        <f t="shared" ref="S581:S603" si="122">IF(N581="","",I581-K581)</f>
        <v/>
      </c>
      <c r="T581" s="109" t="str">
        <f t="shared" ref="T581:T603" si="123">IF(N581="","",K581-I581)</f>
        <v/>
      </c>
      <c r="U581" s="108" t="str">
        <f>IF(N581="","",IF(MASTER.SCHEDULE!$N581="Draw",1,IF(MASTER.SCHEDULE!$N581=H581,3,0)))</f>
        <v/>
      </c>
      <c r="V581" s="108" t="str">
        <f>IF(N581="","",IF(MASTER.SCHEDULE!$N581="Draw",1,IF(MASTER.SCHEDULE!$N581=L581,3,0)))</f>
        <v/>
      </c>
      <c r="W581" s="109" t="str">
        <f>IF(N581="","",MASTER.SCHEDULE!$Q581+MASTER.SCHEDULE!$R581)</f>
        <v/>
      </c>
      <c r="X581" s="110" t="e">
        <f t="shared" ref="X581:X603" si="124">DATE(YEAR(F581),MONTH(F581),DAY(F581))</f>
        <v>#VALUE!</v>
      </c>
      <c r="Y581" s="87"/>
      <c r="Z581" s="87"/>
      <c r="AA581" s="275" t="str">
        <f t="shared" ref="AA581:AA600" si="125">IF(H581="","",TEXT(C581-WEEKDAY(C581,2)+1,"MMM D, YYY"))</f>
        <v/>
      </c>
      <c r="AB581" s="87"/>
      <c r="AC581" s="87"/>
      <c r="AD581" s="126"/>
      <c r="AE581" s="126"/>
      <c r="AF581" s="87"/>
      <c r="AG581" s="87"/>
      <c r="AH581" s="126"/>
      <c r="AI581" s="126"/>
      <c r="AJ581" s="138"/>
      <c r="AK581" s="91"/>
      <c r="AL581" s="91"/>
      <c r="AM581" s="91"/>
      <c r="AN581" s="151"/>
      <c r="AO581" s="151"/>
      <c r="AP581" s="151"/>
      <c r="AQ581" s="151"/>
      <c r="AR581" s="151"/>
      <c r="AS581" s="151"/>
      <c r="AT581" s="151"/>
      <c r="AU581" s="152"/>
      <c r="AV581" s="152"/>
      <c r="AW581" s="152"/>
      <c r="AX581" s="151"/>
      <c r="AY581" s="151"/>
      <c r="AZ581" s="152"/>
      <c r="BA581" s="152"/>
      <c r="BB581" s="152"/>
      <c r="BC581" s="152"/>
      <c r="BD581" s="91"/>
      <c r="BE581" s="91"/>
      <c r="BF581" s="91"/>
      <c r="BG581" s="91"/>
      <c r="BH581" s="91"/>
      <c r="BI581" s="91"/>
      <c r="BJ581" s="91"/>
      <c r="BK581" s="91"/>
      <c r="BL581" s="91"/>
      <c r="BM581" s="91"/>
      <c r="BN581" s="87"/>
      <c r="BO581" s="87"/>
      <c r="BP581" s="91"/>
      <c r="BQ581" s="91"/>
      <c r="BR581" s="91"/>
      <c r="BS581" s="91"/>
      <c r="BT581" s="87"/>
      <c r="BU581" s="87"/>
      <c r="BV581" s="87"/>
      <c r="BW581" s="87"/>
      <c r="BX581" s="87"/>
      <c r="BY581" s="87"/>
      <c r="BZ581" s="87"/>
      <c r="CA581" s="87"/>
      <c r="CB581" s="87"/>
      <c r="CC581" s="87"/>
      <c r="CD581" s="87"/>
      <c r="CE581" s="87"/>
    </row>
    <row r="582" spans="1:83" ht="30" customHeight="1">
      <c r="A582" s="87"/>
      <c r="B582" s="270" t="str">
        <f>IF(OR(SCHEDULES!O581=0,SCHEDULES!O581=""),"",SCHEDULES!O581)</f>
        <v/>
      </c>
      <c r="C582" s="271" t="str">
        <f>IF(B582="","",SCHEDULES!P581)</f>
        <v/>
      </c>
      <c r="D582" s="270" t="str">
        <f>IF(B582="","",SCHEDULES!Q581)</f>
        <v/>
      </c>
      <c r="E582" s="272" t="str">
        <f>IF(B582="","",SCHEDULES!R581)</f>
        <v/>
      </c>
      <c r="F582" s="262" t="str">
        <f t="shared" si="115"/>
        <v/>
      </c>
      <c r="G582" s="270" t="str">
        <f>IFERROR(INDEX(LOGOS!B:B,MATCH(H582,LOGOS!A:A,0),1),"")</f>
        <v/>
      </c>
      <c r="H582" s="270" t="str">
        <f>IF(B582="","",SCHEDULES!S581)</f>
        <v/>
      </c>
      <c r="I582" s="313" t="s">
        <v>117</v>
      </c>
      <c r="J582" s="273" t="str">
        <f t="shared" si="116"/>
        <v/>
      </c>
      <c r="K582" s="313" t="s">
        <v>117</v>
      </c>
      <c r="L582" s="270" t="str">
        <f>IF(B582="","",SCHEDULES!T581)</f>
        <v/>
      </c>
      <c r="M582" s="270" t="str">
        <f>IFERROR(INDEX(LOGOS!B:B,MATCH(L582,LOGOS!A:A,0),1),"")</f>
        <v/>
      </c>
      <c r="N582" s="107" t="str">
        <f t="shared" si="117"/>
        <v/>
      </c>
      <c r="O582" s="108" t="str">
        <f t="shared" si="118"/>
        <v/>
      </c>
      <c r="P582" s="108" t="str">
        <f t="shared" si="119"/>
        <v/>
      </c>
      <c r="Q582" s="109" t="str">
        <f t="shared" si="120"/>
        <v/>
      </c>
      <c r="R582" s="109" t="str">
        <f t="shared" si="121"/>
        <v/>
      </c>
      <c r="S582" s="109" t="str">
        <f t="shared" si="122"/>
        <v/>
      </c>
      <c r="T582" s="109" t="str">
        <f t="shared" si="123"/>
        <v/>
      </c>
      <c r="U582" s="108" t="str">
        <f>IF(N582="","",IF(MASTER.SCHEDULE!$N582="Draw",1,IF(MASTER.SCHEDULE!$N582=H582,3,0)))</f>
        <v/>
      </c>
      <c r="V582" s="108" t="str">
        <f>IF(N582="","",IF(MASTER.SCHEDULE!$N582="Draw",1,IF(MASTER.SCHEDULE!$N582=L582,3,0)))</f>
        <v/>
      </c>
      <c r="W582" s="109" t="str">
        <f>IF(N582="","",MASTER.SCHEDULE!$Q582+MASTER.SCHEDULE!$R582)</f>
        <v/>
      </c>
      <c r="X582" s="110" t="e">
        <f t="shared" si="124"/>
        <v>#VALUE!</v>
      </c>
      <c r="Y582" s="87"/>
      <c r="Z582" s="87"/>
      <c r="AA582" s="275" t="str">
        <f t="shared" si="125"/>
        <v/>
      </c>
      <c r="AB582" s="87"/>
      <c r="AC582" s="87"/>
      <c r="AD582" s="126"/>
      <c r="AE582" s="126"/>
      <c r="AF582" s="87"/>
      <c r="AG582" s="87"/>
      <c r="AH582" s="126"/>
      <c r="AI582" s="126"/>
      <c r="AJ582" s="138"/>
      <c r="AK582" s="91"/>
      <c r="AL582" s="91"/>
      <c r="AM582" s="91"/>
      <c r="AN582" s="151"/>
      <c r="AO582" s="151"/>
      <c r="AP582" s="151"/>
      <c r="AQ582" s="151"/>
      <c r="AR582" s="151"/>
      <c r="AS582" s="151"/>
      <c r="AT582" s="151"/>
      <c r="AU582" s="152"/>
      <c r="AV582" s="152"/>
      <c r="AW582" s="152"/>
      <c r="AX582" s="151"/>
      <c r="AY582" s="151"/>
      <c r="AZ582" s="152"/>
      <c r="BA582" s="152"/>
      <c r="BB582" s="152"/>
      <c r="BC582" s="152"/>
      <c r="BD582" s="91"/>
      <c r="BE582" s="91"/>
      <c r="BF582" s="91"/>
      <c r="BG582" s="91"/>
      <c r="BH582" s="91"/>
      <c r="BI582" s="91"/>
      <c r="BJ582" s="91"/>
      <c r="BK582" s="91"/>
      <c r="BL582" s="91"/>
      <c r="BM582" s="91"/>
      <c r="BN582" s="87"/>
      <c r="BO582" s="87"/>
      <c r="BP582" s="91"/>
      <c r="BQ582" s="91"/>
      <c r="BR582" s="91"/>
      <c r="BS582" s="91"/>
      <c r="BT582" s="87"/>
      <c r="BU582" s="87"/>
      <c r="BV582" s="87"/>
      <c r="BW582" s="87"/>
      <c r="BX582" s="87"/>
      <c r="BY582" s="87"/>
      <c r="BZ582" s="87"/>
      <c r="CA582" s="87"/>
      <c r="CB582" s="87"/>
      <c r="CC582" s="87"/>
      <c r="CD582" s="87"/>
      <c r="CE582" s="87"/>
    </row>
    <row r="583" spans="1:83" ht="30" customHeight="1">
      <c r="A583" s="87"/>
      <c r="B583" s="270" t="str">
        <f>IF(OR(SCHEDULES!O582=0,SCHEDULES!O582=""),"",SCHEDULES!O582)</f>
        <v/>
      </c>
      <c r="C583" s="271" t="str">
        <f>IF(B583="","",SCHEDULES!P582)</f>
        <v/>
      </c>
      <c r="D583" s="270" t="str">
        <f>IF(B583="","",SCHEDULES!Q582)</f>
        <v/>
      </c>
      <c r="E583" s="272" t="str">
        <f>IF(B583="","",SCHEDULES!R582)</f>
        <v/>
      </c>
      <c r="F583" s="262" t="str">
        <f t="shared" si="115"/>
        <v/>
      </c>
      <c r="G583" s="270" t="str">
        <f>IFERROR(INDEX(LOGOS!B:B,MATCH(H583,LOGOS!A:A,0),1),"")</f>
        <v/>
      </c>
      <c r="H583" s="270" t="str">
        <f>IF(B583="","",SCHEDULES!S582)</f>
        <v/>
      </c>
      <c r="I583" s="313" t="s">
        <v>117</v>
      </c>
      <c r="J583" s="273" t="str">
        <f t="shared" si="116"/>
        <v/>
      </c>
      <c r="K583" s="313" t="s">
        <v>117</v>
      </c>
      <c r="L583" s="270" t="str">
        <f>IF(B583="","",SCHEDULES!T582)</f>
        <v/>
      </c>
      <c r="M583" s="270" t="str">
        <f>IFERROR(INDEX(LOGOS!B:B,MATCH(L583,LOGOS!A:A,0),1),"")</f>
        <v/>
      </c>
      <c r="N583" s="107" t="str">
        <f t="shared" si="117"/>
        <v/>
      </c>
      <c r="O583" s="108" t="str">
        <f t="shared" si="118"/>
        <v/>
      </c>
      <c r="P583" s="108" t="str">
        <f t="shared" si="119"/>
        <v/>
      </c>
      <c r="Q583" s="109" t="str">
        <f t="shared" si="120"/>
        <v/>
      </c>
      <c r="R583" s="109" t="str">
        <f t="shared" si="121"/>
        <v/>
      </c>
      <c r="S583" s="109" t="str">
        <f t="shared" si="122"/>
        <v/>
      </c>
      <c r="T583" s="109" t="str">
        <f t="shared" si="123"/>
        <v/>
      </c>
      <c r="U583" s="108" t="str">
        <f>IF(N583="","",IF(MASTER.SCHEDULE!$N583="Draw",1,IF(MASTER.SCHEDULE!$N583=H583,3,0)))</f>
        <v/>
      </c>
      <c r="V583" s="108" t="str">
        <f>IF(N583="","",IF(MASTER.SCHEDULE!$N583="Draw",1,IF(MASTER.SCHEDULE!$N583=L583,3,0)))</f>
        <v/>
      </c>
      <c r="W583" s="109" t="str">
        <f>IF(N583="","",MASTER.SCHEDULE!$Q583+MASTER.SCHEDULE!$R583)</f>
        <v/>
      </c>
      <c r="X583" s="110" t="e">
        <f t="shared" si="124"/>
        <v>#VALUE!</v>
      </c>
      <c r="Y583" s="87"/>
      <c r="Z583" s="87"/>
      <c r="AA583" s="275" t="str">
        <f t="shared" si="125"/>
        <v/>
      </c>
      <c r="AB583" s="87"/>
      <c r="AC583" s="87"/>
      <c r="AD583" s="126"/>
      <c r="AE583" s="126"/>
      <c r="AF583" s="87"/>
      <c r="AG583" s="87"/>
      <c r="AH583" s="126"/>
      <c r="AI583" s="126"/>
      <c r="AJ583" s="138"/>
      <c r="AK583" s="91"/>
      <c r="AL583" s="91"/>
      <c r="AM583" s="91"/>
      <c r="AN583" s="151"/>
      <c r="AO583" s="151"/>
      <c r="AP583" s="151"/>
      <c r="AQ583" s="151"/>
      <c r="AR583" s="151"/>
      <c r="AS583" s="151"/>
      <c r="AT583" s="151"/>
      <c r="AU583" s="152"/>
      <c r="AV583" s="152"/>
      <c r="AW583" s="152"/>
      <c r="AX583" s="151"/>
      <c r="AY583" s="151"/>
      <c r="AZ583" s="152"/>
      <c r="BA583" s="152"/>
      <c r="BB583" s="152"/>
      <c r="BC583" s="152"/>
      <c r="BD583" s="91"/>
      <c r="BE583" s="91"/>
      <c r="BF583" s="91"/>
      <c r="BG583" s="91"/>
      <c r="BH583" s="91"/>
      <c r="BI583" s="91"/>
      <c r="BJ583" s="91"/>
      <c r="BK583" s="91"/>
      <c r="BL583" s="91"/>
      <c r="BM583" s="91"/>
      <c r="BN583" s="87"/>
      <c r="BO583" s="87"/>
      <c r="BP583" s="91"/>
      <c r="BQ583" s="91"/>
      <c r="BR583" s="91"/>
      <c r="BS583" s="91"/>
      <c r="BT583" s="87"/>
      <c r="BU583" s="87"/>
      <c r="BV583" s="87"/>
      <c r="BW583" s="87"/>
      <c r="BX583" s="87"/>
      <c r="BY583" s="87"/>
      <c r="BZ583" s="87"/>
      <c r="CA583" s="87"/>
      <c r="CB583" s="87"/>
      <c r="CC583" s="87"/>
      <c r="CD583" s="87"/>
      <c r="CE583" s="87"/>
    </row>
    <row r="584" spans="1:83" ht="30" customHeight="1">
      <c r="A584" s="87"/>
      <c r="B584" s="270" t="str">
        <f>IF(OR(SCHEDULES!O583=0,SCHEDULES!O583=""),"",SCHEDULES!O583)</f>
        <v/>
      </c>
      <c r="C584" s="271" t="str">
        <f>IF(B584="","",SCHEDULES!P583)</f>
        <v/>
      </c>
      <c r="D584" s="270" t="str">
        <f>IF(B584="","",SCHEDULES!Q583)</f>
        <v/>
      </c>
      <c r="E584" s="272" t="str">
        <f>IF(B584="","",SCHEDULES!R583)</f>
        <v/>
      </c>
      <c r="F584" s="262" t="str">
        <f t="shared" si="115"/>
        <v/>
      </c>
      <c r="G584" s="270" t="str">
        <f>IFERROR(INDEX(LOGOS!B:B,MATCH(H584,LOGOS!A:A,0),1),"")</f>
        <v/>
      </c>
      <c r="H584" s="270" t="str">
        <f>IF(B584="","",SCHEDULES!S583)</f>
        <v/>
      </c>
      <c r="I584" s="313" t="s">
        <v>117</v>
      </c>
      <c r="J584" s="273" t="str">
        <f t="shared" si="116"/>
        <v/>
      </c>
      <c r="K584" s="313" t="s">
        <v>117</v>
      </c>
      <c r="L584" s="270" t="str">
        <f>IF(B584="","",SCHEDULES!T583)</f>
        <v/>
      </c>
      <c r="M584" s="270" t="str">
        <f>IFERROR(INDEX(LOGOS!B:B,MATCH(L584,LOGOS!A:A,0),1),"")</f>
        <v/>
      </c>
      <c r="N584" s="107" t="str">
        <f t="shared" si="117"/>
        <v/>
      </c>
      <c r="O584" s="108" t="str">
        <f t="shared" si="118"/>
        <v/>
      </c>
      <c r="P584" s="108" t="str">
        <f t="shared" si="119"/>
        <v/>
      </c>
      <c r="Q584" s="109" t="str">
        <f t="shared" si="120"/>
        <v/>
      </c>
      <c r="R584" s="109" t="str">
        <f t="shared" si="121"/>
        <v/>
      </c>
      <c r="S584" s="109" t="str">
        <f t="shared" si="122"/>
        <v/>
      </c>
      <c r="T584" s="109" t="str">
        <f t="shared" si="123"/>
        <v/>
      </c>
      <c r="U584" s="108" t="str">
        <f>IF(N584="","",IF(MASTER.SCHEDULE!$N584="Draw",1,IF(MASTER.SCHEDULE!$N584=H584,3,0)))</f>
        <v/>
      </c>
      <c r="V584" s="108" t="str">
        <f>IF(N584="","",IF(MASTER.SCHEDULE!$N584="Draw",1,IF(MASTER.SCHEDULE!$N584=L584,3,0)))</f>
        <v/>
      </c>
      <c r="W584" s="109" t="str">
        <f>IF(N584="","",MASTER.SCHEDULE!$Q584+MASTER.SCHEDULE!$R584)</f>
        <v/>
      </c>
      <c r="X584" s="110" t="e">
        <f t="shared" si="124"/>
        <v>#VALUE!</v>
      </c>
      <c r="Y584" s="87"/>
      <c r="Z584" s="87"/>
      <c r="AA584" s="275" t="str">
        <f t="shared" si="125"/>
        <v/>
      </c>
      <c r="AB584" s="87"/>
      <c r="AC584" s="87"/>
      <c r="AD584" s="126"/>
      <c r="AE584" s="126"/>
      <c r="AF584" s="87"/>
      <c r="AG584" s="87"/>
      <c r="AH584" s="126"/>
      <c r="AI584" s="126"/>
      <c r="AJ584" s="138"/>
      <c r="AK584" s="91"/>
      <c r="AL584" s="91"/>
      <c r="AM584" s="91"/>
      <c r="AN584" s="151"/>
      <c r="AO584" s="151"/>
      <c r="AP584" s="151"/>
      <c r="AQ584" s="151"/>
      <c r="AR584" s="151"/>
      <c r="AS584" s="151"/>
      <c r="AT584" s="151"/>
      <c r="AU584" s="152"/>
      <c r="AV584" s="152"/>
      <c r="AW584" s="152"/>
      <c r="AX584" s="151"/>
      <c r="AY584" s="151"/>
      <c r="AZ584" s="152"/>
      <c r="BA584" s="152"/>
      <c r="BB584" s="152"/>
      <c r="BC584" s="152"/>
      <c r="BD584" s="91"/>
      <c r="BE584" s="91"/>
      <c r="BF584" s="91"/>
      <c r="BG584" s="91"/>
      <c r="BH584" s="91"/>
      <c r="BI584" s="91"/>
      <c r="BJ584" s="91"/>
      <c r="BK584" s="91"/>
      <c r="BL584" s="91"/>
      <c r="BM584" s="91"/>
      <c r="BN584" s="87"/>
      <c r="BO584" s="87"/>
      <c r="BP584" s="91"/>
      <c r="BQ584" s="91"/>
      <c r="BR584" s="91"/>
      <c r="BS584" s="91"/>
      <c r="BT584" s="87"/>
      <c r="BU584" s="87"/>
      <c r="BV584" s="87"/>
      <c r="BW584" s="87"/>
      <c r="BX584" s="87"/>
      <c r="BY584" s="87"/>
      <c r="BZ584" s="87"/>
      <c r="CA584" s="87"/>
      <c r="CB584" s="87"/>
      <c r="CC584" s="87"/>
      <c r="CD584" s="87"/>
      <c r="CE584" s="87"/>
    </row>
    <row r="585" spans="1:83" ht="30" customHeight="1">
      <c r="A585" s="87"/>
      <c r="B585" s="270" t="str">
        <f>IF(OR(SCHEDULES!O584=0,SCHEDULES!O584=""),"",SCHEDULES!O584)</f>
        <v/>
      </c>
      <c r="C585" s="271" t="str">
        <f>IF(B585="","",SCHEDULES!P584)</f>
        <v/>
      </c>
      <c r="D585" s="270" t="str">
        <f>IF(B585="","",SCHEDULES!Q584)</f>
        <v/>
      </c>
      <c r="E585" s="272" t="str">
        <f>IF(B585="","",SCHEDULES!R584)</f>
        <v/>
      </c>
      <c r="F585" s="262" t="str">
        <f t="shared" si="115"/>
        <v/>
      </c>
      <c r="G585" s="270" t="str">
        <f>IFERROR(INDEX(LOGOS!B:B,MATCH(H585,LOGOS!A:A,0),1),"")</f>
        <v/>
      </c>
      <c r="H585" s="270" t="str">
        <f>IF(B585="","",SCHEDULES!S584)</f>
        <v/>
      </c>
      <c r="I585" s="313" t="s">
        <v>117</v>
      </c>
      <c r="J585" s="273" t="str">
        <f t="shared" si="116"/>
        <v/>
      </c>
      <c r="K585" s="313" t="s">
        <v>117</v>
      </c>
      <c r="L585" s="270" t="str">
        <f>IF(B585="","",SCHEDULES!T584)</f>
        <v/>
      </c>
      <c r="M585" s="270" t="str">
        <f>IFERROR(INDEX(LOGOS!B:B,MATCH(L585,LOGOS!A:A,0),1),"")</f>
        <v/>
      </c>
      <c r="N585" s="107" t="str">
        <f t="shared" si="117"/>
        <v/>
      </c>
      <c r="O585" s="108" t="str">
        <f t="shared" si="118"/>
        <v/>
      </c>
      <c r="P585" s="108" t="str">
        <f t="shared" si="119"/>
        <v/>
      </c>
      <c r="Q585" s="109" t="str">
        <f t="shared" si="120"/>
        <v/>
      </c>
      <c r="R585" s="109" t="str">
        <f t="shared" si="121"/>
        <v/>
      </c>
      <c r="S585" s="109" t="str">
        <f t="shared" si="122"/>
        <v/>
      </c>
      <c r="T585" s="109" t="str">
        <f t="shared" si="123"/>
        <v/>
      </c>
      <c r="U585" s="108" t="str">
        <f>IF(N585="","",IF(MASTER.SCHEDULE!$N585="Draw",1,IF(MASTER.SCHEDULE!$N585=H585,3,0)))</f>
        <v/>
      </c>
      <c r="V585" s="108" t="str">
        <f>IF(N585="","",IF(MASTER.SCHEDULE!$N585="Draw",1,IF(MASTER.SCHEDULE!$N585=L585,3,0)))</f>
        <v/>
      </c>
      <c r="W585" s="109" t="str">
        <f>IF(N585="","",MASTER.SCHEDULE!$Q585+MASTER.SCHEDULE!$R585)</f>
        <v/>
      </c>
      <c r="X585" s="110" t="e">
        <f t="shared" si="124"/>
        <v>#VALUE!</v>
      </c>
      <c r="Y585" s="87"/>
      <c r="Z585" s="87"/>
      <c r="AA585" s="275" t="str">
        <f t="shared" si="125"/>
        <v/>
      </c>
      <c r="AB585" s="87"/>
      <c r="AC585" s="87"/>
      <c r="AD585" s="126"/>
      <c r="AE585" s="126"/>
      <c r="AF585" s="87"/>
      <c r="AG585" s="87"/>
      <c r="AH585" s="126"/>
      <c r="AI585" s="126"/>
      <c r="AJ585" s="138"/>
      <c r="AK585" s="91"/>
      <c r="AL585" s="91"/>
      <c r="AM585" s="91"/>
      <c r="AN585" s="151"/>
      <c r="AO585" s="151"/>
      <c r="AP585" s="151"/>
      <c r="AQ585" s="151"/>
      <c r="AR585" s="151"/>
      <c r="AS585" s="151"/>
      <c r="AT585" s="151"/>
      <c r="AU585" s="152"/>
      <c r="AV585" s="152"/>
      <c r="AW585" s="152"/>
      <c r="AX585" s="151"/>
      <c r="AY585" s="151"/>
      <c r="AZ585" s="152"/>
      <c r="BA585" s="152"/>
      <c r="BB585" s="152"/>
      <c r="BC585" s="152"/>
      <c r="BD585" s="91"/>
      <c r="BE585" s="91"/>
      <c r="BF585" s="91"/>
      <c r="BG585" s="91"/>
      <c r="BH585" s="91"/>
      <c r="BI585" s="91"/>
      <c r="BJ585" s="91"/>
      <c r="BK585" s="91"/>
      <c r="BL585" s="91"/>
      <c r="BM585" s="91"/>
      <c r="BN585" s="87"/>
      <c r="BO585" s="87"/>
      <c r="BP585" s="91"/>
      <c r="BQ585" s="91"/>
      <c r="BR585" s="91"/>
      <c r="BS585" s="91"/>
      <c r="BT585" s="87"/>
      <c r="BU585" s="87"/>
      <c r="BV585" s="87"/>
      <c r="BW585" s="87"/>
      <c r="BX585" s="87"/>
      <c r="BY585" s="87"/>
      <c r="BZ585" s="87"/>
      <c r="CA585" s="87"/>
      <c r="CB585" s="87"/>
      <c r="CC585" s="87"/>
      <c r="CD585" s="87"/>
      <c r="CE585" s="87"/>
    </row>
    <row r="586" spans="1:83" ht="30" customHeight="1">
      <c r="A586" s="87"/>
      <c r="B586" s="270" t="str">
        <f>IF(OR(SCHEDULES!O585=0,SCHEDULES!O585=""),"",SCHEDULES!O585)</f>
        <v/>
      </c>
      <c r="C586" s="271" t="str">
        <f>IF(B586="","",SCHEDULES!P585)</f>
        <v/>
      </c>
      <c r="D586" s="270" t="str">
        <f>IF(B586="","",SCHEDULES!Q585)</f>
        <v/>
      </c>
      <c r="E586" s="272" t="str">
        <f>IF(B586="","",SCHEDULES!R585)</f>
        <v/>
      </c>
      <c r="F586" s="262" t="str">
        <f t="shared" si="115"/>
        <v/>
      </c>
      <c r="G586" s="270" t="str">
        <f>IFERROR(INDEX(LOGOS!B:B,MATCH(H586,LOGOS!A:A,0),1),"")</f>
        <v/>
      </c>
      <c r="H586" s="270" t="str">
        <f>IF(B586="","",SCHEDULES!S585)</f>
        <v/>
      </c>
      <c r="I586" s="313" t="s">
        <v>117</v>
      </c>
      <c r="J586" s="273" t="str">
        <f t="shared" si="116"/>
        <v/>
      </c>
      <c r="K586" s="313" t="s">
        <v>117</v>
      </c>
      <c r="L586" s="270" t="str">
        <f>IF(B586="","",SCHEDULES!T585)</f>
        <v/>
      </c>
      <c r="M586" s="270" t="str">
        <f>IFERROR(INDEX(LOGOS!B:B,MATCH(L586,LOGOS!A:A,0),1),"")</f>
        <v/>
      </c>
      <c r="N586" s="107" t="str">
        <f t="shared" si="117"/>
        <v/>
      </c>
      <c r="O586" s="108" t="str">
        <f t="shared" si="118"/>
        <v/>
      </c>
      <c r="P586" s="108" t="str">
        <f t="shared" si="119"/>
        <v/>
      </c>
      <c r="Q586" s="109" t="str">
        <f t="shared" si="120"/>
        <v/>
      </c>
      <c r="R586" s="109" t="str">
        <f t="shared" si="121"/>
        <v/>
      </c>
      <c r="S586" s="109" t="str">
        <f t="shared" si="122"/>
        <v/>
      </c>
      <c r="T586" s="109" t="str">
        <f t="shared" si="123"/>
        <v/>
      </c>
      <c r="U586" s="108" t="str">
        <f>IF(N586="","",IF(MASTER.SCHEDULE!$N586="Draw",1,IF(MASTER.SCHEDULE!$N586=H586,3,0)))</f>
        <v/>
      </c>
      <c r="V586" s="108" t="str">
        <f>IF(N586="","",IF(MASTER.SCHEDULE!$N586="Draw",1,IF(MASTER.SCHEDULE!$N586=L586,3,0)))</f>
        <v/>
      </c>
      <c r="W586" s="109" t="str">
        <f>IF(N586="","",MASTER.SCHEDULE!$Q586+MASTER.SCHEDULE!$R586)</f>
        <v/>
      </c>
      <c r="X586" s="110" t="e">
        <f t="shared" si="124"/>
        <v>#VALUE!</v>
      </c>
      <c r="Y586" s="87"/>
      <c r="Z586" s="87"/>
      <c r="AA586" s="275" t="str">
        <f t="shared" si="125"/>
        <v/>
      </c>
      <c r="AB586" s="87"/>
      <c r="AC586" s="87"/>
      <c r="AD586" s="126"/>
      <c r="AE586" s="126"/>
      <c r="AF586" s="87"/>
      <c r="AG586" s="87"/>
      <c r="AH586" s="126"/>
      <c r="AI586" s="126"/>
      <c r="AJ586" s="138"/>
      <c r="AK586" s="91"/>
      <c r="AL586" s="91"/>
      <c r="AM586" s="91"/>
      <c r="AN586" s="151"/>
      <c r="AO586" s="151"/>
      <c r="AP586" s="151"/>
      <c r="AQ586" s="151"/>
      <c r="AR586" s="151"/>
      <c r="AS586" s="151"/>
      <c r="AT586" s="151"/>
      <c r="AU586" s="152"/>
      <c r="AV586" s="152"/>
      <c r="AW586" s="152"/>
      <c r="AX586" s="151"/>
      <c r="AY586" s="151"/>
      <c r="AZ586" s="152"/>
      <c r="BA586" s="152"/>
      <c r="BB586" s="152"/>
      <c r="BC586" s="152"/>
      <c r="BD586" s="91"/>
      <c r="BE586" s="91"/>
      <c r="BF586" s="91"/>
      <c r="BG586" s="91"/>
      <c r="BH586" s="91"/>
      <c r="BI586" s="91"/>
      <c r="BJ586" s="91"/>
      <c r="BK586" s="91"/>
      <c r="BL586" s="91"/>
      <c r="BM586" s="91"/>
      <c r="BN586" s="87"/>
      <c r="BO586" s="87"/>
      <c r="BP586" s="91"/>
      <c r="BQ586" s="91"/>
      <c r="BR586" s="91"/>
      <c r="BS586" s="91"/>
      <c r="BT586" s="87"/>
      <c r="BU586" s="87"/>
      <c r="BV586" s="87"/>
      <c r="BW586" s="87"/>
      <c r="BX586" s="87"/>
      <c r="BY586" s="87"/>
      <c r="BZ586" s="87"/>
      <c r="CA586" s="87"/>
      <c r="CB586" s="87"/>
      <c r="CC586" s="87"/>
      <c r="CD586" s="87"/>
      <c r="CE586" s="87"/>
    </row>
    <row r="587" spans="1:83" ht="30" customHeight="1">
      <c r="A587" s="87"/>
      <c r="B587" s="270" t="str">
        <f>IF(OR(SCHEDULES!O586=0,SCHEDULES!O586=""),"",SCHEDULES!O586)</f>
        <v/>
      </c>
      <c r="C587" s="271" t="str">
        <f>IF(B587="","",SCHEDULES!P586)</f>
        <v/>
      </c>
      <c r="D587" s="270" t="str">
        <f>IF(B587="","",SCHEDULES!Q586)</f>
        <v/>
      </c>
      <c r="E587" s="272" t="str">
        <f>IF(B587="","",SCHEDULES!R586)</f>
        <v/>
      </c>
      <c r="F587" s="262" t="str">
        <f t="shared" si="115"/>
        <v/>
      </c>
      <c r="G587" s="270" t="str">
        <f>IFERROR(INDEX(LOGOS!B:B,MATCH(H587,LOGOS!A:A,0),1),"")</f>
        <v/>
      </c>
      <c r="H587" s="270" t="str">
        <f>IF(B587="","",SCHEDULES!S586)</f>
        <v/>
      </c>
      <c r="I587" s="313" t="s">
        <v>117</v>
      </c>
      <c r="J587" s="273" t="str">
        <f t="shared" si="116"/>
        <v/>
      </c>
      <c r="K587" s="313" t="s">
        <v>117</v>
      </c>
      <c r="L587" s="270" t="str">
        <f>IF(B587="","",SCHEDULES!T586)</f>
        <v/>
      </c>
      <c r="M587" s="270" t="str">
        <f>IFERROR(INDEX(LOGOS!B:B,MATCH(L587,LOGOS!A:A,0),1),"")</f>
        <v/>
      </c>
      <c r="N587" s="107" t="str">
        <f t="shared" si="117"/>
        <v/>
      </c>
      <c r="O587" s="108" t="str">
        <f t="shared" si="118"/>
        <v/>
      </c>
      <c r="P587" s="108" t="str">
        <f t="shared" si="119"/>
        <v/>
      </c>
      <c r="Q587" s="109" t="str">
        <f t="shared" si="120"/>
        <v/>
      </c>
      <c r="R587" s="109" t="str">
        <f t="shared" si="121"/>
        <v/>
      </c>
      <c r="S587" s="109" t="str">
        <f t="shared" si="122"/>
        <v/>
      </c>
      <c r="T587" s="109" t="str">
        <f t="shared" si="123"/>
        <v/>
      </c>
      <c r="U587" s="108" t="str">
        <f>IF(N587="","",IF(MASTER.SCHEDULE!$N587="Draw",1,IF(MASTER.SCHEDULE!$N587=H587,3,0)))</f>
        <v/>
      </c>
      <c r="V587" s="108" t="str">
        <f>IF(N587="","",IF(MASTER.SCHEDULE!$N587="Draw",1,IF(MASTER.SCHEDULE!$N587=L587,3,0)))</f>
        <v/>
      </c>
      <c r="W587" s="109" t="str">
        <f>IF(N587="","",MASTER.SCHEDULE!$Q587+MASTER.SCHEDULE!$R587)</f>
        <v/>
      </c>
      <c r="X587" s="110" t="e">
        <f t="shared" si="124"/>
        <v>#VALUE!</v>
      </c>
      <c r="Y587" s="87"/>
      <c r="Z587" s="87"/>
      <c r="AA587" s="275" t="str">
        <f t="shared" si="125"/>
        <v/>
      </c>
      <c r="AB587" s="87"/>
      <c r="AC587" s="87"/>
      <c r="AD587" s="126"/>
      <c r="AE587" s="126"/>
      <c r="AF587" s="87"/>
      <c r="AG587" s="87"/>
      <c r="AH587" s="126"/>
      <c r="AI587" s="126"/>
      <c r="AJ587" s="138"/>
      <c r="AK587" s="91"/>
      <c r="AL587" s="91"/>
      <c r="AM587" s="91"/>
      <c r="AN587" s="151"/>
      <c r="AO587" s="151"/>
      <c r="AP587" s="151"/>
      <c r="AQ587" s="151"/>
      <c r="AR587" s="151"/>
      <c r="AS587" s="151"/>
      <c r="AT587" s="151"/>
      <c r="AU587" s="152"/>
      <c r="AV587" s="152"/>
      <c r="AW587" s="152"/>
      <c r="AX587" s="151"/>
      <c r="AY587" s="151"/>
      <c r="AZ587" s="152"/>
      <c r="BA587" s="152"/>
      <c r="BB587" s="152"/>
      <c r="BC587" s="152"/>
      <c r="BD587" s="91"/>
      <c r="BE587" s="91"/>
      <c r="BF587" s="91"/>
      <c r="BG587" s="91"/>
      <c r="BH587" s="91"/>
      <c r="BI587" s="91"/>
      <c r="BJ587" s="91"/>
      <c r="BK587" s="91"/>
      <c r="BL587" s="91"/>
      <c r="BM587" s="91"/>
      <c r="BN587" s="87"/>
      <c r="BO587" s="87"/>
      <c r="BP587" s="91"/>
      <c r="BQ587" s="91"/>
      <c r="BR587" s="91"/>
      <c r="BS587" s="91"/>
      <c r="BT587" s="87"/>
      <c r="BU587" s="87"/>
      <c r="BV587" s="87"/>
      <c r="BW587" s="87"/>
      <c r="BX587" s="87"/>
      <c r="BY587" s="87"/>
      <c r="BZ587" s="87"/>
      <c r="CA587" s="87"/>
      <c r="CB587" s="87"/>
      <c r="CC587" s="87"/>
      <c r="CD587" s="87"/>
      <c r="CE587" s="87"/>
    </row>
    <row r="588" spans="1:83" ht="30" customHeight="1">
      <c r="A588" s="87"/>
      <c r="B588" s="270" t="str">
        <f>IF(OR(SCHEDULES!O587=0,SCHEDULES!O587=""),"",SCHEDULES!O587)</f>
        <v/>
      </c>
      <c r="C588" s="271" t="str">
        <f>IF(B588="","",SCHEDULES!P587)</f>
        <v/>
      </c>
      <c r="D588" s="270" t="str">
        <f>IF(B588="","",SCHEDULES!Q587)</f>
        <v/>
      </c>
      <c r="E588" s="272" t="str">
        <f>IF(B588="","",SCHEDULES!R587)</f>
        <v/>
      </c>
      <c r="F588" s="262" t="str">
        <f t="shared" si="115"/>
        <v/>
      </c>
      <c r="G588" s="270" t="str">
        <f>IFERROR(INDEX(LOGOS!B:B,MATCH(H588,LOGOS!A:A,0),1),"")</f>
        <v/>
      </c>
      <c r="H588" s="270" t="str">
        <f>IF(B588="","",SCHEDULES!S587)</f>
        <v/>
      </c>
      <c r="I588" s="313" t="s">
        <v>117</v>
      </c>
      <c r="J588" s="273" t="str">
        <f t="shared" si="116"/>
        <v/>
      </c>
      <c r="K588" s="313" t="s">
        <v>117</v>
      </c>
      <c r="L588" s="270" t="str">
        <f>IF(B588="","",SCHEDULES!T587)</f>
        <v/>
      </c>
      <c r="M588" s="270" t="str">
        <f>IFERROR(INDEX(LOGOS!B:B,MATCH(L588,LOGOS!A:A,0),1),"")</f>
        <v/>
      </c>
      <c r="N588" s="107" t="str">
        <f t="shared" si="117"/>
        <v/>
      </c>
      <c r="O588" s="108" t="str">
        <f t="shared" si="118"/>
        <v/>
      </c>
      <c r="P588" s="108" t="str">
        <f t="shared" si="119"/>
        <v/>
      </c>
      <c r="Q588" s="109" t="str">
        <f t="shared" si="120"/>
        <v/>
      </c>
      <c r="R588" s="109" t="str">
        <f t="shared" si="121"/>
        <v/>
      </c>
      <c r="S588" s="109" t="str">
        <f t="shared" si="122"/>
        <v/>
      </c>
      <c r="T588" s="109" t="str">
        <f t="shared" si="123"/>
        <v/>
      </c>
      <c r="U588" s="108" t="str">
        <f>IF(N588="","",IF(MASTER.SCHEDULE!$N588="Draw",1,IF(MASTER.SCHEDULE!$N588=H588,3,0)))</f>
        <v/>
      </c>
      <c r="V588" s="108" t="str">
        <f>IF(N588="","",IF(MASTER.SCHEDULE!$N588="Draw",1,IF(MASTER.SCHEDULE!$N588=L588,3,0)))</f>
        <v/>
      </c>
      <c r="W588" s="109" t="str">
        <f>IF(N588="","",MASTER.SCHEDULE!$Q588+MASTER.SCHEDULE!$R588)</f>
        <v/>
      </c>
      <c r="X588" s="110" t="e">
        <f t="shared" si="124"/>
        <v>#VALUE!</v>
      </c>
      <c r="Y588" s="87"/>
      <c r="Z588" s="87"/>
      <c r="AA588" s="275" t="str">
        <f t="shared" si="125"/>
        <v/>
      </c>
      <c r="AB588" s="87"/>
      <c r="AC588" s="87"/>
      <c r="AD588" s="126"/>
      <c r="AE588" s="126"/>
      <c r="AF588" s="87"/>
      <c r="AG588" s="87"/>
      <c r="AH588" s="126"/>
      <c r="AI588" s="126"/>
      <c r="AJ588" s="138"/>
      <c r="AK588" s="91"/>
      <c r="AL588" s="91"/>
      <c r="AM588" s="91"/>
      <c r="AN588" s="151"/>
      <c r="AO588" s="151"/>
      <c r="AP588" s="151"/>
      <c r="AQ588" s="151"/>
      <c r="AR588" s="151"/>
      <c r="AS588" s="151"/>
      <c r="AT588" s="151"/>
      <c r="AU588" s="152"/>
      <c r="AV588" s="152"/>
      <c r="AW588" s="152"/>
      <c r="AX588" s="151"/>
      <c r="AY588" s="151"/>
      <c r="AZ588" s="152"/>
      <c r="BA588" s="152"/>
      <c r="BB588" s="152"/>
      <c r="BC588" s="152"/>
      <c r="BD588" s="91"/>
      <c r="BE588" s="91"/>
      <c r="BF588" s="91"/>
      <c r="BG588" s="91"/>
      <c r="BH588" s="91"/>
      <c r="BI588" s="91"/>
      <c r="BJ588" s="91"/>
      <c r="BK588" s="91"/>
      <c r="BL588" s="91"/>
      <c r="BM588" s="91"/>
      <c r="BN588" s="87"/>
      <c r="BO588" s="87"/>
      <c r="BP588" s="91"/>
      <c r="BQ588" s="91"/>
      <c r="BR588" s="91"/>
      <c r="BS588" s="91"/>
      <c r="BT588" s="87"/>
      <c r="BU588" s="87"/>
      <c r="BV588" s="87"/>
      <c r="BW588" s="87"/>
      <c r="BX588" s="87"/>
      <c r="BY588" s="87"/>
      <c r="BZ588" s="87"/>
      <c r="CA588" s="87"/>
      <c r="CB588" s="87"/>
      <c r="CC588" s="87"/>
      <c r="CD588" s="87"/>
      <c r="CE588" s="87"/>
    </row>
    <row r="589" spans="1:83" ht="30" customHeight="1">
      <c r="A589" s="87"/>
      <c r="B589" s="270" t="str">
        <f>IF(OR(SCHEDULES!O588=0,SCHEDULES!O588=""),"",SCHEDULES!O588)</f>
        <v/>
      </c>
      <c r="C589" s="271" t="str">
        <f>IF(B589="","",SCHEDULES!P588)</f>
        <v/>
      </c>
      <c r="D589" s="270" t="str">
        <f>IF(B589="","",SCHEDULES!Q588)</f>
        <v/>
      </c>
      <c r="E589" s="272" t="str">
        <f>IF(B589="","",SCHEDULES!R588)</f>
        <v/>
      </c>
      <c r="F589" s="262" t="str">
        <f t="shared" si="115"/>
        <v/>
      </c>
      <c r="G589" s="270" t="str">
        <f>IFERROR(INDEX(LOGOS!B:B,MATCH(H589,LOGOS!A:A,0),1),"")</f>
        <v/>
      </c>
      <c r="H589" s="270" t="str">
        <f>IF(B589="","",SCHEDULES!S588)</f>
        <v/>
      </c>
      <c r="I589" s="313" t="s">
        <v>117</v>
      </c>
      <c r="J589" s="273" t="str">
        <f t="shared" si="116"/>
        <v/>
      </c>
      <c r="K589" s="313" t="s">
        <v>117</v>
      </c>
      <c r="L589" s="270" t="str">
        <f>IF(B589="","",SCHEDULES!T588)</f>
        <v/>
      </c>
      <c r="M589" s="270" t="str">
        <f>IFERROR(INDEX(LOGOS!B:B,MATCH(L589,LOGOS!A:A,0),1),"")</f>
        <v/>
      </c>
      <c r="N589" s="107" t="str">
        <f t="shared" si="117"/>
        <v/>
      </c>
      <c r="O589" s="108" t="str">
        <f t="shared" si="118"/>
        <v/>
      </c>
      <c r="P589" s="108" t="str">
        <f t="shared" si="119"/>
        <v/>
      </c>
      <c r="Q589" s="109" t="str">
        <f t="shared" si="120"/>
        <v/>
      </c>
      <c r="R589" s="109" t="str">
        <f t="shared" si="121"/>
        <v/>
      </c>
      <c r="S589" s="109" t="str">
        <f t="shared" si="122"/>
        <v/>
      </c>
      <c r="T589" s="109" t="str">
        <f t="shared" si="123"/>
        <v/>
      </c>
      <c r="U589" s="108" t="str">
        <f>IF(N589="","",IF(MASTER.SCHEDULE!$N589="Draw",1,IF(MASTER.SCHEDULE!$N589=H589,3,0)))</f>
        <v/>
      </c>
      <c r="V589" s="108" t="str">
        <f>IF(N589="","",IF(MASTER.SCHEDULE!$N589="Draw",1,IF(MASTER.SCHEDULE!$N589=L589,3,0)))</f>
        <v/>
      </c>
      <c r="W589" s="109" t="str">
        <f>IF(N589="","",MASTER.SCHEDULE!$Q589+MASTER.SCHEDULE!$R589)</f>
        <v/>
      </c>
      <c r="X589" s="110" t="e">
        <f t="shared" si="124"/>
        <v>#VALUE!</v>
      </c>
      <c r="Y589" s="87"/>
      <c r="Z589" s="87"/>
      <c r="AA589" s="275" t="str">
        <f t="shared" si="125"/>
        <v/>
      </c>
      <c r="AB589" s="87"/>
      <c r="AC589" s="87"/>
      <c r="AD589" s="126"/>
      <c r="AE589" s="126"/>
      <c r="AF589" s="87"/>
      <c r="AG589" s="87"/>
      <c r="AH589" s="126"/>
      <c r="AI589" s="126"/>
      <c r="AJ589" s="138"/>
      <c r="AK589" s="91"/>
      <c r="AL589" s="91"/>
      <c r="AM589" s="91"/>
      <c r="AN589" s="151"/>
      <c r="AO589" s="151"/>
      <c r="AP589" s="151"/>
      <c r="AQ589" s="151"/>
      <c r="AR589" s="151"/>
      <c r="AS589" s="151"/>
      <c r="AT589" s="151"/>
      <c r="AU589" s="152"/>
      <c r="AV589" s="152"/>
      <c r="AW589" s="152"/>
      <c r="AX589" s="151"/>
      <c r="AY589" s="151"/>
      <c r="AZ589" s="152"/>
      <c r="BA589" s="152"/>
      <c r="BB589" s="152"/>
      <c r="BC589" s="152"/>
      <c r="BD589" s="91"/>
      <c r="BE589" s="91"/>
      <c r="BF589" s="91"/>
      <c r="BG589" s="91"/>
      <c r="BH589" s="91"/>
      <c r="BI589" s="91"/>
      <c r="BJ589" s="91"/>
      <c r="BK589" s="91"/>
      <c r="BL589" s="91"/>
      <c r="BM589" s="91"/>
      <c r="BN589" s="87"/>
      <c r="BO589" s="87"/>
      <c r="BP589" s="91"/>
      <c r="BQ589" s="91"/>
      <c r="BR589" s="91"/>
      <c r="BS589" s="91"/>
      <c r="BT589" s="87"/>
      <c r="BU589" s="87"/>
      <c r="BV589" s="87"/>
      <c r="BW589" s="87"/>
      <c r="BX589" s="87"/>
      <c r="BY589" s="87"/>
      <c r="BZ589" s="87"/>
      <c r="CA589" s="87"/>
      <c r="CB589" s="87"/>
      <c r="CC589" s="87"/>
      <c r="CD589" s="87"/>
      <c r="CE589" s="87"/>
    </row>
    <row r="590" spans="1:83" ht="30" customHeight="1">
      <c r="A590" s="87"/>
      <c r="B590" s="270" t="str">
        <f>IF(OR(SCHEDULES!O589=0,SCHEDULES!O589=""),"",SCHEDULES!O589)</f>
        <v/>
      </c>
      <c r="C590" s="271" t="str">
        <f>IF(B590="","",SCHEDULES!P589)</f>
        <v/>
      </c>
      <c r="D590" s="270" t="str">
        <f>IF(B590="","",SCHEDULES!Q589)</f>
        <v/>
      </c>
      <c r="E590" s="272" t="str">
        <f>IF(B590="","",SCHEDULES!R589)</f>
        <v/>
      </c>
      <c r="F590" s="262" t="str">
        <f t="shared" si="115"/>
        <v/>
      </c>
      <c r="G590" s="270" t="str">
        <f>IFERROR(INDEX(LOGOS!B:B,MATCH(H590,LOGOS!A:A,0),1),"")</f>
        <v/>
      </c>
      <c r="H590" s="270" t="str">
        <f>IF(B590="","",SCHEDULES!S589)</f>
        <v/>
      </c>
      <c r="I590" s="313" t="s">
        <v>117</v>
      </c>
      <c r="J590" s="273" t="str">
        <f t="shared" si="116"/>
        <v/>
      </c>
      <c r="K590" s="313" t="s">
        <v>117</v>
      </c>
      <c r="L590" s="270" t="str">
        <f>IF(B590="","",SCHEDULES!T589)</f>
        <v/>
      </c>
      <c r="M590" s="270" t="str">
        <f>IFERROR(INDEX(LOGOS!B:B,MATCH(L590,LOGOS!A:A,0),1),"")</f>
        <v/>
      </c>
      <c r="N590" s="107" t="str">
        <f t="shared" si="117"/>
        <v/>
      </c>
      <c r="O590" s="108" t="str">
        <f t="shared" si="118"/>
        <v/>
      </c>
      <c r="P590" s="108" t="str">
        <f t="shared" si="119"/>
        <v/>
      </c>
      <c r="Q590" s="109" t="str">
        <f t="shared" si="120"/>
        <v/>
      </c>
      <c r="R590" s="109" t="str">
        <f t="shared" si="121"/>
        <v/>
      </c>
      <c r="S590" s="109" t="str">
        <f t="shared" si="122"/>
        <v/>
      </c>
      <c r="T590" s="109" t="str">
        <f t="shared" si="123"/>
        <v/>
      </c>
      <c r="U590" s="108" t="str">
        <f>IF(N590="","",IF(MASTER.SCHEDULE!$N590="Draw",1,IF(MASTER.SCHEDULE!$N590=H590,3,0)))</f>
        <v/>
      </c>
      <c r="V590" s="108" t="str">
        <f>IF(N590="","",IF(MASTER.SCHEDULE!$N590="Draw",1,IF(MASTER.SCHEDULE!$N590=L590,3,0)))</f>
        <v/>
      </c>
      <c r="W590" s="109" t="str">
        <f>IF(N590="","",MASTER.SCHEDULE!$Q590+MASTER.SCHEDULE!$R590)</f>
        <v/>
      </c>
      <c r="X590" s="110" t="e">
        <f t="shared" si="124"/>
        <v>#VALUE!</v>
      </c>
      <c r="Y590" s="87"/>
      <c r="Z590" s="87"/>
      <c r="AA590" s="275" t="str">
        <f t="shared" si="125"/>
        <v/>
      </c>
      <c r="AB590" s="87"/>
      <c r="AC590" s="87"/>
      <c r="AD590" s="126"/>
      <c r="AE590" s="126"/>
      <c r="AF590" s="87"/>
      <c r="AG590" s="87"/>
      <c r="AH590" s="126"/>
      <c r="AI590" s="126"/>
      <c r="AJ590" s="138"/>
      <c r="AK590" s="91"/>
      <c r="AL590" s="91"/>
      <c r="AM590" s="91"/>
      <c r="AN590" s="151"/>
      <c r="AO590" s="151"/>
      <c r="AP590" s="151"/>
      <c r="AQ590" s="151"/>
      <c r="AR590" s="151"/>
      <c r="AS590" s="151"/>
      <c r="AT590" s="151"/>
      <c r="AU590" s="152"/>
      <c r="AV590" s="152"/>
      <c r="AW590" s="152"/>
      <c r="AX590" s="151"/>
      <c r="AY590" s="151"/>
      <c r="AZ590" s="152"/>
      <c r="BA590" s="152"/>
      <c r="BB590" s="152"/>
      <c r="BC590" s="152"/>
      <c r="BD590" s="91"/>
      <c r="BE590" s="91"/>
      <c r="BF590" s="91"/>
      <c r="BG590" s="91"/>
      <c r="BH590" s="91"/>
      <c r="BI590" s="91"/>
      <c r="BJ590" s="91"/>
      <c r="BK590" s="91"/>
      <c r="BL590" s="91"/>
      <c r="BM590" s="91"/>
      <c r="BN590" s="87"/>
      <c r="BO590" s="87"/>
      <c r="BP590" s="91"/>
      <c r="BQ590" s="91"/>
      <c r="BR590" s="91"/>
      <c r="BS590" s="91"/>
      <c r="BT590" s="87"/>
      <c r="BU590" s="87"/>
      <c r="BV590" s="87"/>
      <c r="BW590" s="87"/>
      <c r="BX590" s="87"/>
      <c r="BY590" s="87"/>
      <c r="BZ590" s="87"/>
      <c r="CA590" s="87"/>
      <c r="CB590" s="87"/>
      <c r="CC590" s="87"/>
      <c r="CD590" s="87"/>
      <c r="CE590" s="87"/>
    </row>
    <row r="591" spans="1:83" ht="30" customHeight="1">
      <c r="A591" s="87"/>
      <c r="B591" s="270" t="str">
        <f>IF(OR(SCHEDULES!O590=0,SCHEDULES!O590=""),"",SCHEDULES!O590)</f>
        <v/>
      </c>
      <c r="C591" s="271" t="str">
        <f>IF(B591="","",SCHEDULES!P590)</f>
        <v/>
      </c>
      <c r="D591" s="270" t="str">
        <f>IF(B591="","",SCHEDULES!Q590)</f>
        <v/>
      </c>
      <c r="E591" s="272" t="str">
        <f>IF(B591="","",SCHEDULES!R590)</f>
        <v/>
      </c>
      <c r="F591" s="262" t="str">
        <f t="shared" si="115"/>
        <v/>
      </c>
      <c r="G591" s="270" t="str">
        <f>IFERROR(INDEX(LOGOS!B:B,MATCH(H591,LOGOS!A:A,0),1),"")</f>
        <v/>
      </c>
      <c r="H591" s="270" t="str">
        <f>IF(B591="","",SCHEDULES!S590)</f>
        <v/>
      </c>
      <c r="I591" s="313" t="s">
        <v>117</v>
      </c>
      <c r="J591" s="273" t="str">
        <f t="shared" si="116"/>
        <v/>
      </c>
      <c r="K591" s="313" t="s">
        <v>117</v>
      </c>
      <c r="L591" s="270" t="str">
        <f>IF(B591="","",SCHEDULES!T590)</f>
        <v/>
      </c>
      <c r="M591" s="270" t="str">
        <f>IFERROR(INDEX(LOGOS!B:B,MATCH(L591,LOGOS!A:A,0),1),"")</f>
        <v/>
      </c>
      <c r="N591" s="107" t="str">
        <f t="shared" si="117"/>
        <v/>
      </c>
      <c r="O591" s="108" t="str">
        <f t="shared" si="118"/>
        <v/>
      </c>
      <c r="P591" s="108" t="str">
        <f t="shared" si="119"/>
        <v/>
      </c>
      <c r="Q591" s="109" t="str">
        <f t="shared" si="120"/>
        <v/>
      </c>
      <c r="R591" s="109" t="str">
        <f t="shared" si="121"/>
        <v/>
      </c>
      <c r="S591" s="109" t="str">
        <f t="shared" si="122"/>
        <v/>
      </c>
      <c r="T591" s="109" t="str">
        <f t="shared" si="123"/>
        <v/>
      </c>
      <c r="U591" s="108" t="str">
        <f>IF(N591="","",IF(MASTER.SCHEDULE!$N591="Draw",1,IF(MASTER.SCHEDULE!$N591=H591,3,0)))</f>
        <v/>
      </c>
      <c r="V591" s="108" t="str">
        <f>IF(N591="","",IF(MASTER.SCHEDULE!$N591="Draw",1,IF(MASTER.SCHEDULE!$N591=L591,3,0)))</f>
        <v/>
      </c>
      <c r="W591" s="109" t="str">
        <f>IF(N591="","",MASTER.SCHEDULE!$Q591+MASTER.SCHEDULE!$R591)</f>
        <v/>
      </c>
      <c r="X591" s="110" t="e">
        <f t="shared" si="124"/>
        <v>#VALUE!</v>
      </c>
      <c r="Y591" s="87"/>
      <c r="Z591" s="87"/>
      <c r="AA591" s="275" t="str">
        <f t="shared" si="125"/>
        <v/>
      </c>
      <c r="AB591" s="87"/>
      <c r="AC591" s="87"/>
      <c r="AD591" s="126"/>
      <c r="AE591" s="126"/>
      <c r="AF591" s="87"/>
      <c r="AG591" s="87"/>
      <c r="AH591" s="126"/>
      <c r="AI591" s="126"/>
      <c r="AJ591" s="138"/>
      <c r="AK591" s="91"/>
      <c r="AL591" s="91"/>
      <c r="AM591" s="91"/>
      <c r="AN591" s="151"/>
      <c r="AO591" s="151"/>
      <c r="AP591" s="151"/>
      <c r="AQ591" s="151"/>
      <c r="AR591" s="151"/>
      <c r="AS591" s="151"/>
      <c r="AT591" s="151"/>
      <c r="AU591" s="152"/>
      <c r="AV591" s="152"/>
      <c r="AW591" s="152"/>
      <c r="AX591" s="151"/>
      <c r="AY591" s="151"/>
      <c r="AZ591" s="152"/>
      <c r="BA591" s="152"/>
      <c r="BB591" s="152"/>
      <c r="BC591" s="152"/>
      <c r="BD591" s="91"/>
      <c r="BE591" s="91"/>
      <c r="BF591" s="91"/>
      <c r="BG591" s="91"/>
      <c r="BH591" s="91"/>
      <c r="BI591" s="91"/>
      <c r="BJ591" s="91"/>
      <c r="BK591" s="91"/>
      <c r="BL591" s="91"/>
      <c r="BM591" s="91"/>
      <c r="BN591" s="87"/>
      <c r="BO591" s="87"/>
      <c r="BP591" s="91"/>
      <c r="BQ591" s="91"/>
      <c r="BR591" s="91"/>
      <c r="BS591" s="91"/>
      <c r="BT591" s="87"/>
      <c r="BU591" s="87"/>
      <c r="BV591" s="87"/>
      <c r="BW591" s="87"/>
      <c r="BX591" s="87"/>
      <c r="BY591" s="87"/>
      <c r="BZ591" s="87"/>
      <c r="CA591" s="87"/>
      <c r="CB591" s="87"/>
      <c r="CC591" s="87"/>
      <c r="CD591" s="87"/>
      <c r="CE591" s="87"/>
    </row>
    <row r="592" spans="1:83" ht="30" customHeight="1">
      <c r="A592" s="87"/>
      <c r="B592" s="270" t="str">
        <f>IF(OR(SCHEDULES!O591=0,SCHEDULES!O591=""),"",SCHEDULES!O591)</f>
        <v/>
      </c>
      <c r="C592" s="271" t="str">
        <f>IF(B592="","",SCHEDULES!P591)</f>
        <v/>
      </c>
      <c r="D592" s="270" t="str">
        <f>IF(B592="","",SCHEDULES!Q591)</f>
        <v/>
      </c>
      <c r="E592" s="272" t="str">
        <f>IF(B592="","",SCHEDULES!R591)</f>
        <v/>
      </c>
      <c r="F592" s="262" t="str">
        <f t="shared" si="115"/>
        <v/>
      </c>
      <c r="G592" s="270" t="str">
        <f>IFERROR(INDEX(LOGOS!B:B,MATCH(H592,LOGOS!A:A,0),1),"")</f>
        <v/>
      </c>
      <c r="H592" s="270" t="str">
        <f>IF(B592="","",SCHEDULES!S591)</f>
        <v/>
      </c>
      <c r="I592" s="313" t="s">
        <v>117</v>
      </c>
      <c r="J592" s="273" t="str">
        <f t="shared" si="116"/>
        <v/>
      </c>
      <c r="K592" s="313" t="s">
        <v>117</v>
      </c>
      <c r="L592" s="270" t="str">
        <f>IF(B592="","",SCHEDULES!T591)</f>
        <v/>
      </c>
      <c r="M592" s="270" t="str">
        <f>IFERROR(INDEX(LOGOS!B:B,MATCH(L592,LOGOS!A:A,0),1),"")</f>
        <v/>
      </c>
      <c r="N592" s="107" t="str">
        <f t="shared" si="117"/>
        <v/>
      </c>
      <c r="O592" s="108" t="str">
        <f t="shared" si="118"/>
        <v/>
      </c>
      <c r="P592" s="108" t="str">
        <f t="shared" si="119"/>
        <v/>
      </c>
      <c r="Q592" s="109" t="str">
        <f t="shared" si="120"/>
        <v/>
      </c>
      <c r="R592" s="109" t="str">
        <f t="shared" si="121"/>
        <v/>
      </c>
      <c r="S592" s="109" t="str">
        <f t="shared" si="122"/>
        <v/>
      </c>
      <c r="T592" s="109" t="str">
        <f t="shared" si="123"/>
        <v/>
      </c>
      <c r="U592" s="108" t="str">
        <f>IF(N592="","",IF(MASTER.SCHEDULE!$N592="Draw",1,IF(MASTER.SCHEDULE!$N592=H592,3,0)))</f>
        <v/>
      </c>
      <c r="V592" s="108" t="str">
        <f>IF(N592="","",IF(MASTER.SCHEDULE!$N592="Draw",1,IF(MASTER.SCHEDULE!$N592=L592,3,0)))</f>
        <v/>
      </c>
      <c r="W592" s="109" t="str">
        <f>IF(N592="","",MASTER.SCHEDULE!$Q592+MASTER.SCHEDULE!$R592)</f>
        <v/>
      </c>
      <c r="X592" s="110" t="e">
        <f t="shared" si="124"/>
        <v>#VALUE!</v>
      </c>
      <c r="Y592" s="87"/>
      <c r="Z592" s="87"/>
      <c r="AA592" s="275" t="str">
        <f t="shared" si="125"/>
        <v/>
      </c>
      <c r="AB592" s="87"/>
      <c r="AC592" s="87"/>
      <c r="AD592" s="126"/>
      <c r="AE592" s="126"/>
      <c r="AF592" s="87"/>
      <c r="AG592" s="87"/>
      <c r="AH592" s="126"/>
      <c r="AI592" s="126"/>
      <c r="AJ592" s="138"/>
      <c r="AK592" s="91"/>
      <c r="AL592" s="91"/>
      <c r="AM592" s="91"/>
      <c r="AN592" s="151"/>
      <c r="AO592" s="151"/>
      <c r="AP592" s="151"/>
      <c r="AQ592" s="151"/>
      <c r="AR592" s="151"/>
      <c r="AS592" s="151"/>
      <c r="AT592" s="151"/>
      <c r="AU592" s="152"/>
      <c r="AV592" s="152"/>
      <c r="AW592" s="152"/>
      <c r="AX592" s="151"/>
      <c r="AY592" s="151"/>
      <c r="AZ592" s="152"/>
      <c r="BA592" s="152"/>
      <c r="BB592" s="152"/>
      <c r="BC592" s="152"/>
      <c r="BD592" s="91"/>
      <c r="BE592" s="91"/>
      <c r="BF592" s="91"/>
      <c r="BG592" s="91"/>
      <c r="BH592" s="91"/>
      <c r="BI592" s="91"/>
      <c r="BJ592" s="91"/>
      <c r="BK592" s="91"/>
      <c r="BL592" s="91"/>
      <c r="BM592" s="91"/>
      <c r="BN592" s="87"/>
      <c r="BO592" s="87"/>
      <c r="BP592" s="91"/>
      <c r="BQ592" s="91"/>
      <c r="BR592" s="91"/>
      <c r="BS592" s="91"/>
      <c r="BT592" s="87"/>
      <c r="BU592" s="87"/>
      <c r="BV592" s="87"/>
      <c r="BW592" s="87"/>
      <c r="BX592" s="87"/>
      <c r="BY592" s="87"/>
      <c r="BZ592" s="87"/>
      <c r="CA592" s="87"/>
      <c r="CB592" s="87"/>
      <c r="CC592" s="87"/>
      <c r="CD592" s="87"/>
      <c r="CE592" s="87"/>
    </row>
    <row r="593" spans="1:83" ht="30" customHeight="1">
      <c r="A593" s="87"/>
      <c r="B593" s="270" t="str">
        <f>IF(OR(SCHEDULES!O592=0,SCHEDULES!O592=""),"",SCHEDULES!O592)</f>
        <v/>
      </c>
      <c r="C593" s="271" t="str">
        <f>IF(B593="","",SCHEDULES!P592)</f>
        <v/>
      </c>
      <c r="D593" s="270" t="str">
        <f>IF(B593="","",SCHEDULES!Q592)</f>
        <v/>
      </c>
      <c r="E593" s="272" t="str">
        <f>IF(B593="","",SCHEDULES!R592)</f>
        <v/>
      </c>
      <c r="F593" s="262" t="str">
        <f t="shared" si="115"/>
        <v/>
      </c>
      <c r="G593" s="270" t="str">
        <f>IFERROR(INDEX(LOGOS!B:B,MATCH(H593,LOGOS!A:A,0),1),"")</f>
        <v/>
      </c>
      <c r="H593" s="270" t="str">
        <f>IF(B593="","",SCHEDULES!S592)</f>
        <v/>
      </c>
      <c r="I593" s="313" t="s">
        <v>117</v>
      </c>
      <c r="J593" s="273" t="str">
        <f t="shared" si="116"/>
        <v/>
      </c>
      <c r="K593" s="313" t="s">
        <v>117</v>
      </c>
      <c r="L593" s="270" t="str">
        <f>IF(B593="","",SCHEDULES!T592)</f>
        <v/>
      </c>
      <c r="M593" s="270" t="str">
        <f>IFERROR(INDEX(LOGOS!B:B,MATCH(L593,LOGOS!A:A,0),1),"")</f>
        <v/>
      </c>
      <c r="N593" s="107" t="str">
        <f t="shared" si="117"/>
        <v/>
      </c>
      <c r="O593" s="108" t="str">
        <f t="shared" si="118"/>
        <v/>
      </c>
      <c r="P593" s="108" t="str">
        <f t="shared" si="119"/>
        <v/>
      </c>
      <c r="Q593" s="109" t="str">
        <f t="shared" si="120"/>
        <v/>
      </c>
      <c r="R593" s="109" t="str">
        <f t="shared" si="121"/>
        <v/>
      </c>
      <c r="S593" s="109" t="str">
        <f t="shared" si="122"/>
        <v/>
      </c>
      <c r="T593" s="109" t="str">
        <f t="shared" si="123"/>
        <v/>
      </c>
      <c r="U593" s="108" t="str">
        <f>IF(N593="","",IF(MASTER.SCHEDULE!$N593="Draw",1,IF(MASTER.SCHEDULE!$N593=H593,3,0)))</f>
        <v/>
      </c>
      <c r="V593" s="108" t="str">
        <f>IF(N593="","",IF(MASTER.SCHEDULE!$N593="Draw",1,IF(MASTER.SCHEDULE!$N593=L593,3,0)))</f>
        <v/>
      </c>
      <c r="W593" s="109" t="str">
        <f>IF(N593="","",MASTER.SCHEDULE!$Q593+MASTER.SCHEDULE!$R593)</f>
        <v/>
      </c>
      <c r="X593" s="110" t="e">
        <f t="shared" si="124"/>
        <v>#VALUE!</v>
      </c>
      <c r="Y593" s="87"/>
      <c r="Z593" s="87"/>
      <c r="AA593" s="275" t="str">
        <f t="shared" si="125"/>
        <v/>
      </c>
      <c r="AB593" s="87"/>
      <c r="AC593" s="87"/>
      <c r="AD593" s="126"/>
      <c r="AE593" s="126"/>
      <c r="AF593" s="87"/>
      <c r="AG593" s="87"/>
      <c r="AH593" s="126"/>
      <c r="AI593" s="126"/>
      <c r="AJ593" s="138"/>
      <c r="AK593" s="91"/>
      <c r="AL593" s="91"/>
      <c r="AM593" s="91"/>
      <c r="AN593" s="151"/>
      <c r="AO593" s="151"/>
      <c r="AP593" s="151"/>
      <c r="AQ593" s="151"/>
      <c r="AR593" s="151"/>
      <c r="AS593" s="151"/>
      <c r="AT593" s="151"/>
      <c r="AU593" s="152"/>
      <c r="AV593" s="152"/>
      <c r="AW593" s="152"/>
      <c r="AX593" s="151"/>
      <c r="AY593" s="151"/>
      <c r="AZ593" s="152"/>
      <c r="BA593" s="152"/>
      <c r="BB593" s="152"/>
      <c r="BC593" s="152"/>
      <c r="BD593" s="91"/>
      <c r="BE593" s="91"/>
      <c r="BF593" s="91"/>
      <c r="BG593" s="91"/>
      <c r="BH593" s="91"/>
      <c r="BI593" s="91"/>
      <c r="BJ593" s="91"/>
      <c r="BK593" s="91"/>
      <c r="BL593" s="91"/>
      <c r="BM593" s="91"/>
      <c r="BN593" s="87"/>
      <c r="BO593" s="87"/>
      <c r="BP593" s="91"/>
      <c r="BQ593" s="91"/>
      <c r="BR593" s="91"/>
      <c r="BS593" s="91"/>
      <c r="BT593" s="87"/>
      <c r="BU593" s="87"/>
      <c r="BV593" s="87"/>
      <c r="BW593" s="87"/>
      <c r="BX593" s="87"/>
      <c r="BY593" s="87"/>
      <c r="BZ593" s="87"/>
      <c r="CA593" s="87"/>
      <c r="CB593" s="87"/>
      <c r="CC593" s="87"/>
      <c r="CD593" s="87"/>
      <c r="CE593" s="87"/>
    </row>
    <row r="594" spans="1:83" ht="30" customHeight="1">
      <c r="A594" s="87"/>
      <c r="B594" s="270" t="str">
        <f>IF(OR(SCHEDULES!O593=0,SCHEDULES!O593=""),"",SCHEDULES!O593)</f>
        <v/>
      </c>
      <c r="C594" s="271" t="str">
        <f>IF(B594="","",SCHEDULES!P593)</f>
        <v/>
      </c>
      <c r="D594" s="270" t="str">
        <f>IF(B594="","",SCHEDULES!Q593)</f>
        <v/>
      </c>
      <c r="E594" s="272" t="str">
        <f>IF(B594="","",SCHEDULES!R593)</f>
        <v/>
      </c>
      <c r="F594" s="262" t="str">
        <f t="shared" si="115"/>
        <v/>
      </c>
      <c r="G594" s="270" t="str">
        <f>IFERROR(INDEX(LOGOS!B:B,MATCH(H594,LOGOS!A:A,0),1),"")</f>
        <v/>
      </c>
      <c r="H594" s="270" t="str">
        <f>IF(B594="","",SCHEDULES!S593)</f>
        <v/>
      </c>
      <c r="I594" s="313" t="s">
        <v>117</v>
      </c>
      <c r="J594" s="273" t="str">
        <f t="shared" si="116"/>
        <v/>
      </c>
      <c r="K594" s="313" t="s">
        <v>117</v>
      </c>
      <c r="L594" s="270" t="str">
        <f>IF(B594="","",SCHEDULES!T593)</f>
        <v/>
      </c>
      <c r="M594" s="270" t="str">
        <f>IFERROR(INDEX(LOGOS!B:B,MATCH(L594,LOGOS!A:A,0),1),"")</f>
        <v/>
      </c>
      <c r="N594" s="107" t="str">
        <f t="shared" si="117"/>
        <v/>
      </c>
      <c r="O594" s="108" t="str">
        <f t="shared" si="118"/>
        <v/>
      </c>
      <c r="P594" s="108" t="str">
        <f t="shared" si="119"/>
        <v/>
      </c>
      <c r="Q594" s="109" t="str">
        <f t="shared" si="120"/>
        <v/>
      </c>
      <c r="R594" s="109" t="str">
        <f t="shared" si="121"/>
        <v/>
      </c>
      <c r="S594" s="109" t="str">
        <f t="shared" si="122"/>
        <v/>
      </c>
      <c r="T594" s="109" t="str">
        <f t="shared" si="123"/>
        <v/>
      </c>
      <c r="U594" s="108" t="str">
        <f>IF(N594="","",IF(MASTER.SCHEDULE!$N594="Draw",1,IF(MASTER.SCHEDULE!$N594=H594,3,0)))</f>
        <v/>
      </c>
      <c r="V594" s="108" t="str">
        <f>IF(N594="","",IF(MASTER.SCHEDULE!$N594="Draw",1,IF(MASTER.SCHEDULE!$N594=L594,3,0)))</f>
        <v/>
      </c>
      <c r="W594" s="109" t="str">
        <f>IF(N594="","",MASTER.SCHEDULE!$Q594+MASTER.SCHEDULE!$R594)</f>
        <v/>
      </c>
      <c r="X594" s="110" t="e">
        <f t="shared" si="124"/>
        <v>#VALUE!</v>
      </c>
      <c r="Y594" s="87"/>
      <c r="Z594" s="87"/>
      <c r="AA594" s="275" t="str">
        <f t="shared" si="125"/>
        <v/>
      </c>
      <c r="AB594" s="87"/>
      <c r="AC594" s="87"/>
      <c r="AD594" s="126"/>
      <c r="AE594" s="126"/>
      <c r="AF594" s="87"/>
      <c r="AG594" s="87"/>
      <c r="AH594" s="126"/>
      <c r="AI594" s="126"/>
      <c r="AJ594" s="138"/>
      <c r="AK594" s="91"/>
      <c r="AL594" s="91"/>
      <c r="AM594" s="91"/>
      <c r="AN594" s="151"/>
      <c r="AO594" s="151"/>
      <c r="AP594" s="151"/>
      <c r="AQ594" s="151"/>
      <c r="AR594" s="151"/>
      <c r="AS594" s="151"/>
      <c r="AT594" s="151"/>
      <c r="AU594" s="152"/>
      <c r="AV594" s="152"/>
      <c r="AW594" s="152"/>
      <c r="AX594" s="151"/>
      <c r="AY594" s="151"/>
      <c r="AZ594" s="152"/>
      <c r="BA594" s="152"/>
      <c r="BB594" s="152"/>
      <c r="BC594" s="152"/>
      <c r="BD594" s="91"/>
      <c r="BE594" s="91"/>
      <c r="BF594" s="91"/>
      <c r="BG594" s="91"/>
      <c r="BH594" s="91"/>
      <c r="BI594" s="91"/>
      <c r="BJ594" s="91"/>
      <c r="BK594" s="91"/>
      <c r="BL594" s="91"/>
      <c r="BM594" s="91"/>
      <c r="BN594" s="87"/>
      <c r="BO594" s="87"/>
      <c r="BP594" s="91"/>
      <c r="BQ594" s="91"/>
      <c r="BR594" s="91"/>
      <c r="BS594" s="91"/>
      <c r="BT594" s="87"/>
      <c r="BU594" s="87"/>
      <c r="BV594" s="87"/>
      <c r="BW594" s="87"/>
      <c r="BX594" s="87"/>
      <c r="BY594" s="87"/>
      <c r="BZ594" s="87"/>
      <c r="CA594" s="87"/>
      <c r="CB594" s="87"/>
      <c r="CC594" s="87"/>
      <c r="CD594" s="87"/>
      <c r="CE594" s="87"/>
    </row>
    <row r="595" spans="1:83" ht="30" customHeight="1">
      <c r="A595" s="87"/>
      <c r="B595" s="270" t="str">
        <f>IF(OR(SCHEDULES!O594=0,SCHEDULES!O594=""),"",SCHEDULES!O594)</f>
        <v/>
      </c>
      <c r="C595" s="271" t="str">
        <f>IF(B595="","",SCHEDULES!P594)</f>
        <v/>
      </c>
      <c r="D595" s="270" t="str">
        <f>IF(B595="","",SCHEDULES!Q594)</f>
        <v/>
      </c>
      <c r="E595" s="272" t="str">
        <f>IF(B595="","",SCHEDULES!R594)</f>
        <v/>
      </c>
      <c r="F595" s="262" t="str">
        <f t="shared" si="115"/>
        <v/>
      </c>
      <c r="G595" s="270" t="str">
        <f>IFERROR(INDEX(LOGOS!B:B,MATCH(H595,LOGOS!A:A,0),1),"")</f>
        <v/>
      </c>
      <c r="H595" s="270" t="str">
        <f>IF(B595="","",SCHEDULES!S594)</f>
        <v/>
      </c>
      <c r="I595" s="313" t="s">
        <v>117</v>
      </c>
      <c r="J595" s="273" t="str">
        <f t="shared" si="116"/>
        <v/>
      </c>
      <c r="K595" s="313" t="s">
        <v>117</v>
      </c>
      <c r="L595" s="270" t="str">
        <f>IF(B595="","",SCHEDULES!T594)</f>
        <v/>
      </c>
      <c r="M595" s="270" t="str">
        <f>IFERROR(INDEX(LOGOS!B:B,MATCH(L595,LOGOS!A:A,0),1),"")</f>
        <v/>
      </c>
      <c r="N595" s="107" t="str">
        <f t="shared" si="117"/>
        <v/>
      </c>
      <c r="O595" s="108" t="str">
        <f t="shared" si="118"/>
        <v/>
      </c>
      <c r="P595" s="108" t="str">
        <f t="shared" si="119"/>
        <v/>
      </c>
      <c r="Q595" s="109" t="str">
        <f t="shared" si="120"/>
        <v/>
      </c>
      <c r="R595" s="109" t="str">
        <f t="shared" si="121"/>
        <v/>
      </c>
      <c r="S595" s="109" t="str">
        <f t="shared" si="122"/>
        <v/>
      </c>
      <c r="T595" s="109" t="str">
        <f t="shared" si="123"/>
        <v/>
      </c>
      <c r="U595" s="108" t="str">
        <f>IF(N595="","",IF(MASTER.SCHEDULE!$N595="Draw",1,IF(MASTER.SCHEDULE!$N595=H595,3,0)))</f>
        <v/>
      </c>
      <c r="V595" s="108" t="str">
        <f>IF(N595="","",IF(MASTER.SCHEDULE!$N595="Draw",1,IF(MASTER.SCHEDULE!$N595=L595,3,0)))</f>
        <v/>
      </c>
      <c r="W595" s="109" t="str">
        <f>IF(N595="","",MASTER.SCHEDULE!$Q595+MASTER.SCHEDULE!$R595)</f>
        <v/>
      </c>
      <c r="X595" s="110" t="e">
        <f t="shared" si="124"/>
        <v>#VALUE!</v>
      </c>
      <c r="Y595" s="87"/>
      <c r="Z595" s="87"/>
      <c r="AA595" s="275" t="str">
        <f t="shared" si="125"/>
        <v/>
      </c>
      <c r="AB595" s="87"/>
      <c r="AC595" s="87"/>
      <c r="AD595" s="126"/>
      <c r="AE595" s="126"/>
      <c r="AF595" s="87"/>
      <c r="AG595" s="87"/>
      <c r="AH595" s="126"/>
      <c r="AI595" s="126"/>
      <c r="AJ595" s="138"/>
      <c r="AK595" s="91"/>
      <c r="AL595" s="91"/>
      <c r="AM595" s="91"/>
      <c r="AN595" s="151"/>
      <c r="AO595" s="151"/>
      <c r="AP595" s="151"/>
      <c r="AQ595" s="151"/>
      <c r="AR595" s="151"/>
      <c r="AS595" s="151"/>
      <c r="AT595" s="151"/>
      <c r="AU595" s="152"/>
      <c r="AV595" s="152"/>
      <c r="AW595" s="152"/>
      <c r="AX595" s="151"/>
      <c r="AY595" s="151"/>
      <c r="AZ595" s="152"/>
      <c r="BA595" s="152"/>
      <c r="BB595" s="152"/>
      <c r="BC595" s="152"/>
      <c r="BD595" s="91"/>
      <c r="BE595" s="91"/>
      <c r="BF595" s="91"/>
      <c r="BG595" s="91"/>
      <c r="BH595" s="91"/>
      <c r="BI595" s="91"/>
      <c r="BJ595" s="91"/>
      <c r="BK595" s="91"/>
      <c r="BL595" s="91"/>
      <c r="BM595" s="91"/>
      <c r="BN595" s="87"/>
      <c r="BO595" s="87"/>
      <c r="BP595" s="91"/>
      <c r="BQ595" s="91"/>
      <c r="BR595" s="91"/>
      <c r="BS595" s="91"/>
      <c r="BT595" s="87"/>
      <c r="BU595" s="87"/>
      <c r="BV595" s="87"/>
      <c r="BW595" s="87"/>
      <c r="BX595" s="87"/>
      <c r="BY595" s="87"/>
      <c r="BZ595" s="87"/>
      <c r="CA595" s="87"/>
      <c r="CB595" s="87"/>
      <c r="CC595" s="87"/>
      <c r="CD595" s="87"/>
      <c r="CE595" s="87"/>
    </row>
    <row r="596" spans="1:83" ht="30" customHeight="1">
      <c r="A596" s="87"/>
      <c r="B596" s="270" t="str">
        <f>IF(OR(SCHEDULES!O595=0,SCHEDULES!O595=""),"",SCHEDULES!O595)</f>
        <v/>
      </c>
      <c r="C596" s="271" t="str">
        <f>IF(B596="","",SCHEDULES!P595)</f>
        <v/>
      </c>
      <c r="D596" s="270" t="str">
        <f>IF(B596="","",SCHEDULES!Q595)</f>
        <v/>
      </c>
      <c r="E596" s="272" t="str">
        <f>IF(B596="","",SCHEDULES!R595)</f>
        <v/>
      </c>
      <c r="F596" s="262" t="str">
        <f t="shared" si="115"/>
        <v/>
      </c>
      <c r="G596" s="270" t="str">
        <f>IFERROR(INDEX(LOGOS!B:B,MATCH(H596,LOGOS!A:A,0),1),"")</f>
        <v/>
      </c>
      <c r="H596" s="270" t="str">
        <f>IF(B596="","",SCHEDULES!S595)</f>
        <v/>
      </c>
      <c r="I596" s="313" t="s">
        <v>117</v>
      </c>
      <c r="J596" s="273" t="str">
        <f t="shared" si="116"/>
        <v/>
      </c>
      <c r="K596" s="313" t="s">
        <v>117</v>
      </c>
      <c r="L596" s="270" t="str">
        <f>IF(B596="","",SCHEDULES!T595)</f>
        <v/>
      </c>
      <c r="M596" s="270" t="str">
        <f>IFERROR(INDEX(LOGOS!B:B,MATCH(L596,LOGOS!A:A,0),1),"")</f>
        <v/>
      </c>
      <c r="N596" s="107" t="str">
        <f t="shared" si="117"/>
        <v/>
      </c>
      <c r="O596" s="108" t="str">
        <f t="shared" si="118"/>
        <v/>
      </c>
      <c r="P596" s="108" t="str">
        <f t="shared" si="119"/>
        <v/>
      </c>
      <c r="Q596" s="109" t="str">
        <f t="shared" si="120"/>
        <v/>
      </c>
      <c r="R596" s="109" t="str">
        <f t="shared" si="121"/>
        <v/>
      </c>
      <c r="S596" s="109" t="str">
        <f t="shared" si="122"/>
        <v/>
      </c>
      <c r="T596" s="109" t="str">
        <f t="shared" si="123"/>
        <v/>
      </c>
      <c r="U596" s="108" t="str">
        <f>IF(N596="","",IF(MASTER.SCHEDULE!$N596="Draw",1,IF(MASTER.SCHEDULE!$N596=H596,3,0)))</f>
        <v/>
      </c>
      <c r="V596" s="108" t="str">
        <f>IF(N596="","",IF(MASTER.SCHEDULE!$N596="Draw",1,IF(MASTER.SCHEDULE!$N596=L596,3,0)))</f>
        <v/>
      </c>
      <c r="W596" s="109" t="str">
        <f>IF(N596="","",MASTER.SCHEDULE!$Q596+MASTER.SCHEDULE!$R596)</f>
        <v/>
      </c>
      <c r="X596" s="110" t="e">
        <f t="shared" si="124"/>
        <v>#VALUE!</v>
      </c>
      <c r="Y596" s="87"/>
      <c r="Z596" s="87"/>
      <c r="AA596" s="275" t="str">
        <f t="shared" si="125"/>
        <v/>
      </c>
      <c r="AB596" s="87"/>
      <c r="AC596" s="87"/>
      <c r="AD596" s="126"/>
      <c r="AE596" s="126"/>
      <c r="AF596" s="87"/>
      <c r="AG596" s="87"/>
      <c r="AH596" s="126"/>
      <c r="AI596" s="126"/>
      <c r="AJ596" s="138"/>
      <c r="AK596" s="91"/>
      <c r="AL596" s="91"/>
      <c r="AM596" s="91"/>
      <c r="AN596" s="151"/>
      <c r="AO596" s="151"/>
      <c r="AP596" s="151"/>
      <c r="AQ596" s="151"/>
      <c r="AR596" s="151"/>
      <c r="AS596" s="151"/>
      <c r="AT596" s="151"/>
      <c r="AU596" s="152"/>
      <c r="AV596" s="152"/>
      <c r="AW596" s="152"/>
      <c r="AX596" s="151"/>
      <c r="AY596" s="151"/>
      <c r="AZ596" s="152"/>
      <c r="BA596" s="152"/>
      <c r="BB596" s="152"/>
      <c r="BC596" s="152"/>
      <c r="BD596" s="91"/>
      <c r="BE596" s="91"/>
      <c r="BF596" s="91"/>
      <c r="BG596" s="91"/>
      <c r="BH596" s="91"/>
      <c r="BI596" s="91"/>
      <c r="BJ596" s="91"/>
      <c r="BK596" s="91"/>
      <c r="BL596" s="91"/>
      <c r="BM596" s="91"/>
      <c r="BN596" s="87"/>
      <c r="BO596" s="87"/>
      <c r="BP596" s="91"/>
      <c r="BQ596" s="91"/>
      <c r="BR596" s="91"/>
      <c r="BS596" s="91"/>
      <c r="BT596" s="87"/>
      <c r="BU596" s="87"/>
      <c r="BV596" s="87"/>
      <c r="BW596" s="87"/>
      <c r="BX596" s="87"/>
      <c r="BY596" s="87"/>
      <c r="BZ596" s="87"/>
      <c r="CA596" s="87"/>
      <c r="CB596" s="87"/>
      <c r="CC596" s="87"/>
      <c r="CD596" s="87"/>
      <c r="CE596" s="87"/>
    </row>
    <row r="597" spans="1:83" ht="30" customHeight="1">
      <c r="A597" s="87"/>
      <c r="B597" s="270" t="str">
        <f>IF(OR(SCHEDULES!O596=0,SCHEDULES!O596=""),"",SCHEDULES!O596)</f>
        <v/>
      </c>
      <c r="C597" s="271" t="str">
        <f>IF(B597="","",SCHEDULES!P596)</f>
        <v/>
      </c>
      <c r="D597" s="270" t="str">
        <f>IF(B597="","",SCHEDULES!Q596)</f>
        <v/>
      </c>
      <c r="E597" s="272" t="str">
        <f>IF(B597="","",SCHEDULES!R596)</f>
        <v/>
      </c>
      <c r="F597" s="262" t="str">
        <f t="shared" si="115"/>
        <v/>
      </c>
      <c r="G597" s="270" t="str">
        <f>IFERROR(INDEX(LOGOS!B:B,MATCH(H597,LOGOS!A:A,0),1),"")</f>
        <v/>
      </c>
      <c r="H597" s="270" t="str">
        <f>IF(B597="","",SCHEDULES!S596)</f>
        <v/>
      </c>
      <c r="I597" s="313" t="s">
        <v>117</v>
      </c>
      <c r="J597" s="273" t="str">
        <f t="shared" si="116"/>
        <v/>
      </c>
      <c r="K597" s="313" t="s">
        <v>117</v>
      </c>
      <c r="L597" s="270" t="str">
        <f>IF(B597="","",SCHEDULES!T596)</f>
        <v/>
      </c>
      <c r="M597" s="270" t="str">
        <f>IFERROR(INDEX(LOGOS!B:B,MATCH(L597,LOGOS!A:A,0),1),"")</f>
        <v/>
      </c>
      <c r="N597" s="107" t="str">
        <f t="shared" si="117"/>
        <v/>
      </c>
      <c r="O597" s="108" t="str">
        <f t="shared" si="118"/>
        <v/>
      </c>
      <c r="P597" s="108" t="str">
        <f t="shared" si="119"/>
        <v/>
      </c>
      <c r="Q597" s="109" t="str">
        <f t="shared" si="120"/>
        <v/>
      </c>
      <c r="R597" s="109" t="str">
        <f t="shared" si="121"/>
        <v/>
      </c>
      <c r="S597" s="109" t="str">
        <f t="shared" si="122"/>
        <v/>
      </c>
      <c r="T597" s="109" t="str">
        <f t="shared" si="123"/>
        <v/>
      </c>
      <c r="U597" s="108" t="str">
        <f>IF(N597="","",IF(MASTER.SCHEDULE!$N597="Draw",1,IF(MASTER.SCHEDULE!$N597=H597,3,0)))</f>
        <v/>
      </c>
      <c r="V597" s="108" t="str">
        <f>IF(N597="","",IF(MASTER.SCHEDULE!$N597="Draw",1,IF(MASTER.SCHEDULE!$N597=L597,3,0)))</f>
        <v/>
      </c>
      <c r="W597" s="109" t="str">
        <f>IF(N597="","",MASTER.SCHEDULE!$Q597+MASTER.SCHEDULE!$R597)</f>
        <v/>
      </c>
      <c r="X597" s="110" t="e">
        <f t="shared" si="124"/>
        <v>#VALUE!</v>
      </c>
      <c r="Y597" s="87"/>
      <c r="Z597" s="87"/>
      <c r="AA597" s="275" t="str">
        <f t="shared" si="125"/>
        <v/>
      </c>
      <c r="AB597" s="87"/>
      <c r="AC597" s="87"/>
      <c r="AD597" s="126"/>
      <c r="AE597" s="126"/>
      <c r="AF597" s="87"/>
      <c r="AG597" s="87"/>
      <c r="AH597" s="126"/>
      <c r="AI597" s="126"/>
      <c r="AJ597" s="138"/>
      <c r="AK597" s="91"/>
      <c r="AL597" s="91"/>
      <c r="AM597" s="91"/>
      <c r="AN597" s="151"/>
      <c r="AO597" s="151"/>
      <c r="AP597" s="151"/>
      <c r="AQ597" s="151"/>
      <c r="AR597" s="151"/>
      <c r="AS597" s="151"/>
      <c r="AT597" s="151"/>
      <c r="AU597" s="152"/>
      <c r="AV597" s="152"/>
      <c r="AW597" s="152"/>
      <c r="AX597" s="151"/>
      <c r="AY597" s="151"/>
      <c r="AZ597" s="152"/>
      <c r="BA597" s="152"/>
      <c r="BB597" s="152"/>
      <c r="BC597" s="152"/>
      <c r="BD597" s="91"/>
      <c r="BE597" s="91"/>
      <c r="BF597" s="91"/>
      <c r="BG597" s="91"/>
      <c r="BH597" s="91"/>
      <c r="BI597" s="91"/>
      <c r="BJ597" s="91"/>
      <c r="BK597" s="91"/>
      <c r="BL597" s="91"/>
      <c r="BM597" s="91"/>
      <c r="BN597" s="87"/>
      <c r="BO597" s="87"/>
      <c r="BP597" s="91"/>
      <c r="BQ597" s="91"/>
      <c r="BR597" s="91"/>
      <c r="BS597" s="91"/>
      <c r="BT597" s="87"/>
      <c r="BU597" s="87"/>
      <c r="BV597" s="87"/>
      <c r="BW597" s="87"/>
      <c r="BX597" s="87"/>
      <c r="BY597" s="87"/>
      <c r="BZ597" s="87"/>
      <c r="CA597" s="87"/>
      <c r="CB597" s="87"/>
      <c r="CC597" s="87"/>
      <c r="CD597" s="87"/>
      <c r="CE597" s="87"/>
    </row>
    <row r="598" spans="1:83" ht="30" customHeight="1">
      <c r="A598" s="87"/>
      <c r="B598" s="270" t="str">
        <f>IF(OR(SCHEDULES!O597=0,SCHEDULES!O597=""),"",SCHEDULES!O597)</f>
        <v/>
      </c>
      <c r="C598" s="271" t="str">
        <f>IF(B598="","",SCHEDULES!P597)</f>
        <v/>
      </c>
      <c r="D598" s="270" t="str">
        <f>IF(B598="","",SCHEDULES!Q597)</f>
        <v/>
      </c>
      <c r="E598" s="272" t="str">
        <f>IF(B598="","",SCHEDULES!R597)</f>
        <v/>
      </c>
      <c r="F598" s="262" t="str">
        <f t="shared" si="115"/>
        <v/>
      </c>
      <c r="G598" s="270" t="str">
        <f>IFERROR(INDEX(LOGOS!B:B,MATCH(H598,LOGOS!A:A,0),1),"")</f>
        <v/>
      </c>
      <c r="H598" s="270" t="str">
        <f>IF(B598="","",SCHEDULES!S597)</f>
        <v/>
      </c>
      <c r="I598" s="313" t="s">
        <v>117</v>
      </c>
      <c r="J598" s="273" t="str">
        <f t="shared" si="116"/>
        <v/>
      </c>
      <c r="K598" s="313" t="s">
        <v>117</v>
      </c>
      <c r="L598" s="270" t="str">
        <f>IF(B598="","",SCHEDULES!T597)</f>
        <v/>
      </c>
      <c r="M598" s="270" t="str">
        <f>IFERROR(INDEX(LOGOS!B:B,MATCH(L598,LOGOS!A:A,0),1),"")</f>
        <v/>
      </c>
      <c r="N598" s="107" t="str">
        <f t="shared" si="117"/>
        <v/>
      </c>
      <c r="O598" s="108" t="str">
        <f t="shared" si="118"/>
        <v/>
      </c>
      <c r="P598" s="108" t="str">
        <f t="shared" si="119"/>
        <v/>
      </c>
      <c r="Q598" s="109" t="str">
        <f t="shared" si="120"/>
        <v/>
      </c>
      <c r="R598" s="109" t="str">
        <f t="shared" si="121"/>
        <v/>
      </c>
      <c r="S598" s="109" t="str">
        <f t="shared" si="122"/>
        <v/>
      </c>
      <c r="T598" s="109" t="str">
        <f t="shared" si="123"/>
        <v/>
      </c>
      <c r="U598" s="108" t="str">
        <f>IF(N598="","",IF(MASTER.SCHEDULE!$N598="Draw",1,IF(MASTER.SCHEDULE!$N598=H598,3,0)))</f>
        <v/>
      </c>
      <c r="V598" s="108" t="str">
        <f>IF(N598="","",IF(MASTER.SCHEDULE!$N598="Draw",1,IF(MASTER.SCHEDULE!$N598=L598,3,0)))</f>
        <v/>
      </c>
      <c r="W598" s="109" t="str">
        <f>IF(N598="","",MASTER.SCHEDULE!$Q598+MASTER.SCHEDULE!$R598)</f>
        <v/>
      </c>
      <c r="X598" s="110" t="e">
        <f t="shared" si="124"/>
        <v>#VALUE!</v>
      </c>
      <c r="Y598" s="87"/>
      <c r="Z598" s="87"/>
      <c r="AA598" s="275" t="str">
        <f t="shared" si="125"/>
        <v/>
      </c>
      <c r="AB598" s="87"/>
      <c r="AC598" s="87"/>
      <c r="AD598" s="126"/>
      <c r="AE598" s="126"/>
      <c r="AF598" s="87"/>
      <c r="AG598" s="87"/>
      <c r="AH598" s="126"/>
      <c r="AI598" s="126"/>
      <c r="AJ598" s="138"/>
      <c r="AK598" s="91"/>
      <c r="AL598" s="91"/>
      <c r="AM598" s="91"/>
      <c r="AN598" s="151"/>
      <c r="AO598" s="151"/>
      <c r="AP598" s="151"/>
      <c r="AQ598" s="151"/>
      <c r="AR598" s="151"/>
      <c r="AS598" s="151"/>
      <c r="AT598" s="151"/>
      <c r="AU598" s="152"/>
      <c r="AV598" s="152"/>
      <c r="AW598" s="152"/>
      <c r="AX598" s="151"/>
      <c r="AY598" s="151"/>
      <c r="AZ598" s="152"/>
      <c r="BA598" s="152"/>
      <c r="BB598" s="152"/>
      <c r="BC598" s="152"/>
      <c r="BD598" s="91"/>
      <c r="BE598" s="91"/>
      <c r="BF598" s="91"/>
      <c r="BG598" s="91"/>
      <c r="BH598" s="91"/>
      <c r="BI598" s="91"/>
      <c r="BJ598" s="91"/>
      <c r="BK598" s="91"/>
      <c r="BL598" s="91"/>
      <c r="BM598" s="91"/>
      <c r="BN598" s="87"/>
      <c r="BO598" s="87"/>
      <c r="BP598" s="91"/>
      <c r="BQ598" s="91"/>
      <c r="BR598" s="91"/>
      <c r="BS598" s="91"/>
      <c r="BT598" s="87"/>
      <c r="BU598" s="87"/>
      <c r="BV598" s="87"/>
      <c r="BW598" s="87"/>
      <c r="BX598" s="87"/>
      <c r="BY598" s="87"/>
      <c r="BZ598" s="87"/>
      <c r="CA598" s="87"/>
      <c r="CB598" s="87"/>
      <c r="CC598" s="87"/>
      <c r="CD598" s="87"/>
      <c r="CE598" s="87"/>
    </row>
    <row r="599" spans="1:83" ht="30" customHeight="1">
      <c r="A599" s="87"/>
      <c r="B599" s="270" t="str">
        <f>IF(OR(SCHEDULES!O598=0,SCHEDULES!O598=""),"",SCHEDULES!O598)</f>
        <v/>
      </c>
      <c r="C599" s="271" t="str">
        <f>IF(B599="","",SCHEDULES!P598)</f>
        <v/>
      </c>
      <c r="D599" s="270" t="str">
        <f>IF(B599="","",SCHEDULES!Q598)</f>
        <v/>
      </c>
      <c r="E599" s="272" t="str">
        <f>IF(B599="","",SCHEDULES!R598)</f>
        <v/>
      </c>
      <c r="F599" s="262" t="str">
        <f t="shared" si="115"/>
        <v/>
      </c>
      <c r="G599" s="270" t="str">
        <f>IFERROR(INDEX(LOGOS!B:B,MATCH(H599,LOGOS!A:A,0),1),"")</f>
        <v/>
      </c>
      <c r="H599" s="270" t="str">
        <f>IF(B599="","",SCHEDULES!S598)</f>
        <v/>
      </c>
      <c r="I599" s="313" t="s">
        <v>117</v>
      </c>
      <c r="J599" s="273" t="str">
        <f t="shared" si="116"/>
        <v/>
      </c>
      <c r="K599" s="313" t="s">
        <v>117</v>
      </c>
      <c r="L599" s="270" t="str">
        <f>IF(B599="","",SCHEDULES!T598)</f>
        <v/>
      </c>
      <c r="M599" s="270" t="str">
        <f>IFERROR(INDEX(LOGOS!B:B,MATCH(L599,LOGOS!A:A,0),1),"")</f>
        <v/>
      </c>
      <c r="N599" s="107" t="str">
        <f t="shared" si="117"/>
        <v/>
      </c>
      <c r="O599" s="108" t="str">
        <f t="shared" si="118"/>
        <v/>
      </c>
      <c r="P599" s="108" t="str">
        <f t="shared" si="119"/>
        <v/>
      </c>
      <c r="Q599" s="109" t="str">
        <f t="shared" si="120"/>
        <v/>
      </c>
      <c r="R599" s="109" t="str">
        <f t="shared" si="121"/>
        <v/>
      </c>
      <c r="S599" s="109" t="str">
        <f t="shared" si="122"/>
        <v/>
      </c>
      <c r="T599" s="109" t="str">
        <f t="shared" si="123"/>
        <v/>
      </c>
      <c r="U599" s="108" t="str">
        <f>IF(N599="","",IF(MASTER.SCHEDULE!$N599="Draw",1,IF(MASTER.SCHEDULE!$N599=H599,3,0)))</f>
        <v/>
      </c>
      <c r="V599" s="108" t="str">
        <f>IF(N599="","",IF(MASTER.SCHEDULE!$N599="Draw",1,IF(MASTER.SCHEDULE!$N599=L599,3,0)))</f>
        <v/>
      </c>
      <c r="W599" s="109" t="str">
        <f>IF(N599="","",MASTER.SCHEDULE!$Q599+MASTER.SCHEDULE!$R599)</f>
        <v/>
      </c>
      <c r="X599" s="110" t="e">
        <f t="shared" si="124"/>
        <v>#VALUE!</v>
      </c>
      <c r="Y599" s="87"/>
      <c r="Z599" s="87"/>
      <c r="AA599" s="275" t="str">
        <f t="shared" si="125"/>
        <v/>
      </c>
      <c r="AB599" s="87"/>
      <c r="AC599" s="87"/>
      <c r="AD599" s="126"/>
      <c r="AE599" s="126"/>
      <c r="AF599" s="87"/>
      <c r="AG599" s="87"/>
      <c r="AH599" s="126"/>
      <c r="AI599" s="126"/>
      <c r="AJ599" s="138"/>
      <c r="AK599" s="91"/>
      <c r="AL599" s="91"/>
      <c r="AM599" s="91"/>
      <c r="AN599" s="151"/>
      <c r="AO599" s="151"/>
      <c r="AP599" s="151"/>
      <c r="AQ599" s="151"/>
      <c r="AR599" s="151"/>
      <c r="AS599" s="151"/>
      <c r="AT599" s="151"/>
      <c r="AU599" s="152"/>
      <c r="AV599" s="152"/>
      <c r="AW599" s="152"/>
      <c r="AX599" s="151"/>
      <c r="AY599" s="151"/>
      <c r="AZ599" s="152"/>
      <c r="BA599" s="152"/>
      <c r="BB599" s="152"/>
      <c r="BC599" s="152"/>
      <c r="BD599" s="91"/>
      <c r="BE599" s="91"/>
      <c r="BF599" s="91"/>
      <c r="BG599" s="91"/>
      <c r="BH599" s="91"/>
      <c r="BI599" s="91"/>
      <c r="BJ599" s="91"/>
      <c r="BK599" s="91"/>
      <c r="BL599" s="91"/>
      <c r="BM599" s="91"/>
      <c r="BN599" s="87"/>
      <c r="BO599" s="87"/>
      <c r="BP599" s="91"/>
      <c r="BQ599" s="91"/>
      <c r="BR599" s="91"/>
      <c r="BS599" s="91"/>
      <c r="BT599" s="87"/>
      <c r="BU599" s="87"/>
      <c r="BV599" s="87"/>
      <c r="BW599" s="87"/>
      <c r="BX599" s="87"/>
      <c r="BY599" s="87"/>
      <c r="BZ599" s="87"/>
      <c r="CA599" s="87"/>
      <c r="CB599" s="87"/>
      <c r="CC599" s="87"/>
      <c r="CD599" s="87"/>
      <c r="CE599" s="87"/>
    </row>
    <row r="600" spans="1:83" ht="30" customHeight="1">
      <c r="A600" s="87"/>
      <c r="B600" s="270" t="str">
        <f>IF(OR(SCHEDULES!O599=0,SCHEDULES!O599=""),"",SCHEDULES!O599)</f>
        <v/>
      </c>
      <c r="C600" s="271" t="str">
        <f>IF(B600="","",SCHEDULES!P599)</f>
        <v/>
      </c>
      <c r="D600" s="270" t="str">
        <f>IF(B600="","",SCHEDULES!Q599)</f>
        <v/>
      </c>
      <c r="E600" s="272" t="str">
        <f>IF(B600="","",SCHEDULES!R599)</f>
        <v/>
      </c>
      <c r="F600" s="262" t="str">
        <f t="shared" si="115"/>
        <v/>
      </c>
      <c r="G600" s="270" t="str">
        <f>IFERROR(INDEX(LOGOS!B:B,MATCH(H600,LOGOS!A:A,0),1),"")</f>
        <v/>
      </c>
      <c r="H600" s="270" t="str">
        <f>IF(B600="","",SCHEDULES!S599)</f>
        <v/>
      </c>
      <c r="I600" s="313" t="s">
        <v>117</v>
      </c>
      <c r="J600" s="273" t="str">
        <f t="shared" si="116"/>
        <v/>
      </c>
      <c r="K600" s="313" t="s">
        <v>117</v>
      </c>
      <c r="L600" s="270" t="str">
        <f>IF(B600="","",SCHEDULES!T599)</f>
        <v/>
      </c>
      <c r="M600" s="270" t="str">
        <f>IFERROR(INDEX(LOGOS!B:B,MATCH(L600,LOGOS!A:A,0),1),"")</f>
        <v/>
      </c>
      <c r="N600" s="107" t="str">
        <f t="shared" si="117"/>
        <v/>
      </c>
      <c r="O600" s="108" t="str">
        <f t="shared" si="118"/>
        <v/>
      </c>
      <c r="P600" s="108" t="str">
        <f t="shared" si="119"/>
        <v/>
      </c>
      <c r="Q600" s="109" t="str">
        <f t="shared" si="120"/>
        <v/>
      </c>
      <c r="R600" s="109" t="str">
        <f t="shared" si="121"/>
        <v/>
      </c>
      <c r="S600" s="109" t="str">
        <f t="shared" si="122"/>
        <v/>
      </c>
      <c r="T600" s="109" t="str">
        <f t="shared" si="123"/>
        <v/>
      </c>
      <c r="U600" s="108" t="str">
        <f>IF(N600="","",IF(MASTER.SCHEDULE!$N600="Draw",1,IF(MASTER.SCHEDULE!$N600=H600,3,0)))</f>
        <v/>
      </c>
      <c r="V600" s="108" t="str">
        <f>IF(N600="","",IF(MASTER.SCHEDULE!$N600="Draw",1,IF(MASTER.SCHEDULE!$N600=L600,3,0)))</f>
        <v/>
      </c>
      <c r="W600" s="109" t="str">
        <f>IF(N600="","",MASTER.SCHEDULE!$Q600+MASTER.SCHEDULE!$R600)</f>
        <v/>
      </c>
      <c r="X600" s="110" t="e">
        <f t="shared" si="124"/>
        <v>#VALUE!</v>
      </c>
      <c r="Y600" s="87"/>
      <c r="Z600" s="87"/>
      <c r="AA600" s="275" t="str">
        <f t="shared" si="125"/>
        <v/>
      </c>
      <c r="AB600" s="87"/>
      <c r="AC600" s="87"/>
      <c r="AD600" s="126"/>
      <c r="AE600" s="126"/>
      <c r="AF600" s="87"/>
      <c r="AG600" s="87"/>
      <c r="AH600" s="126"/>
      <c r="AI600" s="126"/>
      <c r="AJ600" s="138"/>
      <c r="AK600" s="91"/>
      <c r="AL600" s="91"/>
      <c r="AM600" s="91"/>
      <c r="AN600" s="151"/>
      <c r="AO600" s="151"/>
      <c r="AP600" s="151"/>
      <c r="AQ600" s="151"/>
      <c r="AR600" s="151"/>
      <c r="AS600" s="151"/>
      <c r="AT600" s="151"/>
      <c r="AU600" s="152"/>
      <c r="AV600" s="152"/>
      <c r="AW600" s="152"/>
      <c r="AX600" s="151"/>
      <c r="AY600" s="151"/>
      <c r="AZ600" s="152"/>
      <c r="BA600" s="152"/>
      <c r="BB600" s="152"/>
      <c r="BC600" s="152"/>
      <c r="BD600" s="91"/>
      <c r="BE600" s="91"/>
      <c r="BF600" s="91"/>
      <c r="BG600" s="91"/>
      <c r="BH600" s="91"/>
      <c r="BI600" s="91"/>
      <c r="BJ600" s="91"/>
      <c r="BK600" s="91"/>
      <c r="BL600" s="91"/>
      <c r="BM600" s="91"/>
      <c r="BN600" s="87"/>
      <c r="BO600" s="87"/>
      <c r="BP600" s="91"/>
      <c r="BQ600" s="91"/>
      <c r="BR600" s="91"/>
      <c r="BS600" s="91"/>
      <c r="BT600" s="87"/>
      <c r="BU600" s="87"/>
      <c r="BV600" s="87"/>
      <c r="BW600" s="87"/>
      <c r="BX600" s="87"/>
      <c r="BY600" s="87"/>
      <c r="BZ600" s="87"/>
      <c r="CA600" s="87"/>
      <c r="CB600" s="87"/>
      <c r="CC600" s="87"/>
      <c r="CD600" s="87"/>
      <c r="CE600" s="87"/>
    </row>
    <row r="601" spans="1:83" ht="30" customHeight="1">
      <c r="A601" s="87"/>
      <c r="B601" s="126"/>
      <c r="C601" s="126"/>
      <c r="D601" s="126"/>
      <c r="E601" s="126"/>
      <c r="F601" s="139"/>
      <c r="G601" s="126"/>
      <c r="H601" s="126"/>
      <c r="I601" s="313" t="s">
        <v>117</v>
      </c>
      <c r="J601" s="140"/>
      <c r="K601" s="313" t="s">
        <v>117</v>
      </c>
      <c r="L601" s="140"/>
      <c r="M601" s="140"/>
      <c r="N601" s="107" t="str">
        <f t="shared" si="117"/>
        <v/>
      </c>
      <c r="O601" s="108" t="str">
        <f t="shared" si="118"/>
        <v/>
      </c>
      <c r="P601" s="108" t="str">
        <f t="shared" si="119"/>
        <v/>
      </c>
      <c r="Q601" s="109" t="str">
        <f t="shared" si="120"/>
        <v/>
      </c>
      <c r="R601" s="109" t="str">
        <f t="shared" si="121"/>
        <v/>
      </c>
      <c r="S601" s="109" t="str">
        <f t="shared" si="122"/>
        <v/>
      </c>
      <c r="T601" s="109" t="str">
        <f t="shared" si="123"/>
        <v/>
      </c>
      <c r="U601" s="108" t="str">
        <f>IF(N601="","",IF(MASTER.SCHEDULE!$N601="Draw",1,IF(MASTER.SCHEDULE!$N601=H601,3,0)))</f>
        <v/>
      </c>
      <c r="V601" s="108" t="str">
        <f>IF(N601="","",IF(MASTER.SCHEDULE!$N601="Draw",1,IF(MASTER.SCHEDULE!$N601=L601,3,0)))</f>
        <v/>
      </c>
      <c r="W601" s="109" t="str">
        <f>IF(N601="","",MASTER.SCHEDULE!$Q601+MASTER.SCHEDULE!$R601)</f>
        <v/>
      </c>
      <c r="X601" s="110">
        <f t="shared" si="124"/>
        <v>0</v>
      </c>
      <c r="Y601" s="87"/>
      <c r="Z601" s="87"/>
      <c r="AA601" s="87"/>
      <c r="AB601" s="87"/>
      <c r="AC601" s="87"/>
      <c r="AD601" s="126"/>
      <c r="AE601" s="126"/>
      <c r="AF601" s="87"/>
      <c r="AG601" s="87"/>
      <c r="AH601" s="126"/>
      <c r="AI601" s="126"/>
      <c r="AJ601" s="138"/>
      <c r="AK601" s="91"/>
      <c r="AL601" s="91"/>
      <c r="AM601" s="91"/>
      <c r="AN601" s="151"/>
      <c r="AO601" s="151"/>
      <c r="AP601" s="151"/>
      <c r="AQ601" s="151"/>
      <c r="AR601" s="151"/>
      <c r="AS601" s="151"/>
      <c r="AT601" s="151"/>
      <c r="AU601" s="152"/>
      <c r="AV601" s="152"/>
      <c r="AW601" s="152"/>
      <c r="AX601" s="151"/>
      <c r="AY601" s="151"/>
      <c r="AZ601" s="152"/>
      <c r="BA601" s="152"/>
      <c r="BB601" s="152"/>
      <c r="BC601" s="152"/>
      <c r="BD601" s="91"/>
      <c r="BE601" s="91"/>
      <c r="BF601" s="91"/>
      <c r="BG601" s="91"/>
      <c r="BH601" s="91"/>
      <c r="BI601" s="91"/>
      <c r="BJ601" s="91"/>
      <c r="BK601" s="91"/>
      <c r="BL601" s="91"/>
      <c r="BM601" s="91"/>
      <c r="BN601" s="87"/>
      <c r="BO601" s="87"/>
      <c r="BP601" s="91"/>
      <c r="BQ601" s="91"/>
      <c r="BR601" s="91"/>
      <c r="BS601" s="91"/>
      <c r="BT601" s="87"/>
      <c r="BU601" s="87"/>
      <c r="BV601" s="87"/>
      <c r="BW601" s="87"/>
      <c r="BX601" s="87"/>
      <c r="BY601" s="87"/>
      <c r="BZ601" s="87"/>
      <c r="CA601" s="87"/>
      <c r="CB601" s="87"/>
      <c r="CC601" s="87"/>
      <c r="CD601" s="87"/>
      <c r="CE601" s="87"/>
    </row>
    <row r="602" spans="1:83" ht="30" customHeight="1">
      <c r="A602" s="87"/>
      <c r="B602" s="126"/>
      <c r="C602" s="126"/>
      <c r="D602" s="126"/>
      <c r="E602" s="126"/>
      <c r="F602" s="139"/>
      <c r="G602" s="126"/>
      <c r="H602" s="126"/>
      <c r="I602" s="313" t="s">
        <v>117</v>
      </c>
      <c r="J602" s="140"/>
      <c r="K602" s="313" t="s">
        <v>117</v>
      </c>
      <c r="L602" s="140"/>
      <c r="M602" s="140"/>
      <c r="N602" s="107" t="str">
        <f t="shared" si="117"/>
        <v/>
      </c>
      <c r="O602" s="108" t="str">
        <f t="shared" si="118"/>
        <v/>
      </c>
      <c r="P602" s="108" t="str">
        <f t="shared" si="119"/>
        <v/>
      </c>
      <c r="Q602" s="109" t="str">
        <f t="shared" si="120"/>
        <v/>
      </c>
      <c r="R602" s="109" t="str">
        <f t="shared" si="121"/>
        <v/>
      </c>
      <c r="S602" s="109" t="str">
        <f t="shared" si="122"/>
        <v/>
      </c>
      <c r="T602" s="109" t="str">
        <f t="shared" si="123"/>
        <v/>
      </c>
      <c r="U602" s="108" t="str">
        <f>IF(N602="","",IF(MASTER.SCHEDULE!$N602="Draw",1,IF(MASTER.SCHEDULE!$N602=H602,3,0)))</f>
        <v/>
      </c>
      <c r="V602" s="108" t="str">
        <f>IF(N602="","",IF(MASTER.SCHEDULE!$N602="Draw",1,IF(MASTER.SCHEDULE!$N602=L602,3,0)))</f>
        <v/>
      </c>
      <c r="W602" s="109" t="str">
        <f>IF(N602="","",MASTER.SCHEDULE!$Q602+MASTER.SCHEDULE!$R602)</f>
        <v/>
      </c>
      <c r="X602" s="110">
        <f t="shared" si="124"/>
        <v>0</v>
      </c>
      <c r="Y602" s="87"/>
      <c r="Z602" s="87"/>
      <c r="AA602" s="87"/>
      <c r="AB602" s="87"/>
      <c r="AC602" s="87"/>
      <c r="AD602" s="126"/>
      <c r="AE602" s="126"/>
      <c r="AF602" s="87"/>
      <c r="AG602" s="87"/>
      <c r="AH602" s="126"/>
      <c r="AI602" s="126"/>
      <c r="AJ602" s="138"/>
      <c r="AK602" s="91"/>
      <c r="AL602" s="91"/>
      <c r="AM602" s="91"/>
      <c r="AN602" s="151"/>
      <c r="AO602" s="151"/>
      <c r="AP602" s="151"/>
      <c r="AQ602" s="151"/>
      <c r="AR602" s="151"/>
      <c r="AS602" s="151"/>
      <c r="AT602" s="151"/>
      <c r="AU602" s="152"/>
      <c r="AV602" s="152"/>
      <c r="AW602" s="152"/>
      <c r="AX602" s="151"/>
      <c r="AY602" s="151"/>
      <c r="AZ602" s="152"/>
      <c r="BA602" s="152"/>
      <c r="BB602" s="152"/>
      <c r="BC602" s="152"/>
      <c r="BD602" s="91"/>
      <c r="BE602" s="91"/>
      <c r="BF602" s="91"/>
      <c r="BG602" s="91"/>
      <c r="BH602" s="91"/>
      <c r="BI602" s="91"/>
      <c r="BJ602" s="91"/>
      <c r="BK602" s="91"/>
      <c r="BL602" s="91"/>
      <c r="BM602" s="91"/>
      <c r="BN602" s="87"/>
      <c r="BO602" s="87"/>
      <c r="BP602" s="91"/>
      <c r="BQ602" s="91"/>
      <c r="BR602" s="91"/>
      <c r="BS602" s="91"/>
      <c r="BT602" s="87"/>
      <c r="BU602" s="87"/>
      <c r="BV602" s="87"/>
      <c r="BW602" s="87"/>
      <c r="BX602" s="87"/>
      <c r="BY602" s="87"/>
      <c r="BZ602" s="87"/>
      <c r="CA602" s="87"/>
      <c r="CB602" s="87"/>
      <c r="CC602" s="87"/>
      <c r="CD602" s="87"/>
      <c r="CE602" s="87"/>
    </row>
    <row r="603" spans="1:83" ht="30" customHeight="1">
      <c r="A603" s="87"/>
      <c r="B603" s="126"/>
      <c r="C603" s="126"/>
      <c r="D603" s="126"/>
      <c r="E603" s="126"/>
      <c r="F603" s="139"/>
      <c r="G603" s="126"/>
      <c r="H603" s="126"/>
      <c r="I603" s="313" t="s">
        <v>117</v>
      </c>
      <c r="J603" s="140"/>
      <c r="K603" s="313" t="s">
        <v>117</v>
      </c>
      <c r="L603" s="140"/>
      <c r="M603" s="140"/>
      <c r="N603" s="107" t="str">
        <f t="shared" si="117"/>
        <v/>
      </c>
      <c r="O603" s="108" t="str">
        <f t="shared" si="118"/>
        <v/>
      </c>
      <c r="P603" s="108" t="str">
        <f t="shared" si="119"/>
        <v/>
      </c>
      <c r="Q603" s="109" t="str">
        <f t="shared" si="120"/>
        <v/>
      </c>
      <c r="R603" s="109" t="str">
        <f t="shared" si="121"/>
        <v/>
      </c>
      <c r="S603" s="109" t="str">
        <f t="shared" si="122"/>
        <v/>
      </c>
      <c r="T603" s="109" t="str">
        <f t="shared" si="123"/>
        <v/>
      </c>
      <c r="U603" s="108" t="str">
        <f>IF(N603="","",IF(MASTER.SCHEDULE!$N603="Draw",1,IF(MASTER.SCHEDULE!$N603=H603,3,0)))</f>
        <v/>
      </c>
      <c r="V603" s="108" t="str">
        <f>IF(N603="","",IF(MASTER.SCHEDULE!$N603="Draw",1,IF(MASTER.SCHEDULE!$N603=L603,3,0)))</f>
        <v/>
      </c>
      <c r="W603" s="109" t="str">
        <f>IF(N603="","",MASTER.SCHEDULE!$Q603+MASTER.SCHEDULE!$R603)</f>
        <v/>
      </c>
      <c r="X603" s="110">
        <f t="shared" si="124"/>
        <v>0</v>
      </c>
      <c r="Y603" s="87"/>
      <c r="Z603" s="87"/>
      <c r="AA603" s="87"/>
      <c r="AB603" s="87"/>
      <c r="AC603" s="87"/>
      <c r="AD603" s="126"/>
      <c r="AE603" s="126"/>
      <c r="AF603" s="87"/>
      <c r="AG603" s="87"/>
      <c r="AH603" s="126"/>
      <c r="AI603" s="126"/>
      <c r="AJ603" s="138"/>
      <c r="AK603" s="91"/>
      <c r="AL603" s="91"/>
      <c r="AM603" s="91"/>
      <c r="AN603" s="151"/>
      <c r="AO603" s="151"/>
      <c r="AP603" s="151"/>
      <c r="AQ603" s="151"/>
      <c r="AR603" s="151"/>
      <c r="AS603" s="151"/>
      <c r="AT603" s="151"/>
      <c r="AU603" s="152"/>
      <c r="AV603" s="152"/>
      <c r="AW603" s="152"/>
      <c r="AX603" s="151"/>
      <c r="AY603" s="151"/>
      <c r="AZ603" s="152"/>
      <c r="BA603" s="152"/>
      <c r="BB603" s="152"/>
      <c r="BC603" s="152"/>
      <c r="BD603" s="91"/>
      <c r="BE603" s="91"/>
      <c r="BF603" s="91"/>
      <c r="BG603" s="91"/>
      <c r="BH603" s="91"/>
      <c r="BI603" s="91"/>
      <c r="BJ603" s="91"/>
      <c r="BK603" s="91"/>
      <c r="BL603" s="91"/>
      <c r="BM603" s="91"/>
      <c r="BN603" s="87"/>
      <c r="BO603" s="87"/>
      <c r="BP603" s="91"/>
      <c r="BQ603" s="91"/>
      <c r="BR603" s="91"/>
      <c r="BS603" s="91"/>
      <c r="BT603" s="87"/>
      <c r="BU603" s="87"/>
      <c r="BV603" s="87"/>
      <c r="BW603" s="87"/>
      <c r="BX603" s="87"/>
      <c r="BY603" s="87"/>
      <c r="BZ603" s="87"/>
      <c r="CA603" s="87"/>
      <c r="CB603" s="87"/>
      <c r="CC603" s="87"/>
      <c r="CD603" s="87"/>
      <c r="CE603" s="87"/>
    </row>
    <row r="604" spans="1:83" ht="30" customHeight="1">
      <c r="A604" s="87"/>
      <c r="B604" s="126"/>
      <c r="C604" s="126"/>
      <c r="D604" s="126"/>
      <c r="E604" s="126"/>
      <c r="F604" s="139"/>
      <c r="G604" s="126"/>
      <c r="H604" s="126"/>
      <c r="I604" s="313" t="s">
        <v>117</v>
      </c>
      <c r="J604" s="140"/>
      <c r="K604" s="313" t="s">
        <v>117</v>
      </c>
      <c r="L604" s="140"/>
      <c r="M604" s="140"/>
      <c r="N604" s="140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  <c r="AA604" s="87"/>
      <c r="AB604" s="87"/>
      <c r="AC604" s="87"/>
      <c r="AD604" s="126"/>
      <c r="AE604" s="126"/>
      <c r="AF604" s="87"/>
      <c r="AG604" s="87"/>
      <c r="AH604" s="126"/>
      <c r="AI604" s="126"/>
      <c r="AJ604" s="138"/>
      <c r="AK604" s="91"/>
      <c r="AL604" s="91"/>
      <c r="AM604" s="91"/>
      <c r="AN604" s="151"/>
      <c r="AO604" s="151"/>
      <c r="AP604" s="151"/>
      <c r="AQ604" s="151"/>
      <c r="AR604" s="151"/>
      <c r="AS604" s="151"/>
      <c r="AT604" s="151"/>
      <c r="AU604" s="152"/>
      <c r="AV604" s="152"/>
      <c r="AW604" s="152"/>
      <c r="AX604" s="151"/>
      <c r="AY604" s="151"/>
      <c r="AZ604" s="152"/>
      <c r="BA604" s="152"/>
      <c r="BB604" s="152"/>
      <c r="BC604" s="152"/>
      <c r="BD604" s="91"/>
      <c r="BE604" s="91"/>
      <c r="BF604" s="91"/>
      <c r="BG604" s="91"/>
      <c r="BH604" s="91"/>
      <c r="BI604" s="91"/>
      <c r="BJ604" s="91"/>
      <c r="BK604" s="91"/>
      <c r="BL604" s="91"/>
      <c r="BM604" s="91"/>
      <c r="BN604" s="87"/>
      <c r="BO604" s="87"/>
      <c r="BP604" s="91"/>
      <c r="BQ604" s="91"/>
      <c r="BR604" s="91"/>
      <c r="BS604" s="91"/>
      <c r="BT604" s="87"/>
      <c r="BU604" s="87"/>
      <c r="BV604" s="87"/>
      <c r="BW604" s="87"/>
      <c r="BX604" s="87"/>
      <c r="BY604" s="87"/>
      <c r="BZ604" s="87"/>
      <c r="CA604" s="87"/>
      <c r="CB604" s="87"/>
      <c r="CC604" s="87"/>
      <c r="CD604" s="87"/>
      <c r="CE604" s="87"/>
    </row>
    <row r="605" spans="1:83" ht="30" customHeight="1">
      <c r="A605" s="87"/>
      <c r="B605" s="126"/>
      <c r="C605" s="126"/>
      <c r="D605" s="126"/>
      <c r="E605" s="126"/>
      <c r="F605" s="139"/>
      <c r="G605" s="126"/>
      <c r="H605" s="126"/>
      <c r="I605" s="313" t="s">
        <v>117</v>
      </c>
      <c r="J605" s="140"/>
      <c r="K605" s="313" t="s">
        <v>117</v>
      </c>
      <c r="L605" s="140"/>
      <c r="M605" s="140"/>
      <c r="N605" s="140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  <c r="AA605" s="87"/>
      <c r="AB605" s="87"/>
      <c r="AC605" s="87"/>
      <c r="AD605" s="126"/>
      <c r="AE605" s="126"/>
      <c r="AF605" s="87"/>
      <c r="AG605" s="87"/>
      <c r="AH605" s="126"/>
      <c r="AI605" s="126"/>
      <c r="AJ605" s="138"/>
      <c r="AK605" s="91"/>
      <c r="AL605" s="91"/>
      <c r="AM605" s="91"/>
      <c r="AN605" s="151"/>
      <c r="AO605" s="151"/>
      <c r="AP605" s="151"/>
      <c r="AQ605" s="151"/>
      <c r="AR605" s="151"/>
      <c r="AS605" s="151"/>
      <c r="AT605" s="151"/>
      <c r="AU605" s="152"/>
      <c r="AV605" s="152"/>
      <c r="AW605" s="152"/>
      <c r="AX605" s="151"/>
      <c r="AY605" s="151"/>
      <c r="AZ605" s="152"/>
      <c r="BA605" s="152"/>
      <c r="BB605" s="152"/>
      <c r="BC605" s="152"/>
      <c r="BD605" s="91"/>
      <c r="BE605" s="91"/>
      <c r="BF605" s="91"/>
      <c r="BG605" s="91"/>
      <c r="BH605" s="91"/>
      <c r="BI605" s="91"/>
      <c r="BJ605" s="91"/>
      <c r="BK605" s="91"/>
      <c r="BL605" s="91"/>
      <c r="BM605" s="91"/>
      <c r="BN605" s="87"/>
      <c r="BO605" s="87"/>
      <c r="BP605" s="91"/>
      <c r="BQ605" s="91"/>
      <c r="BR605" s="91"/>
      <c r="BS605" s="91"/>
      <c r="BT605" s="87"/>
      <c r="BU605" s="87"/>
      <c r="BV605" s="87"/>
      <c r="BW605" s="87"/>
      <c r="BX605" s="87"/>
      <c r="BY605" s="87"/>
      <c r="BZ605" s="87"/>
      <c r="CA605" s="87"/>
      <c r="CB605" s="87"/>
      <c r="CC605" s="87"/>
      <c r="CD605" s="87"/>
      <c r="CE605" s="87"/>
    </row>
    <row r="606" spans="1:83" ht="30" customHeight="1">
      <c r="A606" s="87"/>
      <c r="B606" s="126"/>
      <c r="C606" s="126"/>
      <c r="D606" s="126"/>
      <c r="E606" s="126"/>
      <c r="F606" s="139"/>
      <c r="G606" s="126"/>
      <c r="H606" s="126"/>
      <c r="I606" s="313" t="s">
        <v>117</v>
      </c>
      <c r="J606" s="140"/>
      <c r="K606" s="313" t="s">
        <v>117</v>
      </c>
      <c r="L606" s="140"/>
      <c r="M606" s="140"/>
      <c r="N606" s="140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  <c r="AA606" s="87"/>
      <c r="AB606" s="87"/>
      <c r="AC606" s="87"/>
      <c r="AD606" s="126"/>
      <c r="AE606" s="126"/>
      <c r="AF606" s="87"/>
      <c r="AG606" s="87"/>
      <c r="AH606" s="126"/>
      <c r="AI606" s="126"/>
      <c r="AJ606" s="138"/>
      <c r="AK606" s="91"/>
      <c r="AL606" s="91"/>
      <c r="AM606" s="91"/>
      <c r="AN606" s="151"/>
      <c r="AO606" s="151"/>
      <c r="AP606" s="151"/>
      <c r="AQ606" s="151"/>
      <c r="AR606" s="151"/>
      <c r="AS606" s="151"/>
      <c r="AT606" s="151"/>
      <c r="AU606" s="152"/>
      <c r="AV606" s="152"/>
      <c r="AW606" s="152"/>
      <c r="AX606" s="151"/>
      <c r="AY606" s="151"/>
      <c r="AZ606" s="152"/>
      <c r="BA606" s="152"/>
      <c r="BB606" s="152"/>
      <c r="BC606" s="152"/>
      <c r="BD606" s="91"/>
      <c r="BE606" s="91"/>
      <c r="BF606" s="91"/>
      <c r="BG606" s="91"/>
      <c r="BH606" s="91"/>
      <c r="BI606" s="91"/>
      <c r="BJ606" s="91"/>
      <c r="BK606" s="91"/>
      <c r="BL606" s="91"/>
      <c r="BM606" s="91"/>
      <c r="BN606" s="87"/>
      <c r="BO606" s="87"/>
      <c r="BP606" s="91"/>
      <c r="BQ606" s="91"/>
      <c r="BR606" s="91"/>
      <c r="BS606" s="91"/>
      <c r="BT606" s="87"/>
      <c r="BU606" s="87"/>
      <c r="BV606" s="87"/>
      <c r="BW606" s="87"/>
      <c r="BX606" s="87"/>
      <c r="BY606" s="87"/>
      <c r="BZ606" s="87"/>
      <c r="CA606" s="87"/>
      <c r="CB606" s="87"/>
      <c r="CC606" s="87"/>
      <c r="CD606" s="87"/>
      <c r="CE606" s="87"/>
    </row>
    <row r="607" spans="1:83" ht="30" customHeight="1">
      <c r="A607" s="87"/>
      <c r="B607" s="126"/>
      <c r="C607" s="126"/>
      <c r="D607" s="126"/>
      <c r="E607" s="126"/>
      <c r="F607" s="139"/>
      <c r="G607" s="126"/>
      <c r="H607" s="126"/>
      <c r="I607" s="313" t="s">
        <v>117</v>
      </c>
      <c r="J607" s="140"/>
      <c r="K607" s="313" t="s">
        <v>117</v>
      </c>
      <c r="L607" s="140"/>
      <c r="M607" s="140"/>
      <c r="N607" s="140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  <c r="AA607" s="87"/>
      <c r="AB607" s="87"/>
      <c r="AC607" s="87"/>
      <c r="AD607" s="126"/>
      <c r="AE607" s="126"/>
      <c r="AF607" s="87"/>
      <c r="AG607" s="87"/>
      <c r="AH607" s="126"/>
      <c r="AI607" s="126"/>
      <c r="AJ607" s="138"/>
      <c r="AK607" s="91"/>
      <c r="AL607" s="91"/>
      <c r="AM607" s="91"/>
      <c r="AN607" s="151"/>
      <c r="AO607" s="151"/>
      <c r="AP607" s="151"/>
      <c r="AQ607" s="151"/>
      <c r="AR607" s="151"/>
      <c r="AS607" s="151"/>
      <c r="AT607" s="151"/>
      <c r="AU607" s="152"/>
      <c r="AV607" s="152"/>
      <c r="AW607" s="152"/>
      <c r="AX607" s="151"/>
      <c r="AY607" s="151"/>
      <c r="AZ607" s="152"/>
      <c r="BA607" s="152"/>
      <c r="BB607" s="152"/>
      <c r="BC607" s="152"/>
      <c r="BD607" s="91"/>
      <c r="BE607" s="91"/>
      <c r="BF607" s="91"/>
      <c r="BG607" s="91"/>
      <c r="BH607" s="91"/>
      <c r="BI607" s="91"/>
      <c r="BJ607" s="91"/>
      <c r="BK607" s="91"/>
      <c r="BL607" s="91"/>
      <c r="BM607" s="91"/>
      <c r="BN607" s="87"/>
      <c r="BO607" s="87"/>
      <c r="BP607" s="91"/>
      <c r="BQ607" s="91"/>
      <c r="BR607" s="91"/>
      <c r="BS607" s="91"/>
      <c r="BT607" s="87"/>
      <c r="BU607" s="87"/>
      <c r="BV607" s="87"/>
      <c r="BW607" s="87"/>
      <c r="BX607" s="87"/>
      <c r="BY607" s="87"/>
      <c r="BZ607" s="87"/>
      <c r="CA607" s="87"/>
      <c r="CB607" s="87"/>
      <c r="CC607" s="87"/>
      <c r="CD607" s="87"/>
      <c r="CE607" s="87"/>
    </row>
    <row r="608" spans="1:83" ht="30" customHeight="1">
      <c r="A608" s="87"/>
      <c r="B608" s="126"/>
      <c r="C608" s="126"/>
      <c r="D608" s="126"/>
      <c r="E608" s="126"/>
      <c r="F608" s="139"/>
      <c r="G608" s="126"/>
      <c r="H608" s="126"/>
      <c r="I608" s="313" t="s">
        <v>117</v>
      </c>
      <c r="J608" s="140"/>
      <c r="K608" s="313" t="s">
        <v>117</v>
      </c>
      <c r="L608" s="140"/>
      <c r="M608" s="140"/>
      <c r="N608" s="140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  <c r="AA608" s="87"/>
      <c r="AB608" s="87"/>
      <c r="AC608" s="87"/>
      <c r="AD608" s="126"/>
      <c r="AE608" s="126"/>
      <c r="AF608" s="87"/>
      <c r="AG608" s="87"/>
      <c r="AH608" s="126"/>
      <c r="AI608" s="126"/>
      <c r="AJ608" s="138"/>
      <c r="AK608" s="91"/>
      <c r="AL608" s="91"/>
      <c r="AM608" s="91"/>
      <c r="AN608" s="151"/>
      <c r="AO608" s="151"/>
      <c r="AP608" s="151"/>
      <c r="AQ608" s="151"/>
      <c r="AR608" s="151"/>
      <c r="AS608" s="151"/>
      <c r="AT608" s="151"/>
      <c r="AU608" s="152"/>
      <c r="AV608" s="152"/>
      <c r="AW608" s="152"/>
      <c r="AX608" s="151"/>
      <c r="AY608" s="151"/>
      <c r="AZ608" s="152"/>
      <c r="BA608" s="152"/>
      <c r="BB608" s="152"/>
      <c r="BC608" s="152"/>
      <c r="BD608" s="91"/>
      <c r="BE608" s="91"/>
      <c r="BF608" s="91"/>
      <c r="BG608" s="91"/>
      <c r="BH608" s="91"/>
      <c r="BI608" s="91"/>
      <c r="BJ608" s="91"/>
      <c r="BK608" s="91"/>
      <c r="BL608" s="91"/>
      <c r="BM608" s="91"/>
      <c r="BN608" s="87"/>
      <c r="BO608" s="87"/>
      <c r="BP608" s="91"/>
      <c r="BQ608" s="91"/>
      <c r="BR608" s="91"/>
      <c r="BS608" s="91"/>
      <c r="BT608" s="87"/>
      <c r="BU608" s="87"/>
      <c r="BV608" s="87"/>
      <c r="BW608" s="87"/>
      <c r="BX608" s="87"/>
      <c r="BY608" s="87"/>
      <c r="BZ608" s="87"/>
      <c r="CA608" s="87"/>
      <c r="CB608" s="87"/>
      <c r="CC608" s="87"/>
      <c r="CD608" s="87"/>
      <c r="CE608" s="87"/>
    </row>
    <row r="609" spans="1:83" ht="30" customHeight="1">
      <c r="A609" s="87"/>
      <c r="B609" s="126"/>
      <c r="C609" s="126"/>
      <c r="D609" s="126"/>
      <c r="E609" s="126"/>
      <c r="F609" s="139"/>
      <c r="G609" s="126"/>
      <c r="H609" s="126"/>
      <c r="I609" s="313" t="s">
        <v>117</v>
      </c>
      <c r="J609" s="140"/>
      <c r="K609" s="313" t="s">
        <v>117</v>
      </c>
      <c r="L609" s="140"/>
      <c r="M609" s="140"/>
      <c r="N609" s="140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  <c r="AA609" s="87"/>
      <c r="AB609" s="87"/>
      <c r="AC609" s="87"/>
      <c r="AD609" s="126"/>
      <c r="AE609" s="126"/>
      <c r="AF609" s="87"/>
      <c r="AG609" s="87"/>
      <c r="AH609" s="126"/>
      <c r="AI609" s="126"/>
      <c r="AJ609" s="138"/>
      <c r="AK609" s="91"/>
      <c r="AL609" s="91"/>
      <c r="AM609" s="91"/>
      <c r="AN609" s="151"/>
      <c r="AO609" s="151"/>
      <c r="AP609" s="151"/>
      <c r="AQ609" s="151"/>
      <c r="AR609" s="151"/>
      <c r="AS609" s="151"/>
      <c r="AT609" s="151"/>
      <c r="AU609" s="152"/>
      <c r="AV609" s="152"/>
      <c r="AW609" s="152"/>
      <c r="AX609" s="151"/>
      <c r="AY609" s="151"/>
      <c r="AZ609" s="152"/>
      <c r="BA609" s="152"/>
      <c r="BB609" s="152"/>
      <c r="BC609" s="152"/>
      <c r="BD609" s="91"/>
      <c r="BE609" s="91"/>
      <c r="BF609" s="91"/>
      <c r="BG609" s="91"/>
      <c r="BH609" s="91"/>
      <c r="BI609" s="91"/>
      <c r="BJ609" s="91"/>
      <c r="BK609" s="91"/>
      <c r="BL609" s="91"/>
      <c r="BM609" s="91"/>
      <c r="BN609" s="87"/>
      <c r="BO609" s="87"/>
      <c r="BP609" s="91"/>
      <c r="BQ609" s="91"/>
      <c r="BR609" s="91"/>
      <c r="BS609" s="91"/>
      <c r="BT609" s="87"/>
      <c r="BU609" s="87"/>
      <c r="BV609" s="87"/>
      <c r="BW609" s="87"/>
      <c r="BX609" s="87"/>
      <c r="BY609" s="87"/>
      <c r="BZ609" s="87"/>
      <c r="CA609" s="87"/>
      <c r="CB609" s="87"/>
      <c r="CC609" s="87"/>
      <c r="CD609" s="87"/>
      <c r="CE609" s="87"/>
    </row>
    <row r="610" spans="1:83" ht="30" customHeight="1">
      <c r="A610" s="87"/>
      <c r="B610" s="126"/>
      <c r="C610" s="126"/>
      <c r="D610" s="126"/>
      <c r="E610" s="126"/>
      <c r="F610" s="139"/>
      <c r="G610" s="126"/>
      <c r="H610" s="126"/>
      <c r="I610" s="313" t="s">
        <v>117</v>
      </c>
      <c r="J610" s="140"/>
      <c r="K610" s="313" t="s">
        <v>117</v>
      </c>
      <c r="L610" s="140"/>
      <c r="M610" s="140"/>
      <c r="N610" s="140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  <c r="AA610" s="87"/>
      <c r="AB610" s="87"/>
      <c r="AC610" s="87"/>
      <c r="AD610" s="126"/>
      <c r="AE610" s="126"/>
      <c r="AF610" s="87"/>
      <c r="AG610" s="87"/>
      <c r="AH610" s="126"/>
      <c r="AI610" s="126"/>
      <c r="AJ610" s="138"/>
      <c r="AK610" s="91"/>
      <c r="AL610" s="91"/>
      <c r="AM610" s="91"/>
      <c r="AN610" s="151"/>
      <c r="AO610" s="151"/>
      <c r="AP610" s="151"/>
      <c r="AQ610" s="151"/>
      <c r="AR610" s="151"/>
      <c r="AS610" s="151"/>
      <c r="AT610" s="151"/>
      <c r="AU610" s="152"/>
      <c r="AV610" s="152"/>
      <c r="AW610" s="152"/>
      <c r="AX610" s="151"/>
      <c r="AY610" s="151"/>
      <c r="AZ610" s="152"/>
      <c r="BA610" s="152"/>
      <c r="BB610" s="152"/>
      <c r="BC610" s="152"/>
      <c r="BD610" s="91"/>
      <c r="BE610" s="91"/>
      <c r="BF610" s="91"/>
      <c r="BG610" s="91"/>
      <c r="BH610" s="91"/>
      <c r="BI610" s="91"/>
      <c r="BJ610" s="91"/>
      <c r="BK610" s="91"/>
      <c r="BL610" s="91"/>
      <c r="BM610" s="91"/>
      <c r="BN610" s="87"/>
      <c r="BO610" s="87"/>
      <c r="BP610" s="91"/>
      <c r="BQ610" s="91"/>
      <c r="BR610" s="91"/>
      <c r="BS610" s="91"/>
      <c r="BT610" s="87"/>
      <c r="BU610" s="87"/>
      <c r="BV610" s="87"/>
      <c r="BW610" s="87"/>
      <c r="BX610" s="87"/>
      <c r="BY610" s="87"/>
      <c r="BZ610" s="87"/>
      <c r="CA610" s="87"/>
      <c r="CB610" s="87"/>
      <c r="CC610" s="87"/>
      <c r="CD610" s="87"/>
      <c r="CE610" s="87"/>
    </row>
    <row r="611" spans="1:83" ht="30" customHeight="1">
      <c r="A611" s="87"/>
      <c r="B611" s="126"/>
      <c r="C611" s="126"/>
      <c r="D611" s="126"/>
      <c r="E611" s="126"/>
      <c r="F611" s="139"/>
      <c r="G611" s="126"/>
      <c r="H611" s="126"/>
      <c r="I611" s="313" t="s">
        <v>117</v>
      </c>
      <c r="J611" s="140"/>
      <c r="K611" s="313" t="s">
        <v>117</v>
      </c>
      <c r="L611" s="140"/>
      <c r="M611" s="140"/>
      <c r="N611" s="140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  <c r="AA611" s="87"/>
      <c r="AB611" s="87"/>
      <c r="AC611" s="87"/>
      <c r="AD611" s="126"/>
      <c r="AE611" s="126"/>
      <c r="AF611" s="87"/>
      <c r="AG611" s="87"/>
      <c r="AH611" s="126"/>
      <c r="AI611" s="126"/>
      <c r="AJ611" s="138"/>
      <c r="AK611" s="91"/>
      <c r="AL611" s="91"/>
      <c r="AM611" s="91"/>
      <c r="AN611" s="151"/>
      <c r="AO611" s="151"/>
      <c r="AP611" s="151"/>
      <c r="AQ611" s="151"/>
      <c r="AR611" s="151"/>
      <c r="AS611" s="151"/>
      <c r="AT611" s="151"/>
      <c r="AU611" s="152"/>
      <c r="AV611" s="152"/>
      <c r="AW611" s="152"/>
      <c r="AX611" s="151"/>
      <c r="AY611" s="151"/>
      <c r="AZ611" s="152"/>
      <c r="BA611" s="152"/>
      <c r="BB611" s="152"/>
      <c r="BC611" s="152"/>
      <c r="BD611" s="91"/>
      <c r="BE611" s="91"/>
      <c r="BF611" s="91"/>
      <c r="BG611" s="91"/>
      <c r="BH611" s="91"/>
      <c r="BI611" s="91"/>
      <c r="BJ611" s="91"/>
      <c r="BK611" s="91"/>
      <c r="BL611" s="91"/>
      <c r="BM611" s="91"/>
      <c r="BN611" s="87"/>
      <c r="BO611" s="87"/>
      <c r="BP611" s="91"/>
      <c r="BQ611" s="91"/>
      <c r="BR611" s="91"/>
      <c r="BS611" s="91"/>
      <c r="BT611" s="87"/>
      <c r="BU611" s="87"/>
      <c r="BV611" s="87"/>
      <c r="BW611" s="87"/>
      <c r="BX611" s="87"/>
      <c r="BY611" s="87"/>
      <c r="BZ611" s="87"/>
      <c r="CA611" s="87"/>
      <c r="CB611" s="87"/>
      <c r="CC611" s="87"/>
      <c r="CD611" s="87"/>
      <c r="CE611" s="87"/>
    </row>
    <row r="612" spans="1:83" ht="30" customHeight="1">
      <c r="A612" s="87"/>
      <c r="B612" s="126"/>
      <c r="C612" s="126"/>
      <c r="D612" s="126"/>
      <c r="E612" s="126"/>
      <c r="F612" s="139"/>
      <c r="G612" s="126"/>
      <c r="H612" s="126"/>
      <c r="I612" s="313" t="s">
        <v>117</v>
      </c>
      <c r="J612" s="140"/>
      <c r="K612" s="313" t="s">
        <v>117</v>
      </c>
      <c r="L612" s="140"/>
      <c r="M612" s="140"/>
      <c r="N612" s="140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  <c r="AA612" s="87"/>
      <c r="AB612" s="87"/>
      <c r="AC612" s="87"/>
      <c r="AD612" s="126"/>
      <c r="AE612" s="126"/>
      <c r="AF612" s="87"/>
      <c r="AG612" s="87"/>
      <c r="AH612" s="126"/>
      <c r="AI612" s="126"/>
      <c r="AJ612" s="138"/>
      <c r="AK612" s="91"/>
      <c r="AL612" s="91"/>
      <c r="AM612" s="91"/>
      <c r="AN612" s="151"/>
      <c r="AO612" s="151"/>
      <c r="AP612" s="151"/>
      <c r="AQ612" s="151"/>
      <c r="AR612" s="151"/>
      <c r="AS612" s="151"/>
      <c r="AT612" s="151"/>
      <c r="AU612" s="152"/>
      <c r="AV612" s="152"/>
      <c r="AW612" s="152"/>
      <c r="AX612" s="151"/>
      <c r="AY612" s="151"/>
      <c r="AZ612" s="152"/>
      <c r="BA612" s="152"/>
      <c r="BB612" s="152"/>
      <c r="BC612" s="152"/>
      <c r="BD612" s="91"/>
      <c r="BE612" s="91"/>
      <c r="BF612" s="91"/>
      <c r="BG612" s="91"/>
      <c r="BH612" s="91"/>
      <c r="BI612" s="91"/>
      <c r="BJ612" s="91"/>
      <c r="BK612" s="91"/>
      <c r="BL612" s="91"/>
      <c r="BM612" s="91"/>
      <c r="BN612" s="87"/>
      <c r="BO612" s="87"/>
      <c r="BP612" s="91"/>
      <c r="BQ612" s="91"/>
      <c r="BR612" s="91"/>
      <c r="BS612" s="91"/>
      <c r="BT612" s="87"/>
      <c r="BU612" s="87"/>
      <c r="BV612" s="87"/>
      <c r="BW612" s="87"/>
      <c r="BX612" s="87"/>
      <c r="BY612" s="87"/>
      <c r="BZ612" s="87"/>
      <c r="CA612" s="87"/>
      <c r="CB612" s="87"/>
      <c r="CC612" s="87"/>
      <c r="CD612" s="87"/>
      <c r="CE612" s="87"/>
    </row>
    <row r="613" spans="1:83" ht="30" customHeight="1">
      <c r="A613" s="87"/>
      <c r="B613" s="126"/>
      <c r="C613" s="126"/>
      <c r="D613" s="126"/>
      <c r="E613" s="126"/>
      <c r="F613" s="139"/>
      <c r="G613" s="126"/>
      <c r="H613" s="126"/>
      <c r="I613" s="313" t="s">
        <v>117</v>
      </c>
      <c r="J613" s="140"/>
      <c r="K613" s="313" t="s">
        <v>117</v>
      </c>
      <c r="L613" s="140"/>
      <c r="M613" s="140"/>
      <c r="N613" s="140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  <c r="AA613" s="87"/>
      <c r="AB613" s="87"/>
      <c r="AC613" s="87"/>
      <c r="AD613" s="126"/>
      <c r="AE613" s="126"/>
      <c r="AF613" s="87"/>
      <c r="AG613" s="87"/>
      <c r="AH613" s="126"/>
      <c r="AI613" s="126"/>
      <c r="AJ613" s="138"/>
      <c r="AK613" s="91"/>
      <c r="AL613" s="91"/>
      <c r="AM613" s="91"/>
      <c r="AN613" s="151"/>
      <c r="AO613" s="151"/>
      <c r="AP613" s="151"/>
      <c r="AQ613" s="151"/>
      <c r="AR613" s="151"/>
      <c r="AS613" s="151"/>
      <c r="AT613" s="151"/>
      <c r="AU613" s="152"/>
      <c r="AV613" s="152"/>
      <c r="AW613" s="152"/>
      <c r="AX613" s="151"/>
      <c r="AY613" s="151"/>
      <c r="AZ613" s="152"/>
      <c r="BA613" s="152"/>
      <c r="BB613" s="152"/>
      <c r="BC613" s="152"/>
      <c r="BD613" s="91"/>
      <c r="BE613" s="91"/>
      <c r="BF613" s="91"/>
      <c r="BG613" s="91"/>
      <c r="BH613" s="91"/>
      <c r="BI613" s="91"/>
      <c r="BJ613" s="91"/>
      <c r="BK613" s="91"/>
      <c r="BL613" s="91"/>
      <c r="BM613" s="91"/>
      <c r="BN613" s="87"/>
      <c r="BO613" s="87"/>
      <c r="BP613" s="91"/>
      <c r="BQ613" s="91"/>
      <c r="BR613" s="91"/>
      <c r="BS613" s="91"/>
      <c r="BT613" s="87"/>
      <c r="BU613" s="87"/>
      <c r="BV613" s="87"/>
      <c r="BW613" s="87"/>
      <c r="BX613" s="87"/>
      <c r="BY613" s="87"/>
      <c r="BZ613" s="87"/>
      <c r="CA613" s="87"/>
      <c r="CB613" s="87"/>
      <c r="CC613" s="87"/>
      <c r="CD613" s="87"/>
      <c r="CE613" s="87"/>
    </row>
    <row r="614" spans="1:83" ht="30" customHeight="1">
      <c r="A614" s="87"/>
      <c r="B614" s="126"/>
      <c r="C614" s="126"/>
      <c r="D614" s="126"/>
      <c r="E614" s="126"/>
      <c r="F614" s="139"/>
      <c r="G614" s="126"/>
      <c r="H614" s="126"/>
      <c r="I614" s="313" t="s">
        <v>117</v>
      </c>
      <c r="J614" s="140"/>
      <c r="K614" s="313" t="s">
        <v>117</v>
      </c>
      <c r="L614" s="140"/>
      <c r="M614" s="140"/>
      <c r="N614" s="140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  <c r="AA614" s="87"/>
      <c r="AB614" s="87"/>
      <c r="AC614" s="87"/>
      <c r="AD614" s="126"/>
      <c r="AE614" s="126"/>
      <c r="AF614" s="87"/>
      <c r="AG614" s="87"/>
      <c r="AH614" s="126"/>
      <c r="AI614" s="126"/>
      <c r="AJ614" s="138"/>
      <c r="AK614" s="91"/>
      <c r="AL614" s="91"/>
      <c r="AM614" s="91"/>
      <c r="AN614" s="151"/>
      <c r="AO614" s="151"/>
      <c r="AP614" s="151"/>
      <c r="AQ614" s="151"/>
      <c r="AR614" s="151"/>
      <c r="AS614" s="151"/>
      <c r="AT614" s="151"/>
      <c r="AU614" s="152"/>
      <c r="AV614" s="152"/>
      <c r="AW614" s="152"/>
      <c r="AX614" s="151"/>
      <c r="AY614" s="151"/>
      <c r="AZ614" s="152"/>
      <c r="BA614" s="152"/>
      <c r="BB614" s="152"/>
      <c r="BC614" s="152"/>
      <c r="BD614" s="91"/>
      <c r="BE614" s="91"/>
      <c r="BF614" s="91"/>
      <c r="BG614" s="91"/>
      <c r="BH614" s="91"/>
      <c r="BI614" s="91"/>
      <c r="BJ614" s="91"/>
      <c r="BK614" s="91"/>
      <c r="BL614" s="91"/>
      <c r="BM614" s="91"/>
      <c r="BN614" s="87"/>
      <c r="BO614" s="87"/>
      <c r="BP614" s="91"/>
      <c r="BQ614" s="91"/>
      <c r="BR614" s="91"/>
      <c r="BS614" s="91"/>
      <c r="BT614" s="87"/>
      <c r="BU614" s="87"/>
      <c r="BV614" s="87"/>
      <c r="BW614" s="87"/>
      <c r="BX614" s="87"/>
      <c r="BY614" s="87"/>
      <c r="BZ614" s="87"/>
      <c r="CA614" s="87"/>
      <c r="CB614" s="87"/>
      <c r="CC614" s="87"/>
      <c r="CD614" s="87"/>
      <c r="CE614" s="87"/>
    </row>
    <row r="615" spans="1:83" ht="30" customHeight="1">
      <c r="A615" s="87"/>
      <c r="B615" s="126"/>
      <c r="C615" s="126"/>
      <c r="D615" s="126"/>
      <c r="E615" s="126"/>
      <c r="F615" s="139"/>
      <c r="G615" s="126"/>
      <c r="H615" s="126"/>
      <c r="I615" s="313" t="s">
        <v>117</v>
      </c>
      <c r="J615" s="140"/>
      <c r="K615" s="313" t="s">
        <v>117</v>
      </c>
      <c r="L615" s="140"/>
      <c r="M615" s="140"/>
      <c r="N615" s="140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  <c r="AA615" s="87"/>
      <c r="AB615" s="87"/>
      <c r="AC615" s="87"/>
      <c r="AD615" s="126"/>
      <c r="AE615" s="126"/>
      <c r="AF615" s="87"/>
      <c r="AG615" s="87"/>
      <c r="AH615" s="126"/>
      <c r="AI615" s="126"/>
      <c r="AJ615" s="138"/>
      <c r="AK615" s="91"/>
      <c r="AL615" s="91"/>
      <c r="AM615" s="91"/>
      <c r="AN615" s="151"/>
      <c r="AO615" s="151"/>
      <c r="AP615" s="151"/>
      <c r="AQ615" s="151"/>
      <c r="AR615" s="151"/>
      <c r="AS615" s="151"/>
      <c r="AT615" s="151"/>
      <c r="AU615" s="152"/>
      <c r="AV615" s="152"/>
      <c r="AW615" s="152"/>
      <c r="AX615" s="151"/>
      <c r="AY615" s="151"/>
      <c r="AZ615" s="152"/>
      <c r="BA615" s="152"/>
      <c r="BB615" s="152"/>
      <c r="BC615" s="152"/>
      <c r="BD615" s="91"/>
      <c r="BE615" s="91"/>
      <c r="BF615" s="91"/>
      <c r="BG615" s="91"/>
      <c r="BH615" s="91"/>
      <c r="BI615" s="91"/>
      <c r="BJ615" s="91"/>
      <c r="BK615" s="91"/>
      <c r="BL615" s="91"/>
      <c r="BM615" s="91"/>
      <c r="BN615" s="87"/>
      <c r="BO615" s="87"/>
      <c r="BP615" s="91"/>
      <c r="BQ615" s="91"/>
      <c r="BR615" s="91"/>
      <c r="BS615" s="91"/>
      <c r="BT615" s="87"/>
      <c r="BU615" s="87"/>
      <c r="BV615" s="87"/>
      <c r="BW615" s="87"/>
      <c r="BX615" s="87"/>
      <c r="BY615" s="87"/>
      <c r="BZ615" s="87"/>
      <c r="CA615" s="87"/>
      <c r="CB615" s="87"/>
      <c r="CC615" s="87"/>
      <c r="CD615" s="87"/>
      <c r="CE615" s="87"/>
    </row>
    <row r="616" spans="1:83" ht="30" customHeight="1">
      <c r="A616" s="87"/>
      <c r="B616" s="126"/>
      <c r="C616" s="126"/>
      <c r="D616" s="126"/>
      <c r="E616" s="126"/>
      <c r="F616" s="139"/>
      <c r="G616" s="126"/>
      <c r="H616" s="126"/>
      <c r="I616" s="313" t="s">
        <v>117</v>
      </c>
      <c r="J616" s="140"/>
      <c r="K616" s="313" t="s">
        <v>117</v>
      </c>
      <c r="L616" s="140"/>
      <c r="M616" s="140"/>
      <c r="N616" s="140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  <c r="AA616" s="87"/>
      <c r="AB616" s="87"/>
      <c r="AC616" s="87"/>
      <c r="AD616" s="126"/>
      <c r="AE616" s="126"/>
      <c r="AF616" s="87"/>
      <c r="AG616" s="87"/>
      <c r="AH616" s="126"/>
      <c r="AI616" s="126"/>
      <c r="AJ616" s="138"/>
      <c r="AK616" s="91"/>
      <c r="AL616" s="91"/>
      <c r="AM616" s="91"/>
      <c r="AN616" s="151"/>
      <c r="AO616" s="151"/>
      <c r="AP616" s="151"/>
      <c r="AQ616" s="151"/>
      <c r="AR616" s="151"/>
      <c r="AS616" s="151"/>
      <c r="AT616" s="151"/>
      <c r="AU616" s="152"/>
      <c r="AV616" s="152"/>
      <c r="AW616" s="152"/>
      <c r="AX616" s="151"/>
      <c r="AY616" s="151"/>
      <c r="AZ616" s="152"/>
      <c r="BA616" s="152"/>
      <c r="BB616" s="152"/>
      <c r="BC616" s="152"/>
      <c r="BD616" s="91"/>
      <c r="BE616" s="91"/>
      <c r="BF616" s="91"/>
      <c r="BG616" s="91"/>
      <c r="BH616" s="91"/>
      <c r="BI616" s="91"/>
      <c r="BJ616" s="91"/>
      <c r="BK616" s="91"/>
      <c r="BL616" s="91"/>
      <c r="BM616" s="91"/>
      <c r="BN616" s="87"/>
      <c r="BO616" s="87"/>
      <c r="BP616" s="91"/>
      <c r="BQ616" s="91"/>
      <c r="BR616" s="91"/>
      <c r="BS616" s="91"/>
      <c r="BT616" s="87"/>
      <c r="BU616" s="87"/>
      <c r="BV616" s="87"/>
      <c r="BW616" s="87"/>
      <c r="BX616" s="87"/>
      <c r="BY616" s="87"/>
      <c r="BZ616" s="87"/>
      <c r="CA616" s="87"/>
      <c r="CB616" s="87"/>
      <c r="CC616" s="87"/>
      <c r="CD616" s="87"/>
      <c r="CE616" s="87"/>
    </row>
    <row r="617" spans="1:83" ht="30" customHeight="1">
      <c r="A617" s="87"/>
      <c r="B617" s="126"/>
      <c r="C617" s="126"/>
      <c r="D617" s="126"/>
      <c r="E617" s="126"/>
      <c r="F617" s="139"/>
      <c r="G617" s="126"/>
      <c r="H617" s="126"/>
      <c r="I617" s="313" t="s">
        <v>117</v>
      </c>
      <c r="J617" s="140"/>
      <c r="K617" s="313" t="s">
        <v>117</v>
      </c>
      <c r="L617" s="140"/>
      <c r="M617" s="140"/>
      <c r="N617" s="140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  <c r="AA617" s="87"/>
      <c r="AB617" s="87"/>
      <c r="AC617" s="87"/>
      <c r="AD617" s="126"/>
      <c r="AE617" s="126"/>
      <c r="AF617" s="87"/>
      <c r="AG617" s="87"/>
      <c r="AH617" s="126"/>
      <c r="AI617" s="126"/>
      <c r="AJ617" s="138"/>
      <c r="AK617" s="91"/>
      <c r="AL617" s="91"/>
      <c r="AM617" s="91"/>
      <c r="AN617" s="151"/>
      <c r="AO617" s="151"/>
      <c r="AP617" s="151"/>
      <c r="AQ617" s="151"/>
      <c r="AR617" s="151"/>
      <c r="AS617" s="151"/>
      <c r="AT617" s="151"/>
      <c r="AU617" s="152"/>
      <c r="AV617" s="152"/>
      <c r="AW617" s="152"/>
      <c r="AX617" s="151"/>
      <c r="AY617" s="151"/>
      <c r="AZ617" s="152"/>
      <c r="BA617" s="152"/>
      <c r="BB617" s="152"/>
      <c r="BC617" s="152"/>
      <c r="BD617" s="91"/>
      <c r="BE617" s="91"/>
      <c r="BF617" s="91"/>
      <c r="BG617" s="91"/>
      <c r="BH617" s="91"/>
      <c r="BI617" s="91"/>
      <c r="BJ617" s="91"/>
      <c r="BK617" s="91"/>
      <c r="BL617" s="91"/>
      <c r="BM617" s="91"/>
      <c r="BN617" s="87"/>
      <c r="BO617" s="87"/>
      <c r="BP617" s="91"/>
      <c r="BQ617" s="91"/>
      <c r="BR617" s="91"/>
      <c r="BS617" s="91"/>
      <c r="BT617" s="87"/>
      <c r="BU617" s="87"/>
      <c r="BV617" s="87"/>
      <c r="BW617" s="87"/>
      <c r="BX617" s="87"/>
      <c r="BY617" s="87"/>
      <c r="BZ617" s="87"/>
      <c r="CA617" s="87"/>
      <c r="CB617" s="87"/>
      <c r="CC617" s="87"/>
      <c r="CD617" s="87"/>
      <c r="CE617" s="87"/>
    </row>
    <row r="618" spans="1:83" ht="30" customHeight="1">
      <c r="A618" s="87"/>
      <c r="B618" s="126"/>
      <c r="C618" s="126"/>
      <c r="D618" s="126"/>
      <c r="E618" s="126"/>
      <c r="F618" s="139"/>
      <c r="G618" s="126"/>
      <c r="H618" s="126"/>
      <c r="I618" s="313" t="s">
        <v>117</v>
      </c>
      <c r="J618" s="140"/>
      <c r="K618" s="313" t="s">
        <v>117</v>
      </c>
      <c r="L618" s="140"/>
      <c r="M618" s="140"/>
      <c r="N618" s="140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  <c r="AA618" s="87"/>
      <c r="AB618" s="87"/>
      <c r="AC618" s="87"/>
      <c r="AD618" s="126"/>
      <c r="AE618" s="126"/>
      <c r="AF618" s="87"/>
      <c r="AG618" s="87"/>
      <c r="AH618" s="126"/>
      <c r="AI618" s="126"/>
      <c r="AJ618" s="138"/>
      <c r="AK618" s="91"/>
      <c r="AL618" s="91"/>
      <c r="AM618" s="91"/>
      <c r="AN618" s="151"/>
      <c r="AO618" s="151"/>
      <c r="AP618" s="151"/>
      <c r="AQ618" s="151"/>
      <c r="AR618" s="151"/>
      <c r="AS618" s="151"/>
      <c r="AT618" s="151"/>
      <c r="AU618" s="152"/>
      <c r="AV618" s="152"/>
      <c r="AW618" s="152"/>
      <c r="AX618" s="151"/>
      <c r="AY618" s="151"/>
      <c r="AZ618" s="152"/>
      <c r="BA618" s="152"/>
      <c r="BB618" s="152"/>
      <c r="BC618" s="152"/>
      <c r="BD618" s="91"/>
      <c r="BE618" s="91"/>
      <c r="BF618" s="91"/>
      <c r="BG618" s="91"/>
      <c r="BH618" s="91"/>
      <c r="BI618" s="91"/>
      <c r="BJ618" s="91"/>
      <c r="BK618" s="91"/>
      <c r="BL618" s="91"/>
      <c r="BM618" s="91"/>
      <c r="BN618" s="87"/>
      <c r="BO618" s="87"/>
      <c r="BP618" s="91"/>
      <c r="BQ618" s="91"/>
      <c r="BR618" s="91"/>
      <c r="BS618" s="91"/>
      <c r="BT618" s="87"/>
      <c r="BU618" s="87"/>
      <c r="BV618" s="87"/>
      <c r="BW618" s="87"/>
      <c r="BX618" s="87"/>
      <c r="BY618" s="87"/>
      <c r="BZ618" s="87"/>
      <c r="CA618" s="87"/>
      <c r="CB618" s="87"/>
      <c r="CC618" s="87"/>
      <c r="CD618" s="87"/>
      <c r="CE618" s="87"/>
    </row>
    <row r="619" spans="1:83" ht="30" customHeight="1">
      <c r="A619" s="87"/>
      <c r="B619" s="126"/>
      <c r="C619" s="126"/>
      <c r="D619" s="126"/>
      <c r="E619" s="126"/>
      <c r="F619" s="139"/>
      <c r="G619" s="126"/>
      <c r="H619" s="126"/>
      <c r="I619" s="313" t="s">
        <v>117</v>
      </c>
      <c r="J619" s="140"/>
      <c r="K619" s="313" t="s">
        <v>117</v>
      </c>
      <c r="L619" s="140"/>
      <c r="M619" s="140"/>
      <c r="N619" s="140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  <c r="AA619" s="87"/>
      <c r="AB619" s="87"/>
      <c r="AC619" s="87"/>
      <c r="AD619" s="126"/>
      <c r="AE619" s="126"/>
      <c r="AF619" s="87"/>
      <c r="AG619" s="87"/>
      <c r="AH619" s="126"/>
      <c r="AI619" s="126"/>
      <c r="AJ619" s="138"/>
      <c r="AK619" s="91"/>
      <c r="AL619" s="91"/>
      <c r="AM619" s="91"/>
      <c r="AN619" s="151"/>
      <c r="AO619" s="151"/>
      <c r="AP619" s="151"/>
      <c r="AQ619" s="151"/>
      <c r="AR619" s="151"/>
      <c r="AS619" s="151"/>
      <c r="AT619" s="151"/>
      <c r="AU619" s="152"/>
      <c r="AV619" s="152"/>
      <c r="AW619" s="152"/>
      <c r="AX619" s="151"/>
      <c r="AY619" s="151"/>
      <c r="AZ619" s="152"/>
      <c r="BA619" s="152"/>
      <c r="BB619" s="152"/>
      <c r="BC619" s="152"/>
      <c r="BD619" s="91"/>
      <c r="BE619" s="91"/>
      <c r="BF619" s="91"/>
      <c r="BG619" s="91"/>
      <c r="BH619" s="91"/>
      <c r="BI619" s="91"/>
      <c r="BJ619" s="91"/>
      <c r="BK619" s="91"/>
      <c r="BL619" s="91"/>
      <c r="BM619" s="91"/>
      <c r="BN619" s="87"/>
      <c r="BO619" s="87"/>
      <c r="BP619" s="91"/>
      <c r="BQ619" s="91"/>
      <c r="BR619" s="91"/>
      <c r="BS619" s="91"/>
      <c r="BT619" s="87"/>
      <c r="BU619" s="87"/>
      <c r="BV619" s="87"/>
      <c r="BW619" s="87"/>
      <c r="BX619" s="87"/>
      <c r="BY619" s="87"/>
      <c r="BZ619" s="87"/>
      <c r="CA619" s="87"/>
      <c r="CB619" s="87"/>
      <c r="CC619" s="87"/>
      <c r="CD619" s="87"/>
      <c r="CE619" s="87"/>
    </row>
    <row r="620" spans="1:83" ht="30" customHeight="1">
      <c r="A620" s="87"/>
      <c r="B620" s="126"/>
      <c r="C620" s="126"/>
      <c r="D620" s="126"/>
      <c r="E620" s="126"/>
      <c r="F620" s="139"/>
      <c r="G620" s="126"/>
      <c r="H620" s="126"/>
      <c r="I620" s="313" t="s">
        <v>117</v>
      </c>
      <c r="J620" s="140"/>
      <c r="K620" s="313" t="s">
        <v>117</v>
      </c>
      <c r="L620" s="140"/>
      <c r="M620" s="140"/>
      <c r="N620" s="140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  <c r="AA620" s="87"/>
      <c r="AB620" s="87"/>
      <c r="AC620" s="87"/>
      <c r="AD620" s="126"/>
      <c r="AE620" s="126"/>
      <c r="AF620" s="87"/>
      <c r="AG620" s="87"/>
      <c r="AH620" s="126"/>
      <c r="AI620" s="126"/>
      <c r="AJ620" s="138"/>
      <c r="AK620" s="91"/>
      <c r="AL620" s="91"/>
      <c r="AM620" s="91"/>
      <c r="AN620" s="151"/>
      <c r="AO620" s="151"/>
      <c r="AP620" s="151"/>
      <c r="AQ620" s="151"/>
      <c r="AR620" s="151"/>
      <c r="AS620" s="151"/>
      <c r="AT620" s="151"/>
      <c r="AU620" s="152"/>
      <c r="AV620" s="152"/>
      <c r="AW620" s="152"/>
      <c r="AX620" s="151"/>
      <c r="AY620" s="151"/>
      <c r="AZ620" s="152"/>
      <c r="BA620" s="152"/>
      <c r="BB620" s="152"/>
      <c r="BC620" s="152"/>
      <c r="BD620" s="91"/>
      <c r="BE620" s="91"/>
      <c r="BF620" s="91"/>
      <c r="BG620" s="91"/>
      <c r="BH620" s="91"/>
      <c r="BI620" s="91"/>
      <c r="BJ620" s="91"/>
      <c r="BK620" s="91"/>
      <c r="BL620" s="91"/>
      <c r="BM620" s="91"/>
      <c r="BN620" s="87"/>
      <c r="BO620" s="87"/>
      <c r="BP620" s="91"/>
      <c r="BQ620" s="91"/>
      <c r="BR620" s="91"/>
      <c r="BS620" s="91"/>
      <c r="BT620" s="87"/>
      <c r="BU620" s="87"/>
      <c r="BV620" s="87"/>
      <c r="BW620" s="87"/>
      <c r="BX620" s="87"/>
      <c r="BY620" s="87"/>
      <c r="BZ620" s="87"/>
      <c r="CA620" s="87"/>
      <c r="CB620" s="87"/>
      <c r="CC620" s="87"/>
      <c r="CD620" s="87"/>
      <c r="CE620" s="87"/>
    </row>
    <row r="621" spans="1:83" ht="30" customHeight="1">
      <c r="A621" s="87"/>
      <c r="B621" s="126"/>
      <c r="C621" s="126"/>
      <c r="D621" s="126"/>
      <c r="E621" s="126"/>
      <c r="F621" s="139"/>
      <c r="G621" s="126"/>
      <c r="H621" s="126"/>
      <c r="I621" s="313" t="s">
        <v>117</v>
      </c>
      <c r="J621" s="140"/>
      <c r="K621" s="313" t="s">
        <v>117</v>
      </c>
      <c r="L621" s="140"/>
      <c r="M621" s="140"/>
      <c r="N621" s="140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  <c r="AA621" s="87"/>
      <c r="AB621" s="87"/>
      <c r="AC621" s="87"/>
      <c r="AD621" s="126"/>
      <c r="AE621" s="126"/>
      <c r="AF621" s="87"/>
      <c r="AG621" s="87"/>
      <c r="AH621" s="126"/>
      <c r="AI621" s="126"/>
      <c r="AJ621" s="138"/>
      <c r="AK621" s="91"/>
      <c r="AL621" s="91"/>
      <c r="AM621" s="91"/>
      <c r="AN621" s="151"/>
      <c r="AO621" s="151"/>
      <c r="AP621" s="151"/>
      <c r="AQ621" s="151"/>
      <c r="AR621" s="151"/>
      <c r="AS621" s="151"/>
      <c r="AT621" s="151"/>
      <c r="AU621" s="152"/>
      <c r="AV621" s="152"/>
      <c r="AW621" s="152"/>
      <c r="AX621" s="151"/>
      <c r="AY621" s="151"/>
      <c r="AZ621" s="152"/>
      <c r="BA621" s="152"/>
      <c r="BB621" s="152"/>
      <c r="BC621" s="152"/>
      <c r="BD621" s="91"/>
      <c r="BE621" s="91"/>
      <c r="BF621" s="91"/>
      <c r="BG621" s="91"/>
      <c r="BH621" s="91"/>
      <c r="BI621" s="91"/>
      <c r="BJ621" s="91"/>
      <c r="BK621" s="91"/>
      <c r="BL621" s="91"/>
      <c r="BM621" s="91"/>
      <c r="BN621" s="87"/>
      <c r="BO621" s="87"/>
      <c r="BP621" s="91"/>
      <c r="BQ621" s="91"/>
      <c r="BR621" s="91"/>
      <c r="BS621" s="91"/>
      <c r="BT621" s="87"/>
      <c r="BU621" s="87"/>
      <c r="BV621" s="87"/>
      <c r="BW621" s="87"/>
      <c r="BX621" s="87"/>
      <c r="BY621" s="87"/>
      <c r="BZ621" s="87"/>
      <c r="CA621" s="87"/>
      <c r="CB621" s="87"/>
      <c r="CC621" s="87"/>
      <c r="CD621" s="87"/>
      <c r="CE621" s="87"/>
    </row>
    <row r="622" spans="1:83" ht="30" customHeight="1">
      <c r="A622" s="87"/>
      <c r="B622" s="126"/>
      <c r="C622" s="126"/>
      <c r="D622" s="126"/>
      <c r="E622" s="126"/>
      <c r="F622" s="139"/>
      <c r="G622" s="126"/>
      <c r="H622" s="126"/>
      <c r="I622" s="313" t="s">
        <v>117</v>
      </c>
      <c r="J622" s="140"/>
      <c r="K622" s="313" t="s">
        <v>117</v>
      </c>
      <c r="L622" s="140"/>
      <c r="M622" s="140"/>
      <c r="N622" s="140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  <c r="AA622" s="87"/>
      <c r="AB622" s="87"/>
      <c r="AC622" s="87"/>
      <c r="AD622" s="126"/>
      <c r="AE622" s="126"/>
      <c r="AF622" s="87"/>
      <c r="AG622" s="87"/>
      <c r="AH622" s="126"/>
      <c r="AI622" s="126"/>
      <c r="AJ622" s="138"/>
      <c r="AK622" s="91"/>
      <c r="AL622" s="91"/>
      <c r="AM622" s="91"/>
      <c r="AN622" s="151"/>
      <c r="AO622" s="151"/>
      <c r="AP622" s="151"/>
      <c r="AQ622" s="151"/>
      <c r="AR622" s="151"/>
      <c r="AS622" s="151"/>
      <c r="AT622" s="151"/>
      <c r="AU622" s="152"/>
      <c r="AV622" s="152"/>
      <c r="AW622" s="152"/>
      <c r="AX622" s="151"/>
      <c r="AY622" s="151"/>
      <c r="AZ622" s="152"/>
      <c r="BA622" s="152"/>
      <c r="BB622" s="152"/>
      <c r="BC622" s="152"/>
      <c r="BD622" s="91"/>
      <c r="BE622" s="91"/>
      <c r="BF622" s="91"/>
      <c r="BG622" s="91"/>
      <c r="BH622" s="91"/>
      <c r="BI622" s="91"/>
      <c r="BJ622" s="91"/>
      <c r="BK622" s="91"/>
      <c r="BL622" s="91"/>
      <c r="BM622" s="91"/>
      <c r="BN622" s="87"/>
      <c r="BO622" s="87"/>
      <c r="BP622" s="91"/>
      <c r="BQ622" s="91"/>
      <c r="BR622" s="91"/>
      <c r="BS622" s="91"/>
      <c r="BT622" s="87"/>
      <c r="BU622" s="87"/>
      <c r="BV622" s="87"/>
      <c r="BW622" s="87"/>
      <c r="BX622" s="87"/>
      <c r="BY622" s="87"/>
      <c r="BZ622" s="87"/>
      <c r="CA622" s="87"/>
      <c r="CB622" s="87"/>
      <c r="CC622" s="87"/>
      <c r="CD622" s="87"/>
      <c r="CE622" s="87"/>
    </row>
    <row r="623" spans="1:83" ht="30" customHeight="1">
      <c r="A623" s="87"/>
      <c r="B623" s="126"/>
      <c r="C623" s="126"/>
      <c r="D623" s="126"/>
      <c r="E623" s="126"/>
      <c r="F623" s="139"/>
      <c r="G623" s="126"/>
      <c r="H623" s="126"/>
      <c r="I623" s="313" t="s">
        <v>117</v>
      </c>
      <c r="J623" s="140"/>
      <c r="K623" s="313" t="s">
        <v>117</v>
      </c>
      <c r="L623" s="140"/>
      <c r="M623" s="140"/>
      <c r="N623" s="140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  <c r="AA623" s="87"/>
      <c r="AB623" s="87"/>
      <c r="AC623" s="87"/>
      <c r="AD623" s="126"/>
      <c r="AE623" s="126"/>
      <c r="AF623" s="87"/>
      <c r="AG623" s="87"/>
      <c r="AH623" s="126"/>
      <c r="AI623" s="126"/>
      <c r="AJ623" s="138"/>
      <c r="AK623" s="91"/>
      <c r="AL623" s="91"/>
      <c r="AM623" s="91"/>
      <c r="AN623" s="151"/>
      <c r="AO623" s="151"/>
      <c r="AP623" s="151"/>
      <c r="AQ623" s="151"/>
      <c r="AR623" s="151"/>
      <c r="AS623" s="151"/>
      <c r="AT623" s="151"/>
      <c r="AU623" s="152"/>
      <c r="AV623" s="152"/>
      <c r="AW623" s="152"/>
      <c r="AX623" s="151"/>
      <c r="AY623" s="151"/>
      <c r="AZ623" s="152"/>
      <c r="BA623" s="152"/>
      <c r="BB623" s="152"/>
      <c r="BC623" s="152"/>
      <c r="BD623" s="91"/>
      <c r="BE623" s="91"/>
      <c r="BF623" s="91"/>
      <c r="BG623" s="91"/>
      <c r="BH623" s="91"/>
      <c r="BI623" s="91"/>
      <c r="BJ623" s="91"/>
      <c r="BK623" s="91"/>
      <c r="BL623" s="91"/>
      <c r="BM623" s="91"/>
      <c r="BN623" s="87"/>
      <c r="BO623" s="87"/>
      <c r="BP623" s="91"/>
      <c r="BQ623" s="91"/>
      <c r="BR623" s="91"/>
      <c r="BS623" s="91"/>
      <c r="BT623" s="87"/>
      <c r="BU623" s="87"/>
      <c r="BV623" s="87"/>
      <c r="BW623" s="87"/>
      <c r="BX623" s="87"/>
      <c r="BY623" s="87"/>
      <c r="BZ623" s="87"/>
      <c r="CA623" s="87"/>
      <c r="CB623" s="87"/>
      <c r="CC623" s="87"/>
      <c r="CD623" s="87"/>
      <c r="CE623" s="87"/>
    </row>
    <row r="624" spans="1:83" ht="30" customHeight="1">
      <c r="A624" s="87"/>
      <c r="B624" s="126"/>
      <c r="C624" s="126"/>
      <c r="D624" s="126"/>
      <c r="E624" s="126"/>
      <c r="F624" s="139"/>
      <c r="G624" s="126"/>
      <c r="H624" s="126"/>
      <c r="I624" s="313" t="s">
        <v>117</v>
      </c>
      <c r="J624" s="140"/>
      <c r="K624" s="313" t="s">
        <v>117</v>
      </c>
      <c r="L624" s="140"/>
      <c r="M624" s="140"/>
      <c r="N624" s="140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  <c r="AA624" s="87"/>
      <c r="AB624" s="87"/>
      <c r="AC624" s="87"/>
      <c r="AD624" s="126"/>
      <c r="AE624" s="126"/>
      <c r="AF624" s="87"/>
      <c r="AG624" s="87"/>
      <c r="AH624" s="126"/>
      <c r="AI624" s="126"/>
      <c r="AJ624" s="138"/>
      <c r="AK624" s="91"/>
      <c r="AL624" s="91"/>
      <c r="AM624" s="91"/>
      <c r="AN624" s="151"/>
      <c r="AO624" s="151"/>
      <c r="AP624" s="151"/>
      <c r="AQ624" s="151"/>
      <c r="AR624" s="151"/>
      <c r="AS624" s="151"/>
      <c r="AT624" s="151"/>
      <c r="AU624" s="152"/>
      <c r="AV624" s="152"/>
      <c r="AW624" s="152"/>
      <c r="AX624" s="151"/>
      <c r="AY624" s="151"/>
      <c r="AZ624" s="152"/>
      <c r="BA624" s="152"/>
      <c r="BB624" s="152"/>
      <c r="BC624" s="152"/>
      <c r="BD624" s="91"/>
      <c r="BE624" s="91"/>
      <c r="BF624" s="91"/>
      <c r="BG624" s="91"/>
      <c r="BH624" s="91"/>
      <c r="BI624" s="91"/>
      <c r="BJ624" s="91"/>
      <c r="BK624" s="91"/>
      <c r="BL624" s="91"/>
      <c r="BM624" s="91"/>
      <c r="BN624" s="87"/>
      <c r="BO624" s="87"/>
      <c r="BP624" s="91"/>
      <c r="BQ624" s="91"/>
      <c r="BR624" s="91"/>
      <c r="BS624" s="91"/>
      <c r="BT624" s="87"/>
      <c r="BU624" s="87"/>
      <c r="BV624" s="87"/>
      <c r="BW624" s="87"/>
      <c r="BX624" s="87"/>
      <c r="BY624" s="87"/>
      <c r="BZ624" s="87"/>
      <c r="CA624" s="87"/>
      <c r="CB624" s="87"/>
      <c r="CC624" s="87"/>
      <c r="CD624" s="87"/>
      <c r="CE624" s="87"/>
    </row>
    <row r="625" spans="1:83" ht="30" customHeight="1">
      <c r="A625" s="87"/>
      <c r="B625" s="126"/>
      <c r="C625" s="126"/>
      <c r="D625" s="126"/>
      <c r="E625" s="126"/>
      <c r="F625" s="139"/>
      <c r="G625" s="126"/>
      <c r="H625" s="126"/>
      <c r="I625" s="313" t="s">
        <v>117</v>
      </c>
      <c r="J625" s="140"/>
      <c r="K625" s="313" t="s">
        <v>117</v>
      </c>
      <c r="L625" s="140"/>
      <c r="M625" s="140"/>
      <c r="N625" s="140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  <c r="AA625" s="87"/>
      <c r="AB625" s="87"/>
      <c r="AC625" s="87"/>
      <c r="AD625" s="126"/>
      <c r="AE625" s="126"/>
      <c r="AF625" s="87"/>
      <c r="AG625" s="87"/>
      <c r="AH625" s="126"/>
      <c r="AI625" s="126"/>
      <c r="AJ625" s="138"/>
      <c r="AK625" s="91"/>
      <c r="AL625" s="91"/>
      <c r="AM625" s="91"/>
      <c r="AN625" s="151"/>
      <c r="AO625" s="151"/>
      <c r="AP625" s="151"/>
      <c r="AQ625" s="151"/>
      <c r="AR625" s="151"/>
      <c r="AS625" s="151"/>
      <c r="AT625" s="151"/>
      <c r="AU625" s="152"/>
      <c r="AV625" s="152"/>
      <c r="AW625" s="152"/>
      <c r="AX625" s="151"/>
      <c r="AY625" s="151"/>
      <c r="AZ625" s="152"/>
      <c r="BA625" s="152"/>
      <c r="BB625" s="152"/>
      <c r="BC625" s="152"/>
      <c r="BD625" s="91"/>
      <c r="BE625" s="91"/>
      <c r="BF625" s="91"/>
      <c r="BG625" s="91"/>
      <c r="BH625" s="91"/>
      <c r="BI625" s="91"/>
      <c r="BJ625" s="91"/>
      <c r="BK625" s="91"/>
      <c r="BL625" s="91"/>
      <c r="BM625" s="91"/>
      <c r="BN625" s="87"/>
      <c r="BO625" s="87"/>
      <c r="BP625" s="91"/>
      <c r="BQ625" s="91"/>
      <c r="BR625" s="91"/>
      <c r="BS625" s="91"/>
      <c r="BT625" s="87"/>
      <c r="BU625" s="87"/>
      <c r="BV625" s="87"/>
      <c r="BW625" s="87"/>
      <c r="BX625" s="87"/>
      <c r="BY625" s="87"/>
      <c r="BZ625" s="87"/>
      <c r="CA625" s="87"/>
      <c r="CB625" s="87"/>
      <c r="CC625" s="87"/>
      <c r="CD625" s="87"/>
      <c r="CE625" s="87"/>
    </row>
    <row r="626" spans="1:83" ht="30" customHeight="1">
      <c r="A626" s="87"/>
      <c r="B626" s="126"/>
      <c r="C626" s="126"/>
      <c r="D626" s="126"/>
      <c r="E626" s="126"/>
      <c r="F626" s="139"/>
      <c r="G626" s="126"/>
      <c r="H626" s="126"/>
      <c r="I626" s="313" t="s">
        <v>117</v>
      </c>
      <c r="J626" s="140"/>
      <c r="K626" s="313" t="s">
        <v>117</v>
      </c>
      <c r="L626" s="140"/>
      <c r="M626" s="140"/>
      <c r="N626" s="140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  <c r="AA626" s="87"/>
      <c r="AB626" s="87"/>
      <c r="AC626" s="87"/>
      <c r="AD626" s="126"/>
      <c r="AE626" s="126"/>
      <c r="AF626" s="87"/>
      <c r="AG626" s="87"/>
      <c r="AH626" s="126"/>
      <c r="AI626" s="126"/>
      <c r="AJ626" s="138"/>
      <c r="AK626" s="91"/>
      <c r="AL626" s="91"/>
      <c r="AM626" s="91"/>
      <c r="AN626" s="151"/>
      <c r="AO626" s="151"/>
      <c r="AP626" s="151"/>
      <c r="AQ626" s="151"/>
      <c r="AR626" s="151"/>
      <c r="AS626" s="151"/>
      <c r="AT626" s="151"/>
      <c r="AU626" s="152"/>
      <c r="AV626" s="152"/>
      <c r="AW626" s="152"/>
      <c r="AX626" s="151"/>
      <c r="AY626" s="151"/>
      <c r="AZ626" s="152"/>
      <c r="BA626" s="152"/>
      <c r="BB626" s="152"/>
      <c r="BC626" s="152"/>
      <c r="BD626" s="91"/>
      <c r="BE626" s="91"/>
      <c r="BF626" s="91"/>
      <c r="BG626" s="91"/>
      <c r="BH626" s="91"/>
      <c r="BI626" s="91"/>
      <c r="BJ626" s="91"/>
      <c r="BK626" s="91"/>
      <c r="BL626" s="91"/>
      <c r="BM626" s="91"/>
      <c r="BN626" s="87"/>
      <c r="BO626" s="87"/>
      <c r="BP626" s="91"/>
      <c r="BQ626" s="91"/>
      <c r="BR626" s="91"/>
      <c r="BS626" s="91"/>
      <c r="BT626" s="87"/>
      <c r="BU626" s="87"/>
      <c r="BV626" s="87"/>
      <c r="BW626" s="87"/>
      <c r="BX626" s="87"/>
      <c r="BY626" s="87"/>
      <c r="BZ626" s="87"/>
      <c r="CA626" s="87"/>
      <c r="CB626" s="87"/>
      <c r="CC626" s="87"/>
      <c r="CD626" s="87"/>
      <c r="CE626" s="87"/>
    </row>
    <row r="627" spans="1:83" ht="30" customHeight="1">
      <c r="A627" s="87"/>
      <c r="B627" s="126"/>
      <c r="C627" s="126"/>
      <c r="D627" s="126"/>
      <c r="E627" s="126"/>
      <c r="F627" s="139"/>
      <c r="G627" s="126"/>
      <c r="H627" s="126"/>
      <c r="I627" s="313" t="s">
        <v>117</v>
      </c>
      <c r="J627" s="140"/>
      <c r="K627" s="313" t="s">
        <v>117</v>
      </c>
      <c r="L627" s="140"/>
      <c r="M627" s="140"/>
      <c r="N627" s="140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  <c r="AA627" s="87"/>
      <c r="AB627" s="87"/>
      <c r="AC627" s="87"/>
      <c r="AD627" s="126"/>
      <c r="AE627" s="126"/>
      <c r="AF627" s="87"/>
      <c r="AG627" s="87"/>
      <c r="AH627" s="126"/>
      <c r="AI627" s="126"/>
      <c r="AJ627" s="138"/>
      <c r="AK627" s="91"/>
      <c r="AL627" s="91"/>
      <c r="AM627" s="91"/>
      <c r="AN627" s="151"/>
      <c r="AO627" s="151"/>
      <c r="AP627" s="151"/>
      <c r="AQ627" s="151"/>
      <c r="AR627" s="151"/>
      <c r="AS627" s="151"/>
      <c r="AT627" s="151"/>
      <c r="AU627" s="152"/>
      <c r="AV627" s="152"/>
      <c r="AW627" s="152"/>
      <c r="AX627" s="151"/>
      <c r="AY627" s="151"/>
      <c r="AZ627" s="152"/>
      <c r="BA627" s="152"/>
      <c r="BB627" s="152"/>
      <c r="BC627" s="152"/>
      <c r="BD627" s="91"/>
      <c r="BE627" s="91"/>
      <c r="BF627" s="91"/>
      <c r="BG627" s="91"/>
      <c r="BH627" s="91"/>
      <c r="BI627" s="91"/>
      <c r="BJ627" s="91"/>
      <c r="BK627" s="91"/>
      <c r="BL627" s="91"/>
      <c r="BM627" s="91"/>
      <c r="BN627" s="87"/>
      <c r="BO627" s="87"/>
      <c r="BP627" s="91"/>
      <c r="BQ627" s="91"/>
      <c r="BR627" s="91"/>
      <c r="BS627" s="91"/>
      <c r="BT627" s="87"/>
      <c r="BU627" s="87"/>
      <c r="BV627" s="87"/>
      <c r="BW627" s="87"/>
      <c r="BX627" s="87"/>
      <c r="BY627" s="87"/>
      <c r="BZ627" s="87"/>
      <c r="CA627" s="87"/>
      <c r="CB627" s="87"/>
      <c r="CC627" s="87"/>
      <c r="CD627" s="87"/>
      <c r="CE627" s="87"/>
    </row>
    <row r="628" spans="1:83" ht="30" customHeight="1">
      <c r="A628" s="87"/>
      <c r="B628" s="126"/>
      <c r="C628" s="126"/>
      <c r="D628" s="126"/>
      <c r="E628" s="126"/>
      <c r="F628" s="139"/>
      <c r="G628" s="126"/>
      <c r="H628" s="126"/>
      <c r="I628" s="313" t="s">
        <v>117</v>
      </c>
      <c r="J628" s="140"/>
      <c r="K628" s="313" t="s">
        <v>117</v>
      </c>
      <c r="L628" s="140"/>
      <c r="M628" s="140"/>
      <c r="N628" s="140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  <c r="AA628" s="87"/>
      <c r="AB628" s="87"/>
      <c r="AC628" s="87"/>
      <c r="AD628" s="126"/>
      <c r="AE628" s="126"/>
      <c r="AF628" s="87"/>
      <c r="AG628" s="87"/>
      <c r="AH628" s="126"/>
      <c r="AI628" s="126"/>
      <c r="AJ628" s="138"/>
      <c r="AK628" s="91"/>
      <c r="AL628" s="91"/>
      <c r="AM628" s="91"/>
      <c r="AN628" s="151"/>
      <c r="AO628" s="151"/>
      <c r="AP628" s="151"/>
      <c r="AQ628" s="151"/>
      <c r="AR628" s="151"/>
      <c r="AS628" s="151"/>
      <c r="AT628" s="151"/>
      <c r="AU628" s="152"/>
      <c r="AV628" s="152"/>
      <c r="AW628" s="152"/>
      <c r="AX628" s="151"/>
      <c r="AY628" s="151"/>
      <c r="AZ628" s="152"/>
      <c r="BA628" s="152"/>
      <c r="BB628" s="152"/>
      <c r="BC628" s="152"/>
      <c r="BD628" s="91"/>
      <c r="BE628" s="91"/>
      <c r="BF628" s="91"/>
      <c r="BG628" s="91"/>
      <c r="BH628" s="91"/>
      <c r="BI628" s="91"/>
      <c r="BJ628" s="91"/>
      <c r="BK628" s="91"/>
      <c r="BL628" s="91"/>
      <c r="BM628" s="91"/>
      <c r="BN628" s="87"/>
      <c r="BO628" s="87"/>
      <c r="BP628" s="91"/>
      <c r="BQ628" s="91"/>
      <c r="BR628" s="91"/>
      <c r="BS628" s="91"/>
      <c r="BT628" s="87"/>
      <c r="BU628" s="87"/>
      <c r="BV628" s="87"/>
      <c r="BW628" s="87"/>
      <c r="BX628" s="87"/>
      <c r="BY628" s="87"/>
      <c r="BZ628" s="87"/>
      <c r="CA628" s="87"/>
      <c r="CB628" s="87"/>
      <c r="CC628" s="87"/>
      <c r="CD628" s="87"/>
      <c r="CE628" s="87"/>
    </row>
    <row r="629" spans="1:83" ht="30" customHeight="1">
      <c r="A629" s="87"/>
      <c r="B629" s="126"/>
      <c r="C629" s="126"/>
      <c r="D629" s="126"/>
      <c r="E629" s="126"/>
      <c r="F629" s="139"/>
      <c r="G629" s="126"/>
      <c r="H629" s="126"/>
      <c r="I629" s="313" t="s">
        <v>117</v>
      </c>
      <c r="J629" s="140"/>
      <c r="K629" s="313" t="s">
        <v>117</v>
      </c>
      <c r="L629" s="140"/>
      <c r="M629" s="140"/>
      <c r="N629" s="140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  <c r="AA629" s="87"/>
      <c r="AB629" s="87"/>
      <c r="AC629" s="87"/>
      <c r="AD629" s="126"/>
      <c r="AE629" s="126"/>
      <c r="AF629" s="87"/>
      <c r="AG629" s="87"/>
      <c r="AH629" s="126"/>
      <c r="AI629" s="126"/>
      <c r="AJ629" s="138"/>
      <c r="AK629" s="91"/>
      <c r="AL629" s="91"/>
      <c r="AM629" s="91"/>
      <c r="AN629" s="151"/>
      <c r="AO629" s="151"/>
      <c r="AP629" s="151"/>
      <c r="AQ629" s="151"/>
      <c r="AR629" s="151"/>
      <c r="AS629" s="151"/>
      <c r="AT629" s="151"/>
      <c r="AU629" s="152"/>
      <c r="AV629" s="152"/>
      <c r="AW629" s="152"/>
      <c r="AX629" s="151"/>
      <c r="AY629" s="151"/>
      <c r="AZ629" s="152"/>
      <c r="BA629" s="152"/>
      <c r="BB629" s="152"/>
      <c r="BC629" s="152"/>
      <c r="BD629" s="91"/>
      <c r="BE629" s="91"/>
      <c r="BF629" s="91"/>
      <c r="BG629" s="91"/>
      <c r="BH629" s="91"/>
      <c r="BI629" s="91"/>
      <c r="BJ629" s="91"/>
      <c r="BK629" s="91"/>
      <c r="BL629" s="91"/>
      <c r="BM629" s="91"/>
      <c r="BN629" s="87"/>
      <c r="BO629" s="87"/>
      <c r="BP629" s="91"/>
      <c r="BQ629" s="91"/>
      <c r="BR629" s="91"/>
      <c r="BS629" s="91"/>
      <c r="BT629" s="87"/>
      <c r="BU629" s="87"/>
      <c r="BV629" s="87"/>
      <c r="BW629" s="87"/>
      <c r="BX629" s="87"/>
      <c r="BY629" s="87"/>
      <c r="BZ629" s="87"/>
      <c r="CA629" s="87"/>
      <c r="CB629" s="87"/>
      <c r="CC629" s="87"/>
      <c r="CD629" s="87"/>
      <c r="CE629" s="87"/>
    </row>
    <row r="630" spans="1:83" ht="30" customHeight="1">
      <c r="A630" s="87"/>
      <c r="B630" s="126"/>
      <c r="C630" s="126"/>
      <c r="D630" s="126"/>
      <c r="E630" s="126"/>
      <c r="F630" s="139"/>
      <c r="G630" s="126"/>
      <c r="H630" s="126"/>
      <c r="I630" s="313" t="s">
        <v>117</v>
      </c>
      <c r="J630" s="140"/>
      <c r="K630" s="313" t="s">
        <v>117</v>
      </c>
      <c r="L630" s="140"/>
      <c r="M630" s="140"/>
      <c r="N630" s="140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  <c r="AA630" s="87"/>
      <c r="AB630" s="87"/>
      <c r="AC630" s="87"/>
      <c r="AD630" s="126"/>
      <c r="AE630" s="126"/>
      <c r="AF630" s="87"/>
      <c r="AG630" s="87"/>
      <c r="AH630" s="126"/>
      <c r="AI630" s="126"/>
      <c r="AJ630" s="138"/>
      <c r="AK630" s="91"/>
      <c r="AL630" s="91"/>
      <c r="AM630" s="91"/>
      <c r="AN630" s="151"/>
      <c r="AO630" s="151"/>
      <c r="AP630" s="151"/>
      <c r="AQ630" s="151"/>
      <c r="AR630" s="151"/>
      <c r="AS630" s="151"/>
      <c r="AT630" s="151"/>
      <c r="AU630" s="152"/>
      <c r="AV630" s="152"/>
      <c r="AW630" s="152"/>
      <c r="AX630" s="151"/>
      <c r="AY630" s="151"/>
      <c r="AZ630" s="152"/>
      <c r="BA630" s="152"/>
      <c r="BB630" s="152"/>
      <c r="BC630" s="152"/>
      <c r="BD630" s="91"/>
      <c r="BE630" s="91"/>
      <c r="BF630" s="91"/>
      <c r="BG630" s="91"/>
      <c r="BH630" s="91"/>
      <c r="BI630" s="91"/>
      <c r="BJ630" s="91"/>
      <c r="BK630" s="91"/>
      <c r="BL630" s="91"/>
      <c r="BM630" s="91"/>
      <c r="BN630" s="87"/>
      <c r="BO630" s="87"/>
      <c r="BP630" s="91"/>
      <c r="BQ630" s="91"/>
      <c r="BR630" s="91"/>
      <c r="BS630" s="91"/>
      <c r="BT630" s="87"/>
      <c r="BU630" s="87"/>
      <c r="BV630" s="87"/>
      <c r="BW630" s="87"/>
      <c r="BX630" s="87"/>
      <c r="BY630" s="87"/>
      <c r="BZ630" s="87"/>
      <c r="CA630" s="87"/>
      <c r="CB630" s="87"/>
      <c r="CC630" s="87"/>
      <c r="CD630" s="87"/>
      <c r="CE630" s="87"/>
    </row>
    <row r="631" spans="1:83" ht="30" customHeight="1">
      <c r="A631" s="87"/>
      <c r="B631" s="126"/>
      <c r="C631" s="126"/>
      <c r="D631" s="126"/>
      <c r="E631" s="126"/>
      <c r="F631" s="139"/>
      <c r="G631" s="126"/>
      <c r="H631" s="126"/>
      <c r="I631" s="313" t="s">
        <v>117</v>
      </c>
      <c r="J631" s="140"/>
      <c r="K631" s="313" t="s">
        <v>117</v>
      </c>
      <c r="L631" s="140"/>
      <c r="M631" s="140"/>
      <c r="N631" s="140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  <c r="AA631" s="87"/>
      <c r="AB631" s="87"/>
      <c r="AC631" s="87"/>
      <c r="AD631" s="126"/>
      <c r="AE631" s="126"/>
      <c r="AF631" s="87"/>
      <c r="AG631" s="87"/>
      <c r="AH631" s="126"/>
      <c r="AI631" s="126"/>
      <c r="AJ631" s="138"/>
      <c r="AK631" s="91"/>
      <c r="AL631" s="91"/>
      <c r="AM631" s="91"/>
      <c r="AN631" s="151"/>
      <c r="AO631" s="151"/>
      <c r="AP631" s="151"/>
      <c r="AQ631" s="151"/>
      <c r="AR631" s="151"/>
      <c r="AS631" s="151"/>
      <c r="AT631" s="151"/>
      <c r="AU631" s="152"/>
      <c r="AV631" s="152"/>
      <c r="AW631" s="152"/>
      <c r="AX631" s="151"/>
      <c r="AY631" s="151"/>
      <c r="AZ631" s="152"/>
      <c r="BA631" s="152"/>
      <c r="BB631" s="152"/>
      <c r="BC631" s="152"/>
      <c r="BD631" s="91"/>
      <c r="BE631" s="91"/>
      <c r="BF631" s="91"/>
      <c r="BG631" s="91"/>
      <c r="BH631" s="91"/>
      <c r="BI631" s="91"/>
      <c r="BJ631" s="91"/>
      <c r="BK631" s="91"/>
      <c r="BL631" s="91"/>
      <c r="BM631" s="91"/>
      <c r="BN631" s="87"/>
      <c r="BO631" s="87"/>
      <c r="BP631" s="91"/>
      <c r="BQ631" s="91"/>
      <c r="BR631" s="91"/>
      <c r="BS631" s="91"/>
      <c r="BT631" s="87"/>
      <c r="BU631" s="87"/>
      <c r="BV631" s="87"/>
      <c r="BW631" s="87"/>
      <c r="BX631" s="87"/>
      <c r="BY631" s="87"/>
      <c r="BZ631" s="87"/>
      <c r="CA631" s="87"/>
      <c r="CB631" s="87"/>
      <c r="CC631" s="87"/>
      <c r="CD631" s="87"/>
      <c r="CE631" s="87"/>
    </row>
    <row r="632" spans="1:83" ht="30" customHeight="1">
      <c r="A632" s="87"/>
      <c r="B632" s="126"/>
      <c r="C632" s="126"/>
      <c r="D632" s="126"/>
      <c r="E632" s="126"/>
      <c r="F632" s="139"/>
      <c r="G632" s="126"/>
      <c r="H632" s="126"/>
      <c r="I632" s="313" t="s">
        <v>117</v>
      </c>
      <c r="J632" s="140"/>
      <c r="K632" s="313" t="s">
        <v>117</v>
      </c>
      <c r="L632" s="140"/>
      <c r="M632" s="140"/>
      <c r="N632" s="140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  <c r="AA632" s="87"/>
      <c r="AB632" s="87"/>
      <c r="AC632" s="87"/>
      <c r="AD632" s="126"/>
      <c r="AE632" s="126"/>
      <c r="AF632" s="87"/>
      <c r="AG632" s="87"/>
      <c r="AH632" s="126"/>
      <c r="AI632" s="126"/>
      <c r="AJ632" s="138"/>
      <c r="AK632" s="91"/>
      <c r="AL632" s="91"/>
      <c r="AM632" s="91"/>
      <c r="AN632" s="151"/>
      <c r="AO632" s="151"/>
      <c r="AP632" s="151"/>
      <c r="AQ632" s="151"/>
      <c r="AR632" s="151"/>
      <c r="AS632" s="151"/>
      <c r="AT632" s="151"/>
      <c r="AU632" s="152"/>
      <c r="AV632" s="152"/>
      <c r="AW632" s="152"/>
      <c r="AX632" s="151"/>
      <c r="AY632" s="151"/>
      <c r="AZ632" s="152"/>
      <c r="BA632" s="152"/>
      <c r="BB632" s="152"/>
      <c r="BC632" s="152"/>
      <c r="BD632" s="91"/>
      <c r="BE632" s="91"/>
      <c r="BF632" s="91"/>
      <c r="BG632" s="91"/>
      <c r="BH632" s="91"/>
      <c r="BI632" s="91"/>
      <c r="BJ632" s="91"/>
      <c r="BK632" s="91"/>
      <c r="BL632" s="91"/>
      <c r="BM632" s="91"/>
      <c r="BN632" s="87"/>
      <c r="BO632" s="87"/>
      <c r="BP632" s="91"/>
      <c r="BQ632" s="91"/>
      <c r="BR632" s="91"/>
      <c r="BS632" s="91"/>
      <c r="BT632" s="87"/>
      <c r="BU632" s="87"/>
      <c r="BV632" s="87"/>
      <c r="BW632" s="87"/>
      <c r="BX632" s="87"/>
      <c r="BY632" s="87"/>
      <c r="BZ632" s="87"/>
      <c r="CA632" s="87"/>
      <c r="CB632" s="87"/>
      <c r="CC632" s="87"/>
      <c r="CD632" s="87"/>
      <c r="CE632" s="87"/>
    </row>
    <row r="633" spans="1:83" ht="30" customHeight="1">
      <c r="A633" s="87"/>
      <c r="B633" s="126"/>
      <c r="C633" s="126"/>
      <c r="D633" s="126"/>
      <c r="E633" s="126"/>
      <c r="F633" s="139"/>
      <c r="G633" s="126"/>
      <c r="H633" s="126"/>
      <c r="I633" s="313" t="s">
        <v>117</v>
      </c>
      <c r="J633" s="140"/>
      <c r="K633" s="313" t="s">
        <v>117</v>
      </c>
      <c r="L633" s="140"/>
      <c r="M633" s="140"/>
      <c r="N633" s="140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  <c r="AA633" s="87"/>
      <c r="AB633" s="87"/>
      <c r="AC633" s="87"/>
      <c r="AD633" s="126"/>
      <c r="AE633" s="126"/>
      <c r="AF633" s="87"/>
      <c r="AG633" s="87"/>
      <c r="AH633" s="126"/>
      <c r="AI633" s="126"/>
      <c r="AJ633" s="138"/>
      <c r="AK633" s="91"/>
      <c r="AL633" s="91"/>
      <c r="AM633" s="91"/>
      <c r="AN633" s="151"/>
      <c r="AO633" s="151"/>
      <c r="AP633" s="151"/>
      <c r="AQ633" s="151"/>
      <c r="AR633" s="151"/>
      <c r="AS633" s="151"/>
      <c r="AT633" s="151"/>
      <c r="AU633" s="152"/>
      <c r="AV633" s="152"/>
      <c r="AW633" s="152"/>
      <c r="AX633" s="151"/>
      <c r="AY633" s="151"/>
      <c r="AZ633" s="152"/>
      <c r="BA633" s="152"/>
      <c r="BB633" s="152"/>
      <c r="BC633" s="152"/>
      <c r="BD633" s="91"/>
      <c r="BE633" s="91"/>
      <c r="BF633" s="91"/>
      <c r="BG633" s="91"/>
      <c r="BH633" s="91"/>
      <c r="BI633" s="91"/>
      <c r="BJ633" s="91"/>
      <c r="BK633" s="91"/>
      <c r="BL633" s="91"/>
      <c r="BM633" s="91"/>
      <c r="BN633" s="87"/>
      <c r="BO633" s="87"/>
      <c r="BP633" s="91"/>
      <c r="BQ633" s="91"/>
      <c r="BR633" s="91"/>
      <c r="BS633" s="91"/>
      <c r="BT633" s="87"/>
      <c r="BU633" s="87"/>
      <c r="BV633" s="87"/>
      <c r="BW633" s="87"/>
      <c r="BX633" s="87"/>
      <c r="BY633" s="87"/>
      <c r="BZ633" s="87"/>
      <c r="CA633" s="87"/>
      <c r="CB633" s="87"/>
      <c r="CC633" s="87"/>
      <c r="CD633" s="87"/>
      <c r="CE633" s="87"/>
    </row>
    <row r="634" spans="1:83" ht="30" customHeight="1">
      <c r="A634" s="87"/>
      <c r="B634" s="126"/>
      <c r="C634" s="126"/>
      <c r="D634" s="126"/>
      <c r="E634" s="126"/>
      <c r="F634" s="139"/>
      <c r="G634" s="126"/>
      <c r="H634" s="126"/>
      <c r="I634" s="313" t="s">
        <v>117</v>
      </c>
      <c r="J634" s="140"/>
      <c r="K634" s="313" t="s">
        <v>117</v>
      </c>
      <c r="L634" s="140"/>
      <c r="M634" s="140"/>
      <c r="N634" s="140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  <c r="AA634" s="87"/>
      <c r="AB634" s="87"/>
      <c r="AC634" s="87"/>
      <c r="AD634" s="126"/>
      <c r="AE634" s="126"/>
      <c r="AF634" s="87"/>
      <c r="AG634" s="87"/>
      <c r="AH634" s="126"/>
      <c r="AI634" s="126"/>
      <c r="AJ634" s="138"/>
      <c r="AK634" s="91"/>
      <c r="AL634" s="91"/>
      <c r="AM634" s="91"/>
      <c r="AN634" s="151"/>
      <c r="AO634" s="151"/>
      <c r="AP634" s="151"/>
      <c r="AQ634" s="151"/>
      <c r="AR634" s="151"/>
      <c r="AS634" s="151"/>
      <c r="AT634" s="151"/>
      <c r="AU634" s="152"/>
      <c r="AV634" s="152"/>
      <c r="AW634" s="152"/>
      <c r="AX634" s="151"/>
      <c r="AY634" s="151"/>
      <c r="AZ634" s="152"/>
      <c r="BA634" s="152"/>
      <c r="BB634" s="152"/>
      <c r="BC634" s="152"/>
      <c r="BD634" s="91"/>
      <c r="BE634" s="91"/>
      <c r="BF634" s="91"/>
      <c r="BG634" s="91"/>
      <c r="BH634" s="91"/>
      <c r="BI634" s="91"/>
      <c r="BJ634" s="91"/>
      <c r="BK634" s="91"/>
      <c r="BL634" s="91"/>
      <c r="BM634" s="91"/>
      <c r="BN634" s="87"/>
      <c r="BO634" s="87"/>
      <c r="BP634" s="91"/>
      <c r="BQ634" s="91"/>
      <c r="BR634" s="91"/>
      <c r="BS634" s="91"/>
      <c r="BT634" s="87"/>
      <c r="BU634" s="87"/>
      <c r="BV634" s="87"/>
      <c r="BW634" s="87"/>
      <c r="BX634" s="87"/>
      <c r="BY634" s="87"/>
      <c r="BZ634" s="87"/>
      <c r="CA634" s="87"/>
      <c r="CB634" s="87"/>
      <c r="CC634" s="87"/>
      <c r="CD634" s="87"/>
      <c r="CE634" s="87"/>
    </row>
    <row r="635" spans="1:83" ht="30" customHeight="1">
      <c r="A635" s="87"/>
      <c r="B635" s="126"/>
      <c r="C635" s="126"/>
      <c r="D635" s="126"/>
      <c r="E635" s="126"/>
      <c r="F635" s="139"/>
      <c r="G635" s="126"/>
      <c r="H635" s="126"/>
      <c r="I635" s="313" t="s">
        <v>117</v>
      </c>
      <c r="J635" s="140"/>
      <c r="K635" s="313" t="s">
        <v>117</v>
      </c>
      <c r="L635" s="140"/>
      <c r="M635" s="140"/>
      <c r="N635" s="140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  <c r="AA635" s="87"/>
      <c r="AB635" s="87"/>
      <c r="AC635" s="87"/>
      <c r="AD635" s="126"/>
      <c r="AE635" s="126"/>
      <c r="AF635" s="87"/>
      <c r="AG635" s="87"/>
      <c r="AH635" s="126"/>
      <c r="AI635" s="126"/>
      <c r="AJ635" s="138"/>
      <c r="AK635" s="91"/>
      <c r="AL635" s="91"/>
      <c r="AM635" s="91"/>
      <c r="AN635" s="151"/>
      <c r="AO635" s="151"/>
      <c r="AP635" s="151"/>
      <c r="AQ635" s="151"/>
      <c r="AR635" s="151"/>
      <c r="AS635" s="151"/>
      <c r="AT635" s="151"/>
      <c r="AU635" s="152"/>
      <c r="AV635" s="152"/>
      <c r="AW635" s="152"/>
      <c r="AX635" s="151"/>
      <c r="AY635" s="151"/>
      <c r="AZ635" s="152"/>
      <c r="BA635" s="152"/>
      <c r="BB635" s="152"/>
      <c r="BC635" s="152"/>
      <c r="BD635" s="91"/>
      <c r="BE635" s="91"/>
      <c r="BF635" s="91"/>
      <c r="BG635" s="91"/>
      <c r="BH635" s="91"/>
      <c r="BI635" s="91"/>
      <c r="BJ635" s="91"/>
      <c r="BK635" s="91"/>
      <c r="BL635" s="91"/>
      <c r="BM635" s="91"/>
      <c r="BN635" s="87"/>
      <c r="BO635" s="87"/>
      <c r="BP635" s="91"/>
      <c r="BQ635" s="91"/>
      <c r="BR635" s="91"/>
      <c r="BS635" s="91"/>
      <c r="BT635" s="87"/>
      <c r="BU635" s="87"/>
      <c r="BV635" s="87"/>
      <c r="BW635" s="87"/>
      <c r="BX635" s="87"/>
      <c r="BY635" s="87"/>
      <c r="BZ635" s="87"/>
      <c r="CA635" s="87"/>
      <c r="CB635" s="87"/>
      <c r="CC635" s="87"/>
      <c r="CD635" s="87"/>
      <c r="CE635" s="87"/>
    </row>
    <row r="636" spans="1:83" ht="30" customHeight="1">
      <c r="A636" s="87"/>
      <c r="B636" s="126"/>
      <c r="C636" s="126"/>
      <c r="D636" s="126"/>
      <c r="E636" s="126"/>
      <c r="F636" s="139"/>
      <c r="G636" s="126"/>
      <c r="H636" s="126"/>
      <c r="I636" s="313" t="s">
        <v>117</v>
      </c>
      <c r="J636" s="140"/>
      <c r="K636" s="313" t="s">
        <v>117</v>
      </c>
      <c r="L636" s="140"/>
      <c r="M636" s="140"/>
      <c r="N636" s="140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  <c r="AA636" s="87"/>
      <c r="AB636" s="87"/>
      <c r="AC636" s="87"/>
      <c r="AD636" s="126"/>
      <c r="AE636" s="126"/>
      <c r="AF636" s="87"/>
      <c r="AG636" s="87"/>
      <c r="AH636" s="126"/>
      <c r="AI636" s="126"/>
      <c r="AJ636" s="138"/>
      <c r="AK636" s="91"/>
      <c r="AL636" s="91"/>
      <c r="AM636" s="91"/>
      <c r="AN636" s="151"/>
      <c r="AO636" s="151"/>
      <c r="AP636" s="151"/>
      <c r="AQ636" s="151"/>
      <c r="AR636" s="151"/>
      <c r="AS636" s="151"/>
      <c r="AT636" s="151"/>
      <c r="AU636" s="152"/>
      <c r="AV636" s="152"/>
      <c r="AW636" s="152"/>
      <c r="AX636" s="151"/>
      <c r="AY636" s="151"/>
      <c r="AZ636" s="152"/>
      <c r="BA636" s="152"/>
      <c r="BB636" s="152"/>
      <c r="BC636" s="152"/>
      <c r="BD636" s="91"/>
      <c r="BE636" s="91"/>
      <c r="BF636" s="91"/>
      <c r="BG636" s="91"/>
      <c r="BH636" s="91"/>
      <c r="BI636" s="91"/>
      <c r="BJ636" s="91"/>
      <c r="BK636" s="91"/>
      <c r="BL636" s="91"/>
      <c r="BM636" s="91"/>
      <c r="BN636" s="87"/>
      <c r="BO636" s="87"/>
      <c r="BP636" s="91"/>
      <c r="BQ636" s="91"/>
      <c r="BR636" s="91"/>
      <c r="BS636" s="91"/>
      <c r="BT636" s="87"/>
      <c r="BU636" s="87"/>
      <c r="BV636" s="87"/>
      <c r="BW636" s="87"/>
      <c r="BX636" s="87"/>
      <c r="BY636" s="87"/>
      <c r="BZ636" s="87"/>
      <c r="CA636" s="87"/>
      <c r="CB636" s="87"/>
      <c r="CC636" s="87"/>
      <c r="CD636" s="87"/>
      <c r="CE636" s="87"/>
    </row>
    <row r="637" spans="1:83" ht="30" customHeight="1">
      <c r="A637" s="87"/>
      <c r="B637" s="126"/>
      <c r="C637" s="126"/>
      <c r="D637" s="126"/>
      <c r="E637" s="126"/>
      <c r="F637" s="139"/>
      <c r="G637" s="126"/>
      <c r="H637" s="126"/>
      <c r="I637" s="313" t="s">
        <v>117</v>
      </c>
      <c r="J637" s="140"/>
      <c r="K637" s="313" t="s">
        <v>117</v>
      </c>
      <c r="L637" s="140"/>
      <c r="M637" s="140"/>
      <c r="N637" s="140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  <c r="AA637" s="87"/>
      <c r="AB637" s="87"/>
      <c r="AC637" s="87"/>
      <c r="AD637" s="126"/>
      <c r="AE637" s="126"/>
      <c r="AF637" s="87"/>
      <c r="AG637" s="87"/>
      <c r="AH637" s="126"/>
      <c r="AI637" s="126"/>
      <c r="AJ637" s="138"/>
      <c r="AK637" s="91"/>
      <c r="AL637" s="91"/>
      <c r="AM637" s="91"/>
      <c r="AN637" s="151"/>
      <c r="AO637" s="151"/>
      <c r="AP637" s="151"/>
      <c r="AQ637" s="151"/>
      <c r="AR637" s="151"/>
      <c r="AS637" s="151"/>
      <c r="AT637" s="151"/>
      <c r="AU637" s="152"/>
      <c r="AV637" s="152"/>
      <c r="AW637" s="152"/>
      <c r="AX637" s="151"/>
      <c r="AY637" s="151"/>
      <c r="AZ637" s="152"/>
      <c r="BA637" s="152"/>
      <c r="BB637" s="152"/>
      <c r="BC637" s="152"/>
      <c r="BD637" s="91"/>
      <c r="BE637" s="91"/>
      <c r="BF637" s="91"/>
      <c r="BG637" s="91"/>
      <c r="BH637" s="91"/>
      <c r="BI637" s="91"/>
      <c r="BJ637" s="91"/>
      <c r="BK637" s="91"/>
      <c r="BL637" s="91"/>
      <c r="BM637" s="91"/>
      <c r="BN637" s="87"/>
      <c r="BO637" s="87"/>
      <c r="BP637" s="91"/>
      <c r="BQ637" s="91"/>
      <c r="BR637" s="91"/>
      <c r="BS637" s="91"/>
      <c r="BT637" s="87"/>
      <c r="BU637" s="87"/>
      <c r="BV637" s="87"/>
      <c r="BW637" s="87"/>
      <c r="BX637" s="87"/>
      <c r="BY637" s="87"/>
      <c r="BZ637" s="87"/>
      <c r="CA637" s="87"/>
      <c r="CB637" s="87"/>
      <c r="CC637" s="87"/>
      <c r="CD637" s="87"/>
      <c r="CE637" s="87"/>
    </row>
    <row r="638" spans="1:83" ht="30" customHeight="1">
      <c r="A638" s="87"/>
      <c r="B638" s="126"/>
      <c r="C638" s="126"/>
      <c r="D638" s="126"/>
      <c r="E638" s="126"/>
      <c r="F638" s="139"/>
      <c r="G638" s="126"/>
      <c r="H638" s="126"/>
      <c r="I638" s="313" t="s">
        <v>117</v>
      </c>
      <c r="J638" s="140"/>
      <c r="K638" s="313" t="s">
        <v>117</v>
      </c>
      <c r="L638" s="140"/>
      <c r="M638" s="140"/>
      <c r="N638" s="140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  <c r="AA638" s="87"/>
      <c r="AB638" s="87"/>
      <c r="AC638" s="87"/>
      <c r="AD638" s="126"/>
      <c r="AE638" s="126"/>
      <c r="AF638" s="87"/>
      <c r="AG638" s="87"/>
      <c r="AH638" s="126"/>
      <c r="AI638" s="126"/>
      <c r="AJ638" s="138"/>
      <c r="AK638" s="91"/>
      <c r="AL638" s="91"/>
      <c r="AM638" s="91"/>
      <c r="AN638" s="151"/>
      <c r="AO638" s="151"/>
      <c r="AP638" s="151"/>
      <c r="AQ638" s="151"/>
      <c r="AR638" s="151"/>
      <c r="AS638" s="151"/>
      <c r="AT638" s="151"/>
      <c r="AU638" s="152"/>
      <c r="AV638" s="152"/>
      <c r="AW638" s="152"/>
      <c r="AX638" s="151"/>
      <c r="AY638" s="151"/>
      <c r="AZ638" s="152"/>
      <c r="BA638" s="152"/>
      <c r="BB638" s="152"/>
      <c r="BC638" s="152"/>
      <c r="BD638" s="91"/>
      <c r="BE638" s="91"/>
      <c r="BF638" s="91"/>
      <c r="BG638" s="91"/>
      <c r="BH638" s="91"/>
      <c r="BI638" s="91"/>
      <c r="BJ638" s="91"/>
      <c r="BK638" s="91"/>
      <c r="BL638" s="91"/>
      <c r="BM638" s="91"/>
      <c r="BN638" s="87"/>
      <c r="BO638" s="87"/>
      <c r="BP638" s="91"/>
      <c r="BQ638" s="91"/>
      <c r="BR638" s="91"/>
      <c r="BS638" s="91"/>
      <c r="BT638" s="87"/>
      <c r="BU638" s="87"/>
      <c r="BV638" s="87"/>
      <c r="BW638" s="87"/>
      <c r="BX638" s="87"/>
      <c r="BY638" s="87"/>
      <c r="BZ638" s="87"/>
      <c r="CA638" s="87"/>
      <c r="CB638" s="87"/>
      <c r="CC638" s="87"/>
      <c r="CD638" s="87"/>
      <c r="CE638" s="87"/>
    </row>
    <row r="639" spans="1:83" ht="30" customHeight="1">
      <c r="A639" s="87"/>
      <c r="B639" s="126"/>
      <c r="C639" s="126"/>
      <c r="D639" s="126"/>
      <c r="E639" s="126"/>
      <c r="F639" s="139"/>
      <c r="G639" s="126"/>
      <c r="H639" s="126"/>
      <c r="I639" s="313" t="s">
        <v>117</v>
      </c>
      <c r="J639" s="140"/>
      <c r="K639" s="313" t="s">
        <v>117</v>
      </c>
      <c r="L639" s="140"/>
      <c r="M639" s="140"/>
      <c r="N639" s="140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  <c r="AA639" s="87"/>
      <c r="AB639" s="87"/>
      <c r="AC639" s="87"/>
      <c r="AD639" s="126"/>
      <c r="AE639" s="126"/>
      <c r="AF639" s="87"/>
      <c r="AG639" s="87"/>
      <c r="AH639" s="126"/>
      <c r="AI639" s="126"/>
      <c r="AJ639" s="138"/>
      <c r="AK639" s="91"/>
      <c r="AL639" s="91"/>
      <c r="AM639" s="91"/>
      <c r="AN639" s="151"/>
      <c r="AO639" s="151"/>
      <c r="AP639" s="151"/>
      <c r="AQ639" s="151"/>
      <c r="AR639" s="151"/>
      <c r="AS639" s="151"/>
      <c r="AT639" s="151"/>
      <c r="AU639" s="152"/>
      <c r="AV639" s="152"/>
      <c r="AW639" s="152"/>
      <c r="AX639" s="151"/>
      <c r="AY639" s="151"/>
      <c r="AZ639" s="152"/>
      <c r="BA639" s="152"/>
      <c r="BB639" s="152"/>
      <c r="BC639" s="152"/>
      <c r="BD639" s="91"/>
      <c r="BE639" s="91"/>
      <c r="BF639" s="91"/>
      <c r="BG639" s="91"/>
      <c r="BH639" s="91"/>
      <c r="BI639" s="91"/>
      <c r="BJ639" s="91"/>
      <c r="BK639" s="91"/>
      <c r="BL639" s="91"/>
      <c r="BM639" s="91"/>
      <c r="BN639" s="87"/>
      <c r="BO639" s="87"/>
      <c r="BP639" s="91"/>
      <c r="BQ639" s="91"/>
      <c r="BR639" s="91"/>
      <c r="BS639" s="91"/>
      <c r="BT639" s="87"/>
      <c r="BU639" s="87"/>
      <c r="BV639" s="87"/>
      <c r="BW639" s="87"/>
      <c r="BX639" s="87"/>
      <c r="BY639" s="87"/>
      <c r="BZ639" s="87"/>
      <c r="CA639" s="87"/>
      <c r="CB639" s="87"/>
      <c r="CC639" s="87"/>
      <c r="CD639" s="87"/>
      <c r="CE639" s="87"/>
    </row>
    <row r="640" spans="1:83" ht="30" customHeight="1">
      <c r="A640" s="87"/>
      <c r="B640" s="126"/>
      <c r="C640" s="126"/>
      <c r="D640" s="126"/>
      <c r="E640" s="126"/>
      <c r="F640" s="139"/>
      <c r="G640" s="126"/>
      <c r="H640" s="126"/>
      <c r="I640" s="313" t="s">
        <v>117</v>
      </c>
      <c r="J640" s="140"/>
      <c r="K640" s="313" t="s">
        <v>117</v>
      </c>
      <c r="L640" s="140"/>
      <c r="M640" s="140"/>
      <c r="N640" s="140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  <c r="AA640" s="87"/>
      <c r="AB640" s="87"/>
      <c r="AC640" s="87"/>
      <c r="AD640" s="126"/>
      <c r="AE640" s="126"/>
      <c r="AF640" s="87"/>
      <c r="AG640" s="87"/>
      <c r="AH640" s="126"/>
      <c r="AI640" s="126"/>
      <c r="AJ640" s="138"/>
      <c r="AK640" s="91"/>
      <c r="AL640" s="91"/>
      <c r="AM640" s="91"/>
      <c r="AN640" s="151"/>
      <c r="AO640" s="151"/>
      <c r="AP640" s="151"/>
      <c r="AQ640" s="151"/>
      <c r="AR640" s="151"/>
      <c r="AS640" s="151"/>
      <c r="AT640" s="151"/>
      <c r="AU640" s="152"/>
      <c r="AV640" s="152"/>
      <c r="AW640" s="152"/>
      <c r="AX640" s="151"/>
      <c r="AY640" s="151"/>
      <c r="AZ640" s="152"/>
      <c r="BA640" s="152"/>
      <c r="BB640" s="152"/>
      <c r="BC640" s="152"/>
      <c r="BD640" s="91"/>
      <c r="BE640" s="91"/>
      <c r="BF640" s="91"/>
      <c r="BG640" s="91"/>
      <c r="BH640" s="91"/>
      <c r="BI640" s="91"/>
      <c r="BJ640" s="91"/>
      <c r="BK640" s="91"/>
      <c r="BL640" s="91"/>
      <c r="BM640" s="91"/>
      <c r="BN640" s="87"/>
      <c r="BO640" s="87"/>
      <c r="BP640" s="91"/>
      <c r="BQ640" s="91"/>
      <c r="BR640" s="91"/>
      <c r="BS640" s="91"/>
      <c r="BT640" s="87"/>
      <c r="BU640" s="87"/>
      <c r="BV640" s="87"/>
      <c r="BW640" s="87"/>
      <c r="BX640" s="87"/>
      <c r="BY640" s="87"/>
      <c r="BZ640" s="87"/>
      <c r="CA640" s="87"/>
      <c r="CB640" s="87"/>
      <c r="CC640" s="87"/>
      <c r="CD640" s="87"/>
      <c r="CE640" s="87"/>
    </row>
    <row r="641" spans="1:83" ht="30" customHeight="1">
      <c r="A641" s="87"/>
      <c r="B641" s="126"/>
      <c r="C641" s="126"/>
      <c r="D641" s="126"/>
      <c r="E641" s="126"/>
      <c r="F641" s="139"/>
      <c r="G641" s="126"/>
      <c r="H641" s="126"/>
      <c r="I641" s="313" t="s">
        <v>117</v>
      </c>
      <c r="J641" s="140"/>
      <c r="K641" s="313" t="s">
        <v>117</v>
      </c>
      <c r="L641" s="140"/>
      <c r="M641" s="140"/>
      <c r="N641" s="140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  <c r="AA641" s="87"/>
      <c r="AB641" s="87"/>
      <c r="AC641" s="87"/>
      <c r="AD641" s="126"/>
      <c r="AE641" s="126"/>
      <c r="AF641" s="87"/>
      <c r="AG641" s="87"/>
      <c r="AH641" s="126"/>
      <c r="AI641" s="126"/>
      <c r="AJ641" s="138"/>
      <c r="AK641" s="91"/>
      <c r="AL641" s="91"/>
      <c r="AM641" s="91"/>
      <c r="AN641" s="151"/>
      <c r="AO641" s="151"/>
      <c r="AP641" s="151"/>
      <c r="AQ641" s="151"/>
      <c r="AR641" s="151"/>
      <c r="AS641" s="151"/>
      <c r="AT641" s="151"/>
      <c r="AU641" s="152"/>
      <c r="AV641" s="152"/>
      <c r="AW641" s="152"/>
      <c r="AX641" s="151"/>
      <c r="AY641" s="151"/>
      <c r="AZ641" s="152"/>
      <c r="BA641" s="152"/>
      <c r="BB641" s="152"/>
      <c r="BC641" s="152"/>
      <c r="BD641" s="91"/>
      <c r="BE641" s="91"/>
      <c r="BF641" s="91"/>
      <c r="BG641" s="91"/>
      <c r="BH641" s="91"/>
      <c r="BI641" s="91"/>
      <c r="BJ641" s="91"/>
      <c r="BK641" s="91"/>
      <c r="BL641" s="91"/>
      <c r="BM641" s="91"/>
      <c r="BN641" s="87"/>
      <c r="BO641" s="87"/>
      <c r="BP641" s="91"/>
      <c r="BQ641" s="91"/>
      <c r="BR641" s="91"/>
      <c r="BS641" s="91"/>
      <c r="BT641" s="87"/>
      <c r="BU641" s="87"/>
      <c r="BV641" s="87"/>
      <c r="BW641" s="87"/>
      <c r="BX641" s="87"/>
      <c r="BY641" s="87"/>
      <c r="BZ641" s="87"/>
      <c r="CA641" s="87"/>
      <c r="CB641" s="87"/>
      <c r="CC641" s="87"/>
      <c r="CD641" s="87"/>
      <c r="CE641" s="87"/>
    </row>
    <row r="642" spans="1:83" ht="30" customHeight="1">
      <c r="A642" s="87"/>
      <c r="B642" s="126"/>
      <c r="C642" s="126"/>
      <c r="D642" s="126"/>
      <c r="E642" s="126"/>
      <c r="F642" s="139"/>
      <c r="G642" s="126"/>
      <c r="H642" s="126"/>
      <c r="I642" s="313" t="s">
        <v>117</v>
      </c>
      <c r="J642" s="140"/>
      <c r="K642" s="313" t="s">
        <v>117</v>
      </c>
      <c r="L642" s="140"/>
      <c r="M642" s="140"/>
      <c r="N642" s="140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  <c r="AA642" s="87"/>
      <c r="AB642" s="87"/>
      <c r="AC642" s="87"/>
      <c r="AD642" s="126"/>
      <c r="AE642" s="126"/>
      <c r="AF642" s="87"/>
      <c r="AG642" s="87"/>
      <c r="AH642" s="126"/>
      <c r="AI642" s="126"/>
      <c r="AJ642" s="138"/>
      <c r="AK642" s="91"/>
      <c r="AL642" s="91"/>
      <c r="AM642" s="91"/>
      <c r="AN642" s="151"/>
      <c r="AO642" s="151"/>
      <c r="AP642" s="151"/>
      <c r="AQ642" s="151"/>
      <c r="AR642" s="151"/>
      <c r="AS642" s="151"/>
      <c r="AT642" s="151"/>
      <c r="AU642" s="152"/>
      <c r="AV642" s="152"/>
      <c r="AW642" s="152"/>
      <c r="AX642" s="151"/>
      <c r="AY642" s="151"/>
      <c r="AZ642" s="152"/>
      <c r="BA642" s="152"/>
      <c r="BB642" s="152"/>
      <c r="BC642" s="152"/>
      <c r="BD642" s="91"/>
      <c r="BE642" s="91"/>
      <c r="BF642" s="91"/>
      <c r="BG642" s="91"/>
      <c r="BH642" s="91"/>
      <c r="BI642" s="91"/>
      <c r="BJ642" s="91"/>
      <c r="BK642" s="91"/>
      <c r="BL642" s="91"/>
      <c r="BM642" s="91"/>
      <c r="BN642" s="87"/>
      <c r="BO642" s="87"/>
      <c r="BP642" s="91"/>
      <c r="BQ642" s="91"/>
      <c r="BR642" s="91"/>
      <c r="BS642" s="91"/>
      <c r="BT642" s="87"/>
      <c r="BU642" s="87"/>
      <c r="BV642" s="87"/>
      <c r="BW642" s="87"/>
      <c r="BX642" s="87"/>
      <c r="BY642" s="87"/>
      <c r="BZ642" s="87"/>
      <c r="CA642" s="87"/>
      <c r="CB642" s="87"/>
      <c r="CC642" s="87"/>
      <c r="CD642" s="87"/>
      <c r="CE642" s="87"/>
    </row>
    <row r="643" spans="1:83" ht="30" customHeight="1">
      <c r="A643" s="87"/>
      <c r="B643" s="126"/>
      <c r="C643" s="126"/>
      <c r="D643" s="126"/>
      <c r="E643" s="126"/>
      <c r="F643" s="139"/>
      <c r="G643" s="126"/>
      <c r="H643" s="126"/>
      <c r="I643" s="313" t="s">
        <v>117</v>
      </c>
      <c r="J643" s="140"/>
      <c r="K643" s="313" t="s">
        <v>117</v>
      </c>
      <c r="L643" s="140"/>
      <c r="M643" s="140"/>
      <c r="N643" s="140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  <c r="AA643" s="87"/>
      <c r="AB643" s="87"/>
      <c r="AC643" s="87"/>
      <c r="AD643" s="126"/>
      <c r="AE643" s="126"/>
      <c r="AF643" s="87"/>
      <c r="AG643" s="87"/>
      <c r="AH643" s="126"/>
      <c r="AI643" s="126"/>
      <c r="AJ643" s="138"/>
      <c r="AK643" s="91"/>
      <c r="AL643" s="91"/>
      <c r="AM643" s="91"/>
      <c r="AN643" s="151"/>
      <c r="AO643" s="151"/>
      <c r="AP643" s="151"/>
      <c r="AQ643" s="151"/>
      <c r="AR643" s="151"/>
      <c r="AS643" s="151"/>
      <c r="AT643" s="151"/>
      <c r="AU643" s="152"/>
      <c r="AV643" s="152"/>
      <c r="AW643" s="152"/>
      <c r="AX643" s="151"/>
      <c r="AY643" s="151"/>
      <c r="AZ643" s="152"/>
      <c r="BA643" s="152"/>
      <c r="BB643" s="152"/>
      <c r="BC643" s="152"/>
      <c r="BD643" s="91"/>
      <c r="BE643" s="91"/>
      <c r="BF643" s="91"/>
      <c r="BG643" s="91"/>
      <c r="BH643" s="91"/>
      <c r="BI643" s="91"/>
      <c r="BJ643" s="91"/>
      <c r="BK643" s="91"/>
      <c r="BL643" s="91"/>
      <c r="BM643" s="91"/>
      <c r="BN643" s="87"/>
      <c r="BO643" s="87"/>
      <c r="BP643" s="91"/>
      <c r="BQ643" s="91"/>
      <c r="BR643" s="91"/>
      <c r="BS643" s="91"/>
      <c r="BT643" s="87"/>
      <c r="BU643" s="87"/>
      <c r="BV643" s="87"/>
      <c r="BW643" s="87"/>
      <c r="BX643" s="87"/>
      <c r="BY643" s="87"/>
      <c r="BZ643" s="87"/>
      <c r="CA643" s="87"/>
      <c r="CB643" s="87"/>
      <c r="CC643" s="87"/>
      <c r="CD643" s="87"/>
      <c r="CE643" s="87"/>
    </row>
    <row r="644" spans="1:83" ht="30" customHeight="1">
      <c r="A644" s="87"/>
      <c r="B644" s="126"/>
      <c r="C644" s="126"/>
      <c r="D644" s="126"/>
      <c r="E644" s="126"/>
      <c r="F644" s="139"/>
      <c r="G644" s="126"/>
      <c r="H644" s="126"/>
      <c r="I644" s="313" t="s">
        <v>117</v>
      </c>
      <c r="J644" s="140"/>
      <c r="K644" s="313" t="s">
        <v>117</v>
      </c>
      <c r="L644" s="140"/>
      <c r="M644" s="140"/>
      <c r="N644" s="140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  <c r="AA644" s="87"/>
      <c r="AB644" s="87"/>
      <c r="AC644" s="87"/>
      <c r="AD644" s="126"/>
      <c r="AE644" s="126"/>
      <c r="AF644" s="87"/>
      <c r="AG644" s="87"/>
      <c r="AH644" s="126"/>
      <c r="AI644" s="126"/>
      <c r="AJ644" s="138"/>
      <c r="AK644" s="91"/>
      <c r="AL644" s="91"/>
      <c r="AM644" s="91"/>
      <c r="AN644" s="151"/>
      <c r="AO644" s="151"/>
      <c r="AP644" s="151"/>
      <c r="AQ644" s="151"/>
      <c r="AR644" s="151"/>
      <c r="AS644" s="151"/>
      <c r="AT644" s="151"/>
      <c r="AU644" s="152"/>
      <c r="AV644" s="152"/>
      <c r="AW644" s="152"/>
      <c r="AX644" s="151"/>
      <c r="AY644" s="151"/>
      <c r="AZ644" s="152"/>
      <c r="BA644" s="152"/>
      <c r="BB644" s="152"/>
      <c r="BC644" s="152"/>
      <c r="BD644" s="91"/>
      <c r="BE644" s="91"/>
      <c r="BF644" s="91"/>
      <c r="BG644" s="91"/>
      <c r="BH644" s="91"/>
      <c r="BI644" s="91"/>
      <c r="BJ644" s="91"/>
      <c r="BK644" s="91"/>
      <c r="BL644" s="91"/>
      <c r="BM644" s="91"/>
      <c r="BN644" s="87"/>
      <c r="BO644" s="87"/>
      <c r="BP644" s="91"/>
      <c r="BQ644" s="91"/>
      <c r="BR644" s="91"/>
      <c r="BS644" s="91"/>
      <c r="BT644" s="87"/>
      <c r="BU644" s="87"/>
      <c r="BV644" s="87"/>
      <c r="BW644" s="87"/>
      <c r="BX644" s="87"/>
      <c r="BY644" s="87"/>
      <c r="BZ644" s="87"/>
      <c r="CA644" s="87"/>
      <c r="CB644" s="87"/>
      <c r="CC644" s="87"/>
      <c r="CD644" s="87"/>
      <c r="CE644" s="87"/>
    </row>
    <row r="645" spans="1:83" ht="30" customHeight="1">
      <c r="A645" s="87"/>
      <c r="B645" s="126"/>
      <c r="C645" s="126"/>
      <c r="D645" s="126"/>
      <c r="E645" s="126"/>
      <c r="F645" s="139"/>
      <c r="G645" s="126"/>
      <c r="H645" s="126"/>
      <c r="I645" s="313" t="s">
        <v>117</v>
      </c>
      <c r="J645" s="140"/>
      <c r="K645" s="313" t="s">
        <v>117</v>
      </c>
      <c r="L645" s="140"/>
      <c r="M645" s="140"/>
      <c r="N645" s="140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126"/>
      <c r="AE645" s="126"/>
      <c r="AF645" s="87"/>
      <c r="AG645" s="87"/>
      <c r="AH645" s="126"/>
      <c r="AI645" s="126"/>
      <c r="AJ645" s="138"/>
      <c r="AK645" s="91"/>
      <c r="AL645" s="91"/>
      <c r="AM645" s="91"/>
      <c r="AN645" s="151"/>
      <c r="AO645" s="151"/>
      <c r="AP645" s="151"/>
      <c r="AQ645" s="151"/>
      <c r="AR645" s="151"/>
      <c r="AS645" s="151"/>
      <c r="AT645" s="151"/>
      <c r="AU645" s="152"/>
      <c r="AV645" s="152"/>
      <c r="AW645" s="152"/>
      <c r="AX645" s="151"/>
      <c r="AY645" s="151"/>
      <c r="AZ645" s="152"/>
      <c r="BA645" s="152"/>
      <c r="BB645" s="152"/>
      <c r="BC645" s="152"/>
      <c r="BD645" s="91"/>
      <c r="BE645" s="91"/>
      <c r="BF645" s="91"/>
      <c r="BG645" s="91"/>
      <c r="BH645" s="91"/>
      <c r="BI645" s="91"/>
      <c r="BJ645" s="91"/>
      <c r="BK645" s="91"/>
      <c r="BL645" s="91"/>
      <c r="BM645" s="91"/>
      <c r="BN645" s="87"/>
      <c r="BO645" s="87"/>
      <c r="BP645" s="91"/>
      <c r="BQ645" s="91"/>
      <c r="BR645" s="91"/>
      <c r="BS645" s="91"/>
      <c r="BT645" s="87"/>
      <c r="BU645" s="87"/>
      <c r="BV645" s="87"/>
      <c r="BW645" s="87"/>
      <c r="BX645" s="87"/>
      <c r="BY645" s="87"/>
      <c r="BZ645" s="87"/>
      <c r="CA645" s="87"/>
      <c r="CB645" s="87"/>
      <c r="CC645" s="87"/>
      <c r="CD645" s="87"/>
      <c r="CE645" s="87"/>
    </row>
    <row r="646" spans="1:83" ht="30" customHeight="1">
      <c r="A646" s="87"/>
      <c r="B646" s="126"/>
      <c r="C646" s="126"/>
      <c r="D646" s="126"/>
      <c r="E646" s="126"/>
      <c r="F646" s="139"/>
      <c r="G646" s="126"/>
      <c r="H646" s="126"/>
      <c r="I646" s="313" t="s">
        <v>117</v>
      </c>
      <c r="J646" s="140"/>
      <c r="K646" s="313" t="s">
        <v>117</v>
      </c>
      <c r="L646" s="140"/>
      <c r="M646" s="140"/>
      <c r="N646" s="140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126"/>
      <c r="AE646" s="126"/>
      <c r="AF646" s="87"/>
      <c r="AG646" s="87"/>
      <c r="AH646" s="126"/>
      <c r="AI646" s="126"/>
      <c r="AJ646" s="138"/>
      <c r="AK646" s="91"/>
      <c r="AL646" s="91"/>
      <c r="AM646" s="91"/>
      <c r="AN646" s="151"/>
      <c r="AO646" s="151"/>
      <c r="AP646" s="151"/>
      <c r="AQ646" s="151"/>
      <c r="AR646" s="151"/>
      <c r="AS646" s="151"/>
      <c r="AT646" s="151"/>
      <c r="AU646" s="152"/>
      <c r="AV646" s="152"/>
      <c r="AW646" s="152"/>
      <c r="AX646" s="151"/>
      <c r="AY646" s="151"/>
      <c r="AZ646" s="152"/>
      <c r="BA646" s="152"/>
      <c r="BB646" s="152"/>
      <c r="BC646" s="152"/>
      <c r="BD646" s="91"/>
      <c r="BE646" s="91"/>
      <c r="BF646" s="91"/>
      <c r="BG646" s="91"/>
      <c r="BH646" s="91"/>
      <c r="BI646" s="91"/>
      <c r="BJ646" s="91"/>
      <c r="BK646" s="91"/>
      <c r="BL646" s="91"/>
      <c r="BM646" s="91"/>
      <c r="BN646" s="87"/>
      <c r="BO646" s="87"/>
      <c r="BP646" s="91"/>
      <c r="BQ646" s="91"/>
      <c r="BR646" s="91"/>
      <c r="BS646" s="91"/>
      <c r="BT646" s="87"/>
      <c r="BU646" s="87"/>
      <c r="BV646" s="87"/>
      <c r="BW646" s="87"/>
      <c r="BX646" s="87"/>
      <c r="BY646" s="87"/>
      <c r="BZ646" s="87"/>
      <c r="CA646" s="87"/>
      <c r="CB646" s="87"/>
      <c r="CC646" s="87"/>
      <c r="CD646" s="87"/>
      <c r="CE646" s="87"/>
    </row>
    <row r="647" spans="1:83" ht="30" customHeight="1">
      <c r="A647" s="87"/>
      <c r="B647" s="126"/>
      <c r="C647" s="126"/>
      <c r="D647" s="126"/>
      <c r="E647" s="126"/>
      <c r="F647" s="139"/>
      <c r="G647" s="126"/>
      <c r="H647" s="126"/>
      <c r="I647" s="313" t="s">
        <v>117</v>
      </c>
      <c r="J647" s="140"/>
      <c r="K647" s="313" t="s">
        <v>117</v>
      </c>
      <c r="L647" s="140"/>
      <c r="M647" s="140"/>
      <c r="N647" s="140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126"/>
      <c r="AE647" s="126"/>
      <c r="AF647" s="87"/>
      <c r="AG647" s="87"/>
      <c r="AH647" s="126"/>
      <c r="AI647" s="126"/>
      <c r="AJ647" s="138"/>
      <c r="AK647" s="91"/>
      <c r="AL647" s="91"/>
      <c r="AM647" s="91"/>
      <c r="AN647" s="151"/>
      <c r="AO647" s="151"/>
      <c r="AP647" s="151"/>
      <c r="AQ647" s="151"/>
      <c r="AR647" s="151"/>
      <c r="AS647" s="151"/>
      <c r="AT647" s="151"/>
      <c r="AU647" s="152"/>
      <c r="AV647" s="152"/>
      <c r="AW647" s="152"/>
      <c r="AX647" s="151"/>
      <c r="AY647" s="151"/>
      <c r="AZ647" s="152"/>
      <c r="BA647" s="152"/>
      <c r="BB647" s="152"/>
      <c r="BC647" s="152"/>
      <c r="BD647" s="91"/>
      <c r="BE647" s="91"/>
      <c r="BF647" s="91"/>
      <c r="BG647" s="91"/>
      <c r="BH647" s="91"/>
      <c r="BI647" s="91"/>
      <c r="BJ647" s="91"/>
      <c r="BK647" s="91"/>
      <c r="BL647" s="91"/>
      <c r="BM647" s="91"/>
      <c r="BN647" s="87"/>
      <c r="BO647" s="87"/>
      <c r="BP647" s="91"/>
      <c r="BQ647" s="91"/>
      <c r="BR647" s="91"/>
      <c r="BS647" s="91"/>
      <c r="BT647" s="87"/>
      <c r="BU647" s="87"/>
      <c r="BV647" s="87"/>
      <c r="BW647" s="87"/>
      <c r="BX647" s="87"/>
      <c r="BY647" s="87"/>
      <c r="BZ647" s="87"/>
      <c r="CA647" s="87"/>
      <c r="CB647" s="87"/>
      <c r="CC647" s="87"/>
      <c r="CD647" s="87"/>
      <c r="CE647" s="87"/>
    </row>
    <row r="648" spans="1:83" ht="30" customHeight="1">
      <c r="A648" s="87"/>
      <c r="B648" s="126"/>
      <c r="C648" s="126"/>
      <c r="D648" s="126"/>
      <c r="E648" s="126"/>
      <c r="F648" s="139"/>
      <c r="G648" s="126"/>
      <c r="H648" s="126"/>
      <c r="I648" s="313" t="s">
        <v>117</v>
      </c>
      <c r="J648" s="140"/>
      <c r="K648" s="313" t="s">
        <v>117</v>
      </c>
      <c r="L648" s="140"/>
      <c r="M648" s="140"/>
      <c r="N648" s="140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  <c r="AA648" s="87"/>
      <c r="AB648" s="87"/>
      <c r="AC648" s="87"/>
      <c r="AD648" s="126"/>
      <c r="AE648" s="126"/>
      <c r="AF648" s="87"/>
      <c r="AG648" s="87"/>
      <c r="AH648" s="126"/>
      <c r="AI648" s="126"/>
      <c r="AJ648" s="138"/>
      <c r="AK648" s="91"/>
      <c r="AL648" s="91"/>
      <c r="AM648" s="91"/>
      <c r="AN648" s="151"/>
      <c r="AO648" s="151"/>
      <c r="AP648" s="151"/>
      <c r="AQ648" s="151"/>
      <c r="AR648" s="151"/>
      <c r="AS648" s="151"/>
      <c r="AT648" s="151"/>
      <c r="AU648" s="152"/>
      <c r="AV648" s="152"/>
      <c r="AW648" s="152"/>
      <c r="AX648" s="151"/>
      <c r="AY648" s="151"/>
      <c r="AZ648" s="152"/>
      <c r="BA648" s="152"/>
      <c r="BB648" s="152"/>
      <c r="BC648" s="152"/>
      <c r="BD648" s="91"/>
      <c r="BE648" s="91"/>
      <c r="BF648" s="91"/>
      <c r="BG648" s="91"/>
      <c r="BH648" s="91"/>
      <c r="BI648" s="91"/>
      <c r="BJ648" s="91"/>
      <c r="BK648" s="91"/>
      <c r="BL648" s="91"/>
      <c r="BM648" s="91"/>
      <c r="BN648" s="87"/>
      <c r="BO648" s="87"/>
      <c r="BP648" s="91"/>
      <c r="BQ648" s="91"/>
      <c r="BR648" s="91"/>
      <c r="BS648" s="91"/>
      <c r="BT648" s="87"/>
      <c r="BU648" s="87"/>
      <c r="BV648" s="87"/>
      <c r="BW648" s="87"/>
      <c r="BX648" s="87"/>
      <c r="BY648" s="87"/>
      <c r="BZ648" s="87"/>
      <c r="CA648" s="87"/>
      <c r="CB648" s="87"/>
      <c r="CC648" s="87"/>
      <c r="CD648" s="87"/>
      <c r="CE648" s="87"/>
    </row>
    <row r="649" spans="1:83" ht="30" customHeight="1">
      <c r="A649" s="87"/>
      <c r="B649" s="126"/>
      <c r="C649" s="126"/>
      <c r="D649" s="126"/>
      <c r="E649" s="126"/>
      <c r="F649" s="139"/>
      <c r="G649" s="126"/>
      <c r="H649" s="126"/>
      <c r="I649" s="313" t="s">
        <v>117</v>
      </c>
      <c r="J649" s="140"/>
      <c r="K649" s="313" t="s">
        <v>117</v>
      </c>
      <c r="L649" s="140"/>
      <c r="M649" s="140"/>
      <c r="N649" s="140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  <c r="AA649" s="87"/>
      <c r="AB649" s="87"/>
      <c r="AC649" s="87"/>
      <c r="AD649" s="126"/>
      <c r="AE649" s="126"/>
      <c r="AF649" s="87"/>
      <c r="AG649" s="87"/>
      <c r="AH649" s="126"/>
      <c r="AI649" s="126"/>
      <c r="AJ649" s="138"/>
      <c r="AK649" s="91"/>
      <c r="AL649" s="91"/>
      <c r="AM649" s="91"/>
      <c r="AN649" s="151"/>
      <c r="AO649" s="151"/>
      <c r="AP649" s="151"/>
      <c r="AQ649" s="151"/>
      <c r="AR649" s="151"/>
      <c r="AS649" s="151"/>
      <c r="AT649" s="151"/>
      <c r="AU649" s="152"/>
      <c r="AV649" s="152"/>
      <c r="AW649" s="152"/>
      <c r="AX649" s="151"/>
      <c r="AY649" s="151"/>
      <c r="AZ649" s="152"/>
      <c r="BA649" s="152"/>
      <c r="BB649" s="152"/>
      <c r="BC649" s="152"/>
      <c r="BD649" s="91"/>
      <c r="BE649" s="91"/>
      <c r="BF649" s="91"/>
      <c r="BG649" s="91"/>
      <c r="BH649" s="91"/>
      <c r="BI649" s="91"/>
      <c r="BJ649" s="91"/>
      <c r="BK649" s="91"/>
      <c r="BL649" s="91"/>
      <c r="BM649" s="91"/>
      <c r="BN649" s="87"/>
      <c r="BO649" s="87"/>
      <c r="BP649" s="91"/>
      <c r="BQ649" s="91"/>
      <c r="BR649" s="91"/>
      <c r="BS649" s="91"/>
      <c r="BT649" s="87"/>
      <c r="BU649" s="87"/>
      <c r="BV649" s="87"/>
      <c r="BW649" s="87"/>
      <c r="BX649" s="87"/>
      <c r="BY649" s="87"/>
      <c r="BZ649" s="87"/>
      <c r="CA649" s="87"/>
      <c r="CB649" s="87"/>
      <c r="CC649" s="87"/>
      <c r="CD649" s="87"/>
      <c r="CE649" s="87"/>
    </row>
  </sheetData>
  <sheetProtection algorithmName="SHA-512" hashValue="ZLxE5IzkJ6CovvlTxp0XUuM2VeiJWVZctfYb+AL1xnHRCNK8fHNMrhUfm9xVKgAf9e3pxC9Bs0qJNO0KE3FPbw==" saltValue="0EePKk5WJ9t5lWivggt+LA==" spinCount="100000" sheet="1" objects="1" scenarios="1"/>
  <mergeCells count="9">
    <mergeCell ref="B1:M1"/>
    <mergeCell ref="CA3:CA19"/>
    <mergeCell ref="BU4:BZ4"/>
    <mergeCell ref="AD5:AF5"/>
    <mergeCell ref="AD3:AI3"/>
    <mergeCell ref="BU3:BZ3"/>
    <mergeCell ref="AD2:AI2"/>
    <mergeCell ref="AD1:AI1"/>
    <mergeCell ref="AK13:AL13"/>
  </mergeCells>
  <conditionalFormatting sqref="B4:F600">
    <cfRule type="expression" dxfId="77" priority="9">
      <formula>LEN($B4)&gt;1</formula>
    </cfRule>
  </conditionalFormatting>
  <conditionalFormatting sqref="B4:M600">
    <cfRule type="expression" dxfId="76" priority="2">
      <formula>AND(LEN($A$12)&gt;0,OR((NOT(ISERROR(MATCH($H4,$A$12:$A$19,0)))),NOT(ISERROR(MATCH($L4,$A$12:$A$19,0)))))</formula>
    </cfRule>
  </conditionalFormatting>
  <conditionalFormatting sqref="G4:M383 G384:H600 J384:J600 L384:M600 I384:I1048576 K384:K1048576">
    <cfRule type="expression" dxfId="75" priority="4">
      <formula>LEN($B4)&gt;1</formula>
    </cfRule>
  </conditionalFormatting>
  <conditionalFormatting sqref="I4:K383 J384:J600 I384:I1048576 K384:K1048576">
    <cfRule type="expression" dxfId="74" priority="5">
      <formula>LEN($B4)&gt;1</formula>
    </cfRule>
  </conditionalFormatting>
  <conditionalFormatting sqref="M4:M600">
    <cfRule type="expression" dxfId="73" priority="3">
      <formula>LEN($B4)&gt;1</formula>
    </cfRule>
  </conditionalFormatting>
  <conditionalFormatting sqref="AD8:AI8 AD12:AE13 AD17:AE18 AD22:AE23">
    <cfRule type="expression" dxfId="72" priority="10">
      <formula>#REF!="X"</formula>
    </cfRule>
  </conditionalFormatting>
  <conditionalFormatting sqref="BP4:BS35">
    <cfRule type="expression" dxfId="71" priority="16">
      <formula>BP4=0</formula>
    </cfRule>
  </conditionalFormatting>
  <dataValidations count="1">
    <dataValidation type="list" allowBlank="1" showErrorMessage="1" sqref="A12:A19 AK4:AK12 AK15:AK23" xr:uid="{00000000-0002-0000-0000-000000000000}">
      <formula1>Teams</formula1>
    </dataValidation>
  </dataValidations>
  <hyperlinks>
    <hyperlink ref="AD2" r:id="rId1" xr:uid="{00000000-0004-0000-0000-000000000000}"/>
  </hyperlinks>
  <pageMargins left="0.7" right="0.7" top="0.75" bottom="0.75" header="0" footer="0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BE959"/>
  <sheetViews>
    <sheetView showGridLines="0" showRowColHeader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4" sqref="I4"/>
    </sheetView>
  </sheetViews>
  <sheetFormatPr defaultColWidth="14.42578125" defaultRowHeight="15" customHeight="1"/>
  <cols>
    <col min="1" max="1" width="26.42578125" customWidth="1"/>
    <col min="2" max="2" width="22" bestFit="1" customWidth="1"/>
    <col min="3" max="3" width="11.85546875" style="222" bestFit="1" customWidth="1"/>
    <col min="4" max="4" width="34.28515625" customWidth="1"/>
    <col min="5" max="5" width="12.7109375" bestFit="1" customWidth="1"/>
    <col min="6" max="6" width="19.7109375" bestFit="1" customWidth="1"/>
    <col min="7" max="7" width="9" customWidth="1"/>
    <col min="8" max="8" width="24.42578125" customWidth="1"/>
    <col min="9" max="9" width="15.7109375" style="225" customWidth="1"/>
    <col min="10" max="10" width="3.28515625" customWidth="1"/>
    <col min="11" max="11" width="15.7109375" style="225" customWidth="1"/>
    <col min="12" max="12" width="24.42578125" customWidth="1"/>
    <col min="13" max="13" width="9" customWidth="1"/>
    <col min="14" max="14" width="20.7109375" hidden="1" customWidth="1"/>
    <col min="15" max="16" width="14.28515625" hidden="1" customWidth="1"/>
    <col min="17" max="24" width="17.28515625" hidden="1" customWidth="1"/>
    <col min="25" max="27" width="9.140625" hidden="1" customWidth="1"/>
    <col min="28" max="28" width="1.42578125" hidden="1" customWidth="1"/>
    <col min="29" max="31" width="9.140625" style="76" customWidth="1"/>
    <col min="32" max="32" width="13" style="76" customWidth="1"/>
    <col min="33" max="37" width="9.140625" style="76" customWidth="1"/>
    <col min="38" max="38" width="9.28515625" style="76" customWidth="1"/>
    <col min="39" max="41" width="9.140625" style="76" customWidth="1"/>
    <col min="42" max="45" width="4" style="76" customWidth="1"/>
    <col min="46" max="57" width="9.140625" hidden="1" customWidth="1"/>
  </cols>
  <sheetData>
    <row r="1" spans="1:57" ht="120" customHeight="1">
      <c r="A1" s="20"/>
      <c r="B1" s="358" t="e" vm="25">
        <f>INDEX(LOGOS!B:B,MATCH(A3,LOGOS!A:A,0),1)</f>
        <v>#VALUE!</v>
      </c>
      <c r="C1" s="358"/>
      <c r="D1" s="358"/>
      <c r="E1" s="358"/>
      <c r="F1" s="357" t="str">
        <f>UPPER(A3)</f>
        <v>ARSENAL</v>
      </c>
      <c r="G1" s="357"/>
      <c r="H1" s="357"/>
      <c r="I1" s="357"/>
      <c r="J1" s="357"/>
      <c r="K1" s="357"/>
      <c r="L1" s="357"/>
      <c r="M1" s="357"/>
      <c r="N1" s="177"/>
      <c r="O1" s="21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8"/>
      <c r="AO1" s="78"/>
      <c r="AP1" s="74"/>
      <c r="AQ1" s="74"/>
      <c r="AR1" s="74"/>
      <c r="AS1" s="74"/>
      <c r="AT1" s="23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16.5" customHeight="1">
      <c r="A2" s="178" t="s">
        <v>95</v>
      </c>
      <c r="B2" s="179"/>
      <c r="C2" s="253"/>
      <c r="D2" s="180"/>
      <c r="E2" s="180"/>
      <c r="F2" s="180"/>
      <c r="G2" s="181"/>
      <c r="H2" s="180"/>
      <c r="I2" s="180"/>
      <c r="J2" s="180"/>
      <c r="K2" s="182"/>
      <c r="L2" s="182"/>
      <c r="M2" s="182"/>
      <c r="N2" s="25"/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8"/>
      <c r="AO2" s="78"/>
      <c r="AP2" s="74"/>
      <c r="AQ2" s="74"/>
      <c r="AR2" s="74"/>
      <c r="AS2" s="74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8"/>
    </row>
    <row r="3" spans="1:57" ht="28.5">
      <c r="A3" s="183" t="s">
        <v>83</v>
      </c>
      <c r="B3" s="264" t="s">
        <v>177</v>
      </c>
      <c r="C3" s="265" t="s">
        <v>4</v>
      </c>
      <c r="D3" s="266" t="s">
        <v>5</v>
      </c>
      <c r="E3" s="266" t="s">
        <v>6</v>
      </c>
      <c r="F3" s="266" t="s">
        <v>7</v>
      </c>
      <c r="G3" s="359" t="s">
        <v>8</v>
      </c>
      <c r="H3" s="359"/>
      <c r="I3" s="267" t="s">
        <v>9</v>
      </c>
      <c r="J3" s="267"/>
      <c r="K3" s="267" t="s">
        <v>10</v>
      </c>
      <c r="L3" s="360" t="s">
        <v>11</v>
      </c>
      <c r="M3" s="360"/>
      <c r="N3" s="29" t="s">
        <v>12</v>
      </c>
      <c r="O3" s="30" t="s">
        <v>13</v>
      </c>
      <c r="P3" s="31" t="s">
        <v>14</v>
      </c>
      <c r="Q3" s="32" t="s">
        <v>15</v>
      </c>
      <c r="R3" s="32" t="s">
        <v>16</v>
      </c>
      <c r="S3" s="32" t="s">
        <v>17</v>
      </c>
      <c r="T3" s="32" t="s">
        <v>18</v>
      </c>
      <c r="U3" s="32" t="s">
        <v>19</v>
      </c>
      <c r="V3" s="32" t="s">
        <v>20</v>
      </c>
      <c r="W3" s="32" t="s">
        <v>21</v>
      </c>
      <c r="X3" s="32" t="s">
        <v>22</v>
      </c>
      <c r="Y3" s="6"/>
      <c r="Z3" s="6"/>
      <c r="AA3" s="6"/>
      <c r="AB3" s="6"/>
      <c r="AC3" s="75"/>
      <c r="AD3" s="75"/>
      <c r="AE3" s="75"/>
      <c r="AG3" s="75"/>
      <c r="AH3" s="75"/>
      <c r="AI3" s="75"/>
      <c r="AJ3" s="75"/>
      <c r="AK3" s="75"/>
      <c r="AL3" s="75"/>
      <c r="AM3" s="75"/>
      <c r="AN3" s="79"/>
      <c r="AO3" s="79"/>
      <c r="AP3" s="80"/>
      <c r="AQ3" s="80"/>
      <c r="AR3" s="80"/>
      <c r="AS3" s="80"/>
      <c r="AT3" s="6"/>
      <c r="AU3" s="348" t="s">
        <v>37</v>
      </c>
      <c r="AV3" s="349"/>
      <c r="AW3" s="349"/>
      <c r="AX3" s="349"/>
      <c r="AY3" s="349"/>
      <c r="AZ3" s="350"/>
      <c r="BA3" s="351"/>
      <c r="BB3" s="33" t="s">
        <v>38</v>
      </c>
      <c r="BC3" s="33" t="s">
        <v>39</v>
      </c>
      <c r="BD3" s="33" t="s">
        <v>40</v>
      </c>
      <c r="BE3" s="33" t="s">
        <v>41</v>
      </c>
    </row>
    <row r="4" spans="1:57" ht="30" customHeight="1">
      <c r="A4" s="81"/>
      <c r="B4" s="255" t="str" cm="1">
        <f t="array" ref="B4:M41">_xlfn._xlws.FILTER(MASTER.SCHEDULE!B4:M600,(MASTER.SCHEDULE!H4:H600=A3)+(MASTER.SCHEDULE!L4:L600=A3),"")</f>
        <v>EPL</v>
      </c>
      <c r="C4" s="258">
        <v>46255</v>
      </c>
      <c r="D4" s="258" t="str">
        <v>Emirates Stadium</v>
      </c>
      <c r="E4" s="259">
        <v>0.83333333333333337</v>
      </c>
      <c r="F4" s="260">
        <v>46255.833333333336</v>
      </c>
      <c r="G4" s="261" t="e" vm="25">
        <v>#VALUE!</v>
      </c>
      <c r="H4" s="255" t="str">
        <v>Arsenal</v>
      </c>
      <c r="I4" s="263" t="str">
        <v/>
      </c>
      <c r="J4" s="269" t="str">
        <v>:</v>
      </c>
      <c r="K4" s="263" t="str">
        <v/>
      </c>
      <c r="L4" s="256" t="str">
        <v>Coventry</v>
      </c>
      <c r="M4" s="257" t="e" vm="26">
        <v>#VALUE!</v>
      </c>
      <c r="N4" s="9" t="e" vm="26">
        <f t="shared" ref="N4:N67" si="0">IF(OR(J4="",L4=""),"", IF(J4=L4,"DRAW",IF(J4&gt;L4,I4,M4)))</f>
        <v>#VALUE!</v>
      </c>
      <c r="O4" s="10" t="e" vm="26">
        <f t="shared" ref="O4:O246" si="1">IF(OR(N4="",N4="DRAW"),"",N4)</f>
        <v>#VALUE!</v>
      </c>
      <c r="P4" s="10" t="str">
        <f t="shared" ref="P4:P67" si="2">IF(OR(N4="",N4="DRAW"),"",IF(N4=I4,M4,I4))</f>
        <v/>
      </c>
      <c r="Q4" s="11" t="str">
        <f t="shared" ref="Q4:Q67" si="3">J4</f>
        <v>:</v>
      </c>
      <c r="R4" s="11" t="str">
        <f t="shared" ref="R4:R67" si="4">L4</f>
        <v>Coventry</v>
      </c>
      <c r="S4" s="11" t="e">
        <f t="shared" ref="S4:S67" si="5">J4-L4</f>
        <v>#VALUE!</v>
      </c>
      <c r="T4" s="11" t="e">
        <f t="shared" ref="T4:T67" si="6">L4-J4</f>
        <v>#VALUE!</v>
      </c>
      <c r="U4" s="10">
        <f>IF(TEAM.SCHEDULE!$N4="Draw",1,IF(TEAM.SCHEDULE!$N4=I4,3,0))</f>
        <v>0</v>
      </c>
      <c r="V4" s="10">
        <f>IF(TEAM.SCHEDULE!$N4="Draw",1,IF(TEAM.SCHEDULE!$N4=M4,3,0))</f>
        <v>3</v>
      </c>
      <c r="W4" s="11" t="e">
        <f>+TEAM.SCHEDULE!$Q4+TEAM.SCHEDULE!$R4</f>
        <v>#VALUE!</v>
      </c>
      <c r="X4" s="12" t="e">
        <f t="shared" ref="X4:X42" si="7">DATE(YEAR(G4),MONTH(G4),DAY(G4))</f>
        <v>#VALUE!</v>
      </c>
      <c r="Y4" s="8"/>
      <c r="Z4" s="8"/>
      <c r="AA4" s="13"/>
      <c r="AB4" s="8"/>
      <c r="AC4" s="77"/>
      <c r="AD4" s="77"/>
      <c r="AE4" s="77"/>
      <c r="AG4" s="77"/>
      <c r="AH4" s="77"/>
      <c r="AI4" s="77"/>
      <c r="AJ4" s="77"/>
      <c r="AK4" s="77"/>
      <c r="AL4" s="77"/>
      <c r="AM4" s="77"/>
      <c r="AN4" s="81"/>
      <c r="AO4" s="81"/>
      <c r="AP4" s="82"/>
      <c r="AQ4" s="82"/>
      <c r="AR4" s="82"/>
      <c r="AS4" s="82"/>
      <c r="AT4" s="10" t="s">
        <v>45</v>
      </c>
      <c r="AU4" s="354" t="s">
        <v>46</v>
      </c>
      <c r="AV4" s="355"/>
      <c r="AW4" s="355"/>
      <c r="AX4" s="355"/>
      <c r="AY4" s="355"/>
      <c r="AZ4" s="356"/>
      <c r="BA4" s="352"/>
      <c r="BB4" s="7" t="s">
        <v>47</v>
      </c>
      <c r="BC4" s="7" t="s">
        <v>47</v>
      </c>
      <c r="BD4" s="7" t="s">
        <v>47</v>
      </c>
      <c r="BE4" s="7" t="s">
        <v>47</v>
      </c>
    </row>
    <row r="5" spans="1:57" ht="30" customHeight="1">
      <c r="A5" s="34"/>
      <c r="B5" s="255" t="str">
        <v>EPL</v>
      </c>
      <c r="C5" s="258">
        <v>46265</v>
      </c>
      <c r="D5" s="258" t="str">
        <v>Villa Park</v>
      </c>
      <c r="E5" s="259">
        <v>0.83333333333333337</v>
      </c>
      <c r="F5" s="260">
        <v>46265.833333333336</v>
      </c>
      <c r="G5" s="261" t="e" vm="33">
        <v>#VALUE!</v>
      </c>
      <c r="H5" s="255" t="str">
        <v>Aston Villa</v>
      </c>
      <c r="I5" s="263" t="str">
        <v/>
      </c>
      <c r="J5" s="256" t="str">
        <v>:</v>
      </c>
      <c r="K5" s="263" t="str">
        <v/>
      </c>
      <c r="L5" s="256" t="str">
        <v>Arsenal</v>
      </c>
      <c r="M5" s="257" t="e" vm="25">
        <v>#VALUE!</v>
      </c>
      <c r="N5" s="9" t="e" vm="25">
        <f t="shared" si="0"/>
        <v>#VALUE!</v>
      </c>
      <c r="O5" s="10" t="e" vm="25">
        <f t="shared" si="1"/>
        <v>#VALUE!</v>
      </c>
      <c r="P5" s="10" t="str">
        <f t="shared" si="2"/>
        <v/>
      </c>
      <c r="Q5" s="11" t="str">
        <f t="shared" si="3"/>
        <v>:</v>
      </c>
      <c r="R5" s="11" t="str">
        <f t="shared" si="4"/>
        <v>Arsenal</v>
      </c>
      <c r="S5" s="11" t="e">
        <f t="shared" si="5"/>
        <v>#VALUE!</v>
      </c>
      <c r="T5" s="11" t="e">
        <f t="shared" si="6"/>
        <v>#VALUE!</v>
      </c>
      <c r="U5" s="10">
        <f>IF(TEAM.SCHEDULE!$N5="Draw",1,IF(TEAM.SCHEDULE!$N5=I5,3,0))</f>
        <v>0</v>
      </c>
      <c r="V5" s="10">
        <f>IF(TEAM.SCHEDULE!$N5="Draw",1,IF(TEAM.SCHEDULE!$N5=M5,3,0))</f>
        <v>3</v>
      </c>
      <c r="W5" s="11" t="e">
        <f>+TEAM.SCHEDULE!$Q5+TEAM.SCHEDULE!$R5</f>
        <v>#VALUE!</v>
      </c>
      <c r="X5" s="12" t="e">
        <f t="shared" si="7"/>
        <v>#VALUE!</v>
      </c>
      <c r="Y5" s="8"/>
      <c r="Z5" s="8"/>
      <c r="AA5" s="8"/>
      <c r="AB5" s="8"/>
      <c r="AC5" s="77"/>
      <c r="AD5" s="77"/>
      <c r="AE5" s="77"/>
      <c r="AG5" s="77"/>
      <c r="AH5" s="77"/>
      <c r="AI5" s="77"/>
      <c r="AJ5" s="77"/>
      <c r="AK5" s="77"/>
      <c r="AL5" s="77"/>
      <c r="AM5" s="77"/>
      <c r="AN5" s="81"/>
      <c r="AO5" s="81"/>
      <c r="AP5" s="82"/>
      <c r="AQ5" s="82"/>
      <c r="AR5" s="82"/>
      <c r="AS5" s="82"/>
      <c r="AT5" s="10" t="e">
        <f t="shared" ref="AT5:AT7" ca="1" si="8">_xludf.CONCAT(AU5:AZ5)</f>
        <v>#NAME?</v>
      </c>
      <c r="AU5" s="14" t="s">
        <v>53</v>
      </c>
      <c r="AV5" s="14" t="s">
        <v>54</v>
      </c>
      <c r="AW5" s="14" t="s">
        <v>55</v>
      </c>
      <c r="AX5" s="14" t="s">
        <v>27</v>
      </c>
      <c r="AY5" s="15"/>
      <c r="AZ5" s="15"/>
      <c r="BA5" s="352"/>
      <c r="BB5" s="15" t="s">
        <v>56</v>
      </c>
      <c r="BC5" s="15" t="s">
        <v>57</v>
      </c>
      <c r="BD5" s="15" t="s">
        <v>58</v>
      </c>
      <c r="BE5" s="15" t="s">
        <v>59</v>
      </c>
    </row>
    <row r="6" spans="1:57" ht="30" customHeight="1">
      <c r="A6" s="10"/>
      <c r="B6" s="255" t="str">
        <v>EPL</v>
      </c>
      <c r="C6" s="258">
        <v>46271</v>
      </c>
      <c r="D6" s="258" t="str">
        <v>Emirates Stadium</v>
      </c>
      <c r="E6" s="259">
        <v>0.6875</v>
      </c>
      <c r="F6" s="260">
        <v>46271.6875</v>
      </c>
      <c r="G6" s="261" t="e" vm="25">
        <v>#VALUE!</v>
      </c>
      <c r="H6" s="255" t="str">
        <v>Arsenal</v>
      </c>
      <c r="I6" s="263" t="str">
        <v/>
      </c>
      <c r="J6" s="256" t="str">
        <v>:</v>
      </c>
      <c r="K6" s="263" t="str">
        <v/>
      </c>
      <c r="L6" s="256" t="str">
        <v>Chelsea</v>
      </c>
      <c r="M6" s="257" t="e" vm="41">
        <v>#VALUE!</v>
      </c>
      <c r="N6" s="9" t="e" vm="41">
        <f t="shared" si="0"/>
        <v>#VALUE!</v>
      </c>
      <c r="O6" s="10" t="e" vm="41">
        <f t="shared" si="1"/>
        <v>#VALUE!</v>
      </c>
      <c r="P6" s="10" t="str">
        <f t="shared" si="2"/>
        <v/>
      </c>
      <c r="Q6" s="11" t="str">
        <f t="shared" si="3"/>
        <v>:</v>
      </c>
      <c r="R6" s="11" t="str">
        <f t="shared" si="4"/>
        <v>Chelsea</v>
      </c>
      <c r="S6" s="11" t="e">
        <f t="shared" si="5"/>
        <v>#VALUE!</v>
      </c>
      <c r="T6" s="11" t="e">
        <f t="shared" si="6"/>
        <v>#VALUE!</v>
      </c>
      <c r="U6" s="10">
        <f>IF(TEAM.SCHEDULE!$N6="Draw",1,IF(TEAM.SCHEDULE!$N6=I6,3,0))</f>
        <v>0</v>
      </c>
      <c r="V6" s="10">
        <f>IF(TEAM.SCHEDULE!$N6="Draw",1,IF(TEAM.SCHEDULE!$N6=M6,3,0))</f>
        <v>3</v>
      </c>
      <c r="W6" s="11" t="e">
        <f>+TEAM.SCHEDULE!$Q6+TEAM.SCHEDULE!$R6</f>
        <v>#VALUE!</v>
      </c>
      <c r="X6" s="12" t="e">
        <f t="shared" si="7"/>
        <v>#VALUE!</v>
      </c>
      <c r="Y6" s="8"/>
      <c r="Z6" s="8"/>
      <c r="AA6" s="8"/>
      <c r="AB6" s="8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81"/>
      <c r="AO6" s="81"/>
      <c r="AP6" s="82"/>
      <c r="AQ6" s="82"/>
      <c r="AR6" s="82"/>
      <c r="AS6" s="82"/>
      <c r="AT6" s="10" t="e">
        <f t="shared" ca="1" si="8"/>
        <v>#NAME?</v>
      </c>
      <c r="AU6" s="15"/>
      <c r="AV6" s="14" t="s">
        <v>54</v>
      </c>
      <c r="AW6" s="15"/>
      <c r="AX6" s="14" t="s">
        <v>27</v>
      </c>
      <c r="AY6" s="14" t="s">
        <v>63</v>
      </c>
      <c r="AZ6" s="14" t="s">
        <v>68</v>
      </c>
      <c r="BA6" s="352"/>
      <c r="BB6" s="15" t="s">
        <v>69</v>
      </c>
      <c r="BC6" s="15" t="s">
        <v>64</v>
      </c>
      <c r="BD6" s="15" t="s">
        <v>57</v>
      </c>
      <c r="BE6" s="15" t="s">
        <v>58</v>
      </c>
    </row>
    <row r="7" spans="1:57" ht="30" customHeight="1">
      <c r="A7" s="10"/>
      <c r="B7" s="255" t="str">
        <v>EPL</v>
      </c>
      <c r="C7" s="258">
        <v>46277</v>
      </c>
      <c r="D7" s="258" t="str">
        <v>Stadium of Light</v>
      </c>
      <c r="E7" s="259">
        <v>0.83333333333333337</v>
      </c>
      <c r="F7" s="260">
        <v>46277.833333333336</v>
      </c>
      <c r="G7" s="261" t="e" vm="32">
        <v>#VALUE!</v>
      </c>
      <c r="H7" s="255" t="str">
        <v>Sunderland</v>
      </c>
      <c r="I7" s="263" t="str">
        <v/>
      </c>
      <c r="J7" s="256" t="str">
        <v>:</v>
      </c>
      <c r="K7" s="263" t="str">
        <v/>
      </c>
      <c r="L7" s="256" t="str">
        <v>Arsenal</v>
      </c>
      <c r="M7" s="257" t="e" vm="25">
        <v>#VALUE!</v>
      </c>
      <c r="N7" s="9" t="e" vm="25">
        <f t="shared" si="0"/>
        <v>#VALUE!</v>
      </c>
      <c r="O7" s="10" t="e" vm="25">
        <f t="shared" si="1"/>
        <v>#VALUE!</v>
      </c>
      <c r="P7" s="10" t="str">
        <f t="shared" si="2"/>
        <v/>
      </c>
      <c r="Q7" s="11" t="str">
        <f t="shared" si="3"/>
        <v>:</v>
      </c>
      <c r="R7" s="11" t="str">
        <f t="shared" si="4"/>
        <v>Arsenal</v>
      </c>
      <c r="S7" s="11" t="e">
        <f t="shared" si="5"/>
        <v>#VALUE!</v>
      </c>
      <c r="T7" s="11" t="e">
        <f t="shared" si="6"/>
        <v>#VALUE!</v>
      </c>
      <c r="U7" s="10">
        <f>IF(TEAM.SCHEDULE!$N7="Draw",1,IF(TEAM.SCHEDULE!$N7=I7,3,0))</f>
        <v>0</v>
      </c>
      <c r="V7" s="10">
        <f>IF(TEAM.SCHEDULE!$N7="Draw",1,IF(TEAM.SCHEDULE!$N7=M7,3,0))</f>
        <v>3</v>
      </c>
      <c r="W7" s="11" t="e">
        <f>+TEAM.SCHEDULE!$Q7+TEAM.SCHEDULE!$R7</f>
        <v>#VALUE!</v>
      </c>
      <c r="X7" s="12" t="e">
        <f t="shared" si="7"/>
        <v>#VALUE!</v>
      </c>
      <c r="Y7" s="8"/>
      <c r="Z7" s="8"/>
      <c r="AA7" s="8"/>
      <c r="AB7" s="8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81"/>
      <c r="AO7" s="81"/>
      <c r="AP7" s="82"/>
      <c r="AQ7" s="82"/>
      <c r="AR7" s="82"/>
      <c r="AS7" s="82"/>
      <c r="AT7" s="10" t="e">
        <f t="shared" ca="1" si="8"/>
        <v>#NAME?</v>
      </c>
      <c r="AU7" s="15"/>
      <c r="AV7" s="15"/>
      <c r="AW7" s="14" t="s">
        <v>55</v>
      </c>
      <c r="AX7" s="14" t="s">
        <v>27</v>
      </c>
      <c r="AY7" s="14" t="s">
        <v>63</v>
      </c>
      <c r="AZ7" s="14" t="s">
        <v>68</v>
      </c>
      <c r="BA7" s="353"/>
      <c r="BB7" s="15" t="s">
        <v>69</v>
      </c>
      <c r="BC7" s="15" t="s">
        <v>64</v>
      </c>
      <c r="BD7" s="15" t="s">
        <v>57</v>
      </c>
      <c r="BE7" s="15" t="s">
        <v>59</v>
      </c>
    </row>
    <row r="8" spans="1:57" ht="30" customHeight="1">
      <c r="A8" s="10"/>
      <c r="B8" s="255" t="str">
        <v>EPL</v>
      </c>
      <c r="C8" s="258">
        <v>46284</v>
      </c>
      <c r="D8" s="258" t="str">
        <v>American Express Stadium</v>
      </c>
      <c r="E8" s="259">
        <v>0.625</v>
      </c>
      <c r="F8" s="260">
        <v>46284.625</v>
      </c>
      <c r="G8" s="261" t="e" vm="39">
        <v>#VALUE!</v>
      </c>
      <c r="H8" s="255" t="str">
        <v>Brighton</v>
      </c>
      <c r="I8" s="263" t="str">
        <v/>
      </c>
      <c r="J8" s="256" t="str">
        <v>:</v>
      </c>
      <c r="K8" s="263" t="str">
        <v/>
      </c>
      <c r="L8" s="256" t="str">
        <v>Arsenal</v>
      </c>
      <c r="M8" s="257" t="e" vm="25">
        <v>#VALUE!</v>
      </c>
      <c r="N8" s="9" t="e" vm="25">
        <f t="shared" si="0"/>
        <v>#VALUE!</v>
      </c>
      <c r="O8" s="10" t="e" vm="25">
        <f t="shared" si="1"/>
        <v>#VALUE!</v>
      </c>
      <c r="P8" s="10" t="str">
        <f t="shared" si="2"/>
        <v/>
      </c>
      <c r="Q8" s="11" t="str">
        <f t="shared" si="3"/>
        <v>:</v>
      </c>
      <c r="R8" s="11" t="str">
        <f t="shared" si="4"/>
        <v>Arsenal</v>
      </c>
      <c r="S8" s="11" t="e">
        <f t="shared" si="5"/>
        <v>#VALUE!</v>
      </c>
      <c r="T8" s="11" t="e">
        <f t="shared" si="6"/>
        <v>#VALUE!</v>
      </c>
      <c r="U8" s="10">
        <f>IF(TEAM.SCHEDULE!$N8="Draw",1,IF(TEAM.SCHEDULE!$N8=I8,3,0))</f>
        <v>0</v>
      </c>
      <c r="V8" s="10">
        <f>IF(TEAM.SCHEDULE!$N8="Draw",1,IF(TEAM.SCHEDULE!$N8=M8,3,0))</f>
        <v>3</v>
      </c>
      <c r="W8" s="11" t="e">
        <f>+TEAM.SCHEDULE!$Q8+TEAM.SCHEDULE!$R8</f>
        <v>#VALUE!</v>
      </c>
      <c r="X8" s="12" t="e">
        <f t="shared" si="7"/>
        <v>#VALUE!</v>
      </c>
      <c r="Y8" s="8"/>
      <c r="Z8" s="8"/>
      <c r="AA8" s="8"/>
      <c r="AB8" s="8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81"/>
      <c r="AO8" s="81"/>
      <c r="AP8" s="82"/>
      <c r="AQ8" s="82"/>
      <c r="AR8" s="82"/>
      <c r="AS8" s="82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ht="30" customHeight="1">
      <c r="A9" s="10"/>
      <c r="B9" s="255" t="str">
        <v>EPL</v>
      </c>
      <c r="C9" s="258">
        <v>46305</v>
      </c>
      <c r="D9" s="258" t="str">
        <v>Emirates Stadium</v>
      </c>
      <c r="E9" s="259">
        <v>0.625</v>
      </c>
      <c r="F9" s="260">
        <v>46305.625</v>
      </c>
      <c r="G9" s="261" t="e" vm="25">
        <v>#VALUE!</v>
      </c>
      <c r="H9" s="255" t="str">
        <v>Arsenal</v>
      </c>
      <c r="I9" s="263" t="str">
        <v/>
      </c>
      <c r="J9" s="256" t="str">
        <v>:</v>
      </c>
      <c r="K9" s="263" t="str">
        <v/>
      </c>
      <c r="L9" s="256" t="str">
        <v>Leeds</v>
      </c>
      <c r="M9" s="257" t="e" vm="35">
        <v>#VALUE!</v>
      </c>
      <c r="N9" s="9" t="e" vm="35">
        <f t="shared" si="0"/>
        <v>#VALUE!</v>
      </c>
      <c r="O9" s="10" t="e" vm="35">
        <f t="shared" si="1"/>
        <v>#VALUE!</v>
      </c>
      <c r="P9" s="10" t="str">
        <f t="shared" si="2"/>
        <v/>
      </c>
      <c r="Q9" s="11" t="str">
        <f t="shared" si="3"/>
        <v>:</v>
      </c>
      <c r="R9" s="11" t="str">
        <f t="shared" si="4"/>
        <v>Leeds</v>
      </c>
      <c r="S9" s="11" t="e">
        <f t="shared" si="5"/>
        <v>#VALUE!</v>
      </c>
      <c r="T9" s="11" t="e">
        <f t="shared" si="6"/>
        <v>#VALUE!</v>
      </c>
      <c r="U9" s="10">
        <f>IF(TEAM.SCHEDULE!$N9="Draw",1,IF(TEAM.SCHEDULE!$N9=I9,3,0))</f>
        <v>0</v>
      </c>
      <c r="V9" s="10">
        <f>IF(TEAM.SCHEDULE!$N9="Draw",1,IF(TEAM.SCHEDULE!$N9=M9,3,0))</f>
        <v>3</v>
      </c>
      <c r="W9" s="11" t="e">
        <f>+TEAM.SCHEDULE!$Q9+TEAM.SCHEDULE!$R9</f>
        <v>#VALUE!</v>
      </c>
      <c r="X9" s="12" t="e">
        <f t="shared" si="7"/>
        <v>#VALUE!</v>
      </c>
      <c r="Y9" s="8"/>
      <c r="Z9" s="8"/>
      <c r="AA9" s="8"/>
      <c r="AB9" s="8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81"/>
      <c r="AO9" s="81"/>
      <c r="AP9" s="82"/>
      <c r="AQ9" s="82"/>
      <c r="AR9" s="82"/>
      <c r="AS9" s="82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ht="30" customHeight="1">
      <c r="A10" s="10"/>
      <c r="B10" s="255" t="str">
        <v>EPL</v>
      </c>
      <c r="C10" s="258">
        <v>46312</v>
      </c>
      <c r="D10" s="258" t="str">
        <v>The City Ground</v>
      </c>
      <c r="E10" s="259">
        <v>0.625</v>
      </c>
      <c r="F10" s="260">
        <v>46312.625</v>
      </c>
      <c r="G10" s="261" t="e" vm="34">
        <v>#VALUE!</v>
      </c>
      <c r="H10" s="255" t="str">
        <v>Nottingham Forest</v>
      </c>
      <c r="I10" s="263" t="str">
        <v/>
      </c>
      <c r="J10" s="256" t="str">
        <v>:</v>
      </c>
      <c r="K10" s="263" t="str">
        <v/>
      </c>
      <c r="L10" s="256" t="str">
        <v>Arsenal</v>
      </c>
      <c r="M10" s="257" t="e" vm="25">
        <v>#VALUE!</v>
      </c>
      <c r="N10" s="9" t="e" vm="25">
        <f t="shared" si="0"/>
        <v>#VALUE!</v>
      </c>
      <c r="O10" s="10" t="e" vm="25">
        <f t="shared" si="1"/>
        <v>#VALUE!</v>
      </c>
      <c r="P10" s="10" t="str">
        <f t="shared" si="2"/>
        <v/>
      </c>
      <c r="Q10" s="11" t="str">
        <f t="shared" si="3"/>
        <v>:</v>
      </c>
      <c r="R10" s="11" t="str">
        <f t="shared" si="4"/>
        <v>Arsenal</v>
      </c>
      <c r="S10" s="11" t="e">
        <f t="shared" si="5"/>
        <v>#VALUE!</v>
      </c>
      <c r="T10" s="11" t="e">
        <f t="shared" si="6"/>
        <v>#VALUE!</v>
      </c>
      <c r="U10" s="10">
        <f>IF(TEAM.SCHEDULE!$N10="Draw",1,IF(TEAM.SCHEDULE!$N10=I10,3,0))</f>
        <v>0</v>
      </c>
      <c r="V10" s="10">
        <f>IF(TEAM.SCHEDULE!$N10="Draw",1,IF(TEAM.SCHEDULE!$N10=M10,3,0))</f>
        <v>3</v>
      </c>
      <c r="W10" s="11" t="e">
        <f>+TEAM.SCHEDULE!$Q10+TEAM.SCHEDULE!$R10</f>
        <v>#VALUE!</v>
      </c>
      <c r="X10" s="12" t="e">
        <f t="shared" si="7"/>
        <v>#VALUE!</v>
      </c>
      <c r="Y10" s="8"/>
      <c r="Z10" s="8"/>
      <c r="AA10" s="8"/>
      <c r="AB10" s="8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81"/>
      <c r="AO10" s="81"/>
      <c r="AP10" s="82"/>
      <c r="AQ10" s="82"/>
      <c r="AR10" s="82"/>
      <c r="AS10" s="82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ht="30" customHeight="1">
      <c r="A11" s="10"/>
      <c r="B11" s="255" t="str">
        <v>EPL</v>
      </c>
      <c r="C11" s="258">
        <v>46319</v>
      </c>
      <c r="D11" s="258" t="str">
        <v>Emirates Stadium</v>
      </c>
      <c r="E11" s="259">
        <v>0.625</v>
      </c>
      <c r="F11" s="260">
        <v>46319.625</v>
      </c>
      <c r="G11" s="261" t="e" vm="25">
        <v>#VALUE!</v>
      </c>
      <c r="H11" s="255" t="str">
        <v>Arsenal</v>
      </c>
      <c r="I11" s="263" t="str">
        <v/>
      </c>
      <c r="J11" s="256" t="str">
        <v>:</v>
      </c>
      <c r="K11" s="263" t="str">
        <v/>
      </c>
      <c r="L11" s="256" t="str">
        <v>Everton</v>
      </c>
      <c r="M11" s="257" t="e" vm="29">
        <v>#VALUE!</v>
      </c>
      <c r="N11" s="9" t="e" vm="29">
        <f t="shared" si="0"/>
        <v>#VALUE!</v>
      </c>
      <c r="O11" s="10" t="e" vm="29">
        <f t="shared" si="1"/>
        <v>#VALUE!</v>
      </c>
      <c r="P11" s="10" t="str">
        <f t="shared" si="2"/>
        <v/>
      </c>
      <c r="Q11" s="11" t="str">
        <f t="shared" si="3"/>
        <v>:</v>
      </c>
      <c r="R11" s="11" t="str">
        <f t="shared" si="4"/>
        <v>Everton</v>
      </c>
      <c r="S11" s="11" t="e">
        <f t="shared" si="5"/>
        <v>#VALUE!</v>
      </c>
      <c r="T11" s="11" t="e">
        <f t="shared" si="6"/>
        <v>#VALUE!</v>
      </c>
      <c r="U11" s="10">
        <f>IF(TEAM.SCHEDULE!$N11="Draw",1,IF(TEAM.SCHEDULE!$N11=I11,3,0))</f>
        <v>0</v>
      </c>
      <c r="V11" s="10">
        <f>IF(TEAM.SCHEDULE!$N11="Draw",1,IF(TEAM.SCHEDULE!$N11=M11,3,0))</f>
        <v>3</v>
      </c>
      <c r="W11" s="11" t="e">
        <f>+TEAM.SCHEDULE!$Q11+TEAM.SCHEDULE!$R11</f>
        <v>#VALUE!</v>
      </c>
      <c r="X11" s="12" t="e">
        <f t="shared" si="7"/>
        <v>#VALUE!</v>
      </c>
      <c r="Y11" s="8"/>
      <c r="Z11" s="8"/>
      <c r="AA11" s="8"/>
      <c r="AB11" s="8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81"/>
      <c r="AO11" s="81"/>
      <c r="AP11" s="82"/>
      <c r="AQ11" s="82"/>
      <c r="AR11" s="82"/>
      <c r="AS11" s="82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ht="30" customHeight="1">
      <c r="A12" s="10"/>
      <c r="B12" s="255" t="str">
        <v>EPL</v>
      </c>
      <c r="C12" s="258">
        <v>46326</v>
      </c>
      <c r="D12" s="258" t="str">
        <v>Anfield</v>
      </c>
      <c r="E12" s="259">
        <v>0.625</v>
      </c>
      <c r="F12" s="260">
        <v>46326.625</v>
      </c>
      <c r="G12" s="261" t="e" vm="43">
        <v>#VALUE!</v>
      </c>
      <c r="H12" s="255" t="str">
        <v>Liverpool</v>
      </c>
      <c r="I12" s="263" t="str">
        <v/>
      </c>
      <c r="J12" s="256" t="str">
        <v>:</v>
      </c>
      <c r="K12" s="263" t="str">
        <v/>
      </c>
      <c r="L12" s="256" t="str">
        <v>Arsenal</v>
      </c>
      <c r="M12" s="257" t="e" vm="25">
        <v>#VALUE!</v>
      </c>
      <c r="N12" s="9" t="e" vm="25">
        <f t="shared" si="0"/>
        <v>#VALUE!</v>
      </c>
      <c r="O12" s="10" t="e" vm="25">
        <f t="shared" si="1"/>
        <v>#VALUE!</v>
      </c>
      <c r="P12" s="10" t="str">
        <f t="shared" si="2"/>
        <v/>
      </c>
      <c r="Q12" s="11" t="str">
        <f t="shared" si="3"/>
        <v>:</v>
      </c>
      <c r="R12" s="11" t="str">
        <f t="shared" si="4"/>
        <v>Arsenal</v>
      </c>
      <c r="S12" s="11" t="e">
        <f t="shared" si="5"/>
        <v>#VALUE!</v>
      </c>
      <c r="T12" s="11" t="e">
        <f t="shared" si="6"/>
        <v>#VALUE!</v>
      </c>
      <c r="U12" s="10">
        <f>IF(TEAM.SCHEDULE!$N12="Draw",1,IF(TEAM.SCHEDULE!$N12=I12,3,0))</f>
        <v>0</v>
      </c>
      <c r="V12" s="10">
        <f>IF(TEAM.SCHEDULE!$N12="Draw",1,IF(TEAM.SCHEDULE!$N12=M12,3,0))</f>
        <v>3</v>
      </c>
      <c r="W12" s="11" t="e">
        <f>+TEAM.SCHEDULE!$Q12+TEAM.SCHEDULE!$R12</f>
        <v>#VALUE!</v>
      </c>
      <c r="X12" s="12" t="e">
        <f t="shared" si="7"/>
        <v>#VALUE!</v>
      </c>
      <c r="Y12" s="8"/>
      <c r="Z12" s="8"/>
      <c r="AA12" s="8"/>
      <c r="AB12" s="8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81"/>
      <c r="AO12" s="81"/>
      <c r="AP12" s="82"/>
      <c r="AQ12" s="82"/>
      <c r="AR12" s="82"/>
      <c r="AS12" s="82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ht="30" customHeight="1">
      <c r="A13" s="10"/>
      <c r="B13" s="255" t="str">
        <v>EPL</v>
      </c>
      <c r="C13" s="258">
        <v>46333</v>
      </c>
      <c r="D13" s="258" t="str">
        <v>Emirates Stadium</v>
      </c>
      <c r="E13" s="259">
        <v>0.625</v>
      </c>
      <c r="F13" s="260">
        <v>46333.625</v>
      </c>
      <c r="G13" s="261" t="e" vm="25">
        <v>#VALUE!</v>
      </c>
      <c r="H13" s="255" t="str">
        <v>Arsenal</v>
      </c>
      <c r="I13" s="263" t="str">
        <v/>
      </c>
      <c r="J13" s="256" t="str">
        <v>:</v>
      </c>
      <c r="K13" s="263" t="str">
        <v/>
      </c>
      <c r="L13" s="256" t="str">
        <v>Hull</v>
      </c>
      <c r="M13" s="257" t="e" vm="27">
        <v>#VALUE!</v>
      </c>
      <c r="N13" s="9" t="e" vm="27">
        <f t="shared" si="0"/>
        <v>#VALUE!</v>
      </c>
      <c r="O13" s="10" t="e" vm="27">
        <f t="shared" si="1"/>
        <v>#VALUE!</v>
      </c>
      <c r="P13" s="10" t="str">
        <f t="shared" si="2"/>
        <v/>
      </c>
      <c r="Q13" s="11" t="str">
        <f t="shared" si="3"/>
        <v>:</v>
      </c>
      <c r="R13" s="11" t="str">
        <f t="shared" si="4"/>
        <v>Hull</v>
      </c>
      <c r="S13" s="11" t="e">
        <f t="shared" si="5"/>
        <v>#VALUE!</v>
      </c>
      <c r="T13" s="11" t="e">
        <f t="shared" si="6"/>
        <v>#VALUE!</v>
      </c>
      <c r="U13" s="10">
        <f>IF(TEAM.SCHEDULE!$N13="Draw",1,IF(TEAM.SCHEDULE!$N13=I13,3,0))</f>
        <v>0</v>
      </c>
      <c r="V13" s="10">
        <f>IF(TEAM.SCHEDULE!$N13="Draw",1,IF(TEAM.SCHEDULE!$N13=M13,3,0))</f>
        <v>3</v>
      </c>
      <c r="W13" s="11" t="e">
        <f>+TEAM.SCHEDULE!$Q13+TEAM.SCHEDULE!$R13</f>
        <v>#VALUE!</v>
      </c>
      <c r="X13" s="12" t="e">
        <f t="shared" si="7"/>
        <v>#VALUE!</v>
      </c>
      <c r="Y13" s="8"/>
      <c r="Z13" s="8"/>
      <c r="AA13" s="8"/>
      <c r="AB13" s="8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81"/>
      <c r="AO13" s="81"/>
      <c r="AP13" s="82"/>
      <c r="AQ13" s="82"/>
      <c r="AR13" s="82"/>
      <c r="AS13" s="82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ht="30" customHeight="1">
      <c r="A14" s="10"/>
      <c r="B14" s="255" t="str">
        <v>EPL</v>
      </c>
      <c r="C14" s="258">
        <v>46347</v>
      </c>
      <c r="D14" s="258" t="str">
        <v>St. James' Park</v>
      </c>
      <c r="E14" s="259">
        <v>0.625</v>
      </c>
      <c r="F14" s="260">
        <v>46347.625</v>
      </c>
      <c r="G14" s="261" t="e" vm="42">
        <v>#VALUE!</v>
      </c>
      <c r="H14" s="255" t="str">
        <v>Newcastle United</v>
      </c>
      <c r="I14" s="263" t="str">
        <v/>
      </c>
      <c r="J14" s="256" t="str">
        <v>:</v>
      </c>
      <c r="K14" s="263" t="str">
        <v/>
      </c>
      <c r="L14" s="256" t="str">
        <v>Arsenal</v>
      </c>
      <c r="M14" s="257" t="e" vm="25">
        <v>#VALUE!</v>
      </c>
      <c r="N14" s="9" t="e" vm="25">
        <f t="shared" si="0"/>
        <v>#VALUE!</v>
      </c>
      <c r="O14" s="10" t="e" vm="25">
        <f t="shared" si="1"/>
        <v>#VALUE!</v>
      </c>
      <c r="P14" s="10" t="str">
        <f t="shared" si="2"/>
        <v/>
      </c>
      <c r="Q14" s="11" t="str">
        <f t="shared" si="3"/>
        <v>:</v>
      </c>
      <c r="R14" s="11" t="str">
        <f t="shared" si="4"/>
        <v>Arsenal</v>
      </c>
      <c r="S14" s="11" t="e">
        <f t="shared" si="5"/>
        <v>#VALUE!</v>
      </c>
      <c r="T14" s="11" t="e">
        <f t="shared" si="6"/>
        <v>#VALUE!</v>
      </c>
      <c r="U14" s="10">
        <f>IF(TEAM.SCHEDULE!$N14="Draw",1,IF(TEAM.SCHEDULE!$N14=I14,3,0))</f>
        <v>0</v>
      </c>
      <c r="V14" s="10">
        <f>IF(TEAM.SCHEDULE!$N14="Draw",1,IF(TEAM.SCHEDULE!$N14=M14,3,0))</f>
        <v>3</v>
      </c>
      <c r="W14" s="11" t="e">
        <f>+TEAM.SCHEDULE!$Q14+TEAM.SCHEDULE!$R14</f>
        <v>#VALUE!</v>
      </c>
      <c r="X14" s="12" t="e">
        <f t="shared" si="7"/>
        <v>#VALUE!</v>
      </c>
      <c r="Y14" s="8"/>
      <c r="Z14" s="8"/>
      <c r="AA14" s="8"/>
      <c r="AB14" s="8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81"/>
      <c r="AO14" s="81"/>
      <c r="AP14" s="82"/>
      <c r="AQ14" s="82"/>
      <c r="AR14" s="82"/>
      <c r="AS14" s="82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 ht="30" customHeight="1">
      <c r="A15" s="10"/>
      <c r="B15" s="255" t="str">
        <v>EPL</v>
      </c>
      <c r="C15" s="258">
        <v>46354</v>
      </c>
      <c r="D15" s="258" t="str">
        <v>Emirates Stadium</v>
      </c>
      <c r="E15" s="259">
        <v>0.625</v>
      </c>
      <c r="F15" s="260">
        <v>46354.625</v>
      </c>
      <c r="G15" s="261" t="e" vm="25">
        <v>#VALUE!</v>
      </c>
      <c r="H15" s="255" t="str">
        <v>Arsenal</v>
      </c>
      <c r="I15" s="263" t="str">
        <v/>
      </c>
      <c r="J15" s="256" t="str">
        <v>:</v>
      </c>
      <c r="K15" s="263" t="str">
        <v/>
      </c>
      <c r="L15" s="256" t="str">
        <v>Manchester City</v>
      </c>
      <c r="M15" s="257" t="e" vm="40">
        <v>#VALUE!</v>
      </c>
      <c r="N15" s="9" t="e" vm="40">
        <f t="shared" si="0"/>
        <v>#VALUE!</v>
      </c>
      <c r="O15" s="10" t="e" vm="40">
        <f t="shared" si="1"/>
        <v>#VALUE!</v>
      </c>
      <c r="P15" s="10" t="str">
        <f t="shared" si="2"/>
        <v/>
      </c>
      <c r="Q15" s="11" t="str">
        <f t="shared" si="3"/>
        <v>:</v>
      </c>
      <c r="R15" s="11" t="str">
        <f t="shared" si="4"/>
        <v>Manchester City</v>
      </c>
      <c r="S15" s="11" t="e">
        <f t="shared" si="5"/>
        <v>#VALUE!</v>
      </c>
      <c r="T15" s="11" t="e">
        <f t="shared" si="6"/>
        <v>#VALUE!</v>
      </c>
      <c r="U15" s="10">
        <f>IF(TEAM.SCHEDULE!$N15="Draw",1,IF(TEAM.SCHEDULE!$N15=I15,3,0))</f>
        <v>0</v>
      </c>
      <c r="V15" s="10">
        <f>IF(TEAM.SCHEDULE!$N15="Draw",1,IF(TEAM.SCHEDULE!$N15=M15,3,0))</f>
        <v>3</v>
      </c>
      <c r="W15" s="11" t="e">
        <f>+TEAM.SCHEDULE!$Q15+TEAM.SCHEDULE!$R15</f>
        <v>#VALUE!</v>
      </c>
      <c r="X15" s="12" t="e">
        <f t="shared" si="7"/>
        <v>#VALUE!</v>
      </c>
      <c r="Y15" s="8"/>
      <c r="Z15" s="8"/>
      <c r="AA15" s="8"/>
      <c r="AB15" s="8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81"/>
      <c r="AO15" s="81"/>
      <c r="AP15" s="82"/>
      <c r="AQ15" s="82"/>
      <c r="AR15" s="82"/>
      <c r="AS15" s="82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ht="30" customHeight="1">
      <c r="A16" s="10"/>
      <c r="B16" s="255" t="str">
        <v>EPL</v>
      </c>
      <c r="C16" s="258">
        <v>46358</v>
      </c>
      <c r="D16" s="258" t="str">
        <v>Gtech Community Stadium</v>
      </c>
      <c r="E16" s="259">
        <v>0.83333333333333337</v>
      </c>
      <c r="F16" s="260">
        <v>46358.833333333336</v>
      </c>
      <c r="G16" s="261" t="e" vm="37">
        <v>#VALUE!</v>
      </c>
      <c r="H16" s="255" t="str">
        <v>Brentford</v>
      </c>
      <c r="I16" s="263" t="str">
        <v/>
      </c>
      <c r="J16" s="256" t="str">
        <v>:</v>
      </c>
      <c r="K16" s="263" t="str">
        <v/>
      </c>
      <c r="L16" s="256" t="str">
        <v>Arsenal</v>
      </c>
      <c r="M16" s="257" t="e" vm="25">
        <v>#VALUE!</v>
      </c>
      <c r="N16" s="9" t="e" vm="25">
        <f t="shared" si="0"/>
        <v>#VALUE!</v>
      </c>
      <c r="O16" s="10" t="e" vm="25">
        <f t="shared" si="1"/>
        <v>#VALUE!</v>
      </c>
      <c r="P16" s="10" t="str">
        <f t="shared" si="2"/>
        <v/>
      </c>
      <c r="Q16" s="11" t="str">
        <f t="shared" si="3"/>
        <v>:</v>
      </c>
      <c r="R16" s="11" t="str">
        <f t="shared" si="4"/>
        <v>Arsenal</v>
      </c>
      <c r="S16" s="11" t="e">
        <f t="shared" si="5"/>
        <v>#VALUE!</v>
      </c>
      <c r="T16" s="11" t="e">
        <f t="shared" si="6"/>
        <v>#VALUE!</v>
      </c>
      <c r="U16" s="10">
        <f>IF(TEAM.SCHEDULE!$N16="Draw",1,IF(TEAM.SCHEDULE!$N16=I16,3,0))</f>
        <v>0</v>
      </c>
      <c r="V16" s="10">
        <f>IF(TEAM.SCHEDULE!$N16="Draw",1,IF(TEAM.SCHEDULE!$N16=M16,3,0))</f>
        <v>3</v>
      </c>
      <c r="W16" s="11" t="e">
        <f>+TEAM.SCHEDULE!$Q16+TEAM.SCHEDULE!$R16</f>
        <v>#VALUE!</v>
      </c>
      <c r="X16" s="12" t="e">
        <f t="shared" si="7"/>
        <v>#VALUE!</v>
      </c>
      <c r="Y16" s="8"/>
      <c r="Z16" s="8"/>
      <c r="AA16" s="8"/>
      <c r="AB16" s="8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81"/>
      <c r="AO16" s="81"/>
      <c r="AP16" s="82"/>
      <c r="AQ16" s="82"/>
      <c r="AR16" s="82"/>
      <c r="AS16" s="82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 ht="30" customHeight="1">
      <c r="A17" s="10"/>
      <c r="B17" s="255" t="str">
        <v>EPL</v>
      </c>
      <c r="C17" s="258">
        <v>46361</v>
      </c>
      <c r="D17" s="258" t="str">
        <v>Tottenham Hotspur Stadium</v>
      </c>
      <c r="E17" s="259">
        <v>0.625</v>
      </c>
      <c r="F17" s="260">
        <v>46361.625</v>
      </c>
      <c r="G17" s="261" t="e" vm="38">
        <v>#VALUE!</v>
      </c>
      <c r="H17" s="255" t="str">
        <v>Tottenham</v>
      </c>
      <c r="I17" s="263" t="str">
        <v/>
      </c>
      <c r="J17" s="256" t="str">
        <v>:</v>
      </c>
      <c r="K17" s="263" t="str">
        <v/>
      </c>
      <c r="L17" s="256" t="str">
        <v>Arsenal</v>
      </c>
      <c r="M17" s="257" t="e" vm="25">
        <v>#VALUE!</v>
      </c>
      <c r="N17" s="9" t="e" vm="25">
        <f t="shared" si="0"/>
        <v>#VALUE!</v>
      </c>
      <c r="O17" s="10" t="e" vm="25">
        <f t="shared" si="1"/>
        <v>#VALUE!</v>
      </c>
      <c r="P17" s="10" t="str">
        <f t="shared" si="2"/>
        <v/>
      </c>
      <c r="Q17" s="11" t="str">
        <f t="shared" si="3"/>
        <v>:</v>
      </c>
      <c r="R17" s="11" t="str">
        <f t="shared" si="4"/>
        <v>Arsenal</v>
      </c>
      <c r="S17" s="11" t="e">
        <f t="shared" si="5"/>
        <v>#VALUE!</v>
      </c>
      <c r="T17" s="11" t="e">
        <f t="shared" si="6"/>
        <v>#VALUE!</v>
      </c>
      <c r="U17" s="10">
        <f>IF(TEAM.SCHEDULE!$N17="Draw",1,IF(TEAM.SCHEDULE!$N17=I17,3,0))</f>
        <v>0</v>
      </c>
      <c r="V17" s="10">
        <f>IF(TEAM.SCHEDULE!$N17="Draw",1,IF(TEAM.SCHEDULE!$N17=M17,3,0))</f>
        <v>3</v>
      </c>
      <c r="W17" s="11" t="e">
        <f>+TEAM.SCHEDULE!$Q17+TEAM.SCHEDULE!$R17</f>
        <v>#VALUE!</v>
      </c>
      <c r="X17" s="12" t="e">
        <f t="shared" si="7"/>
        <v>#VALUE!</v>
      </c>
      <c r="Y17" s="8"/>
      <c r="Z17" s="8"/>
      <c r="AA17" s="8"/>
      <c r="AB17" s="8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81"/>
      <c r="AO17" s="81"/>
      <c r="AP17" s="82"/>
      <c r="AQ17" s="82"/>
      <c r="AR17" s="82"/>
      <c r="AS17" s="82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ht="30" customHeight="1">
      <c r="A18" s="10"/>
      <c r="B18" s="255" t="str">
        <v>EPL</v>
      </c>
      <c r="C18" s="258">
        <v>46368</v>
      </c>
      <c r="D18" s="258" t="str">
        <v>Emirates Stadium</v>
      </c>
      <c r="E18" s="259">
        <v>0.625</v>
      </c>
      <c r="F18" s="260">
        <v>46368.625</v>
      </c>
      <c r="G18" s="261" t="e" vm="25">
        <v>#VALUE!</v>
      </c>
      <c r="H18" s="255" t="str">
        <v>Arsenal</v>
      </c>
      <c r="I18" s="263" t="str">
        <v/>
      </c>
      <c r="J18" s="256" t="str">
        <v>:</v>
      </c>
      <c r="K18" s="263" t="str">
        <v/>
      </c>
      <c r="L18" s="256" t="str">
        <v>Bournemouth</v>
      </c>
      <c r="M18" s="257" t="e" vm="36">
        <v>#VALUE!</v>
      </c>
      <c r="N18" s="9" t="e" vm="36">
        <f t="shared" si="0"/>
        <v>#VALUE!</v>
      </c>
      <c r="O18" s="10" t="e" vm="36">
        <f t="shared" si="1"/>
        <v>#VALUE!</v>
      </c>
      <c r="P18" s="10" t="str">
        <f t="shared" si="2"/>
        <v/>
      </c>
      <c r="Q18" s="11" t="str">
        <f t="shared" si="3"/>
        <v>:</v>
      </c>
      <c r="R18" s="11" t="str">
        <f t="shared" si="4"/>
        <v>Bournemouth</v>
      </c>
      <c r="S18" s="11" t="e">
        <f t="shared" si="5"/>
        <v>#VALUE!</v>
      </c>
      <c r="T18" s="11" t="e">
        <f t="shared" si="6"/>
        <v>#VALUE!</v>
      </c>
      <c r="U18" s="10">
        <f>IF(TEAM.SCHEDULE!$N18="Draw",1,IF(TEAM.SCHEDULE!$N18=I18,3,0))</f>
        <v>0</v>
      </c>
      <c r="V18" s="10">
        <f>IF(TEAM.SCHEDULE!$N18="Draw",1,IF(TEAM.SCHEDULE!$N18=M18,3,0))</f>
        <v>3</v>
      </c>
      <c r="W18" s="11" t="e">
        <f>+TEAM.SCHEDULE!$Q18+TEAM.SCHEDULE!$R18</f>
        <v>#VALUE!</v>
      </c>
      <c r="X18" s="12" t="e">
        <f t="shared" si="7"/>
        <v>#VALUE!</v>
      </c>
      <c r="Y18" s="8"/>
      <c r="Z18" s="8"/>
      <c r="AA18" s="8"/>
      <c r="AB18" s="8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81"/>
      <c r="AO18" s="81"/>
      <c r="AP18" s="82"/>
      <c r="AQ18" s="82"/>
      <c r="AR18" s="82"/>
      <c r="AS18" s="82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ht="30" customHeight="1">
      <c r="A19" s="10"/>
      <c r="B19" s="255" t="str">
        <v>EPL</v>
      </c>
      <c r="C19" s="258">
        <v>46375</v>
      </c>
      <c r="D19" s="258" t="str">
        <v>Emirates Stadium</v>
      </c>
      <c r="E19" s="259">
        <v>0.625</v>
      </c>
      <c r="F19" s="260">
        <v>46375.625</v>
      </c>
      <c r="G19" s="261" t="e" vm="25">
        <v>#VALUE!</v>
      </c>
      <c r="H19" s="255" t="str">
        <v>Arsenal</v>
      </c>
      <c r="I19" s="263" t="str">
        <v/>
      </c>
      <c r="J19" s="256" t="str">
        <v>:</v>
      </c>
      <c r="K19" s="263" t="str">
        <v/>
      </c>
      <c r="L19" s="256" t="str">
        <v>Manchester United</v>
      </c>
      <c r="M19" s="257" t="e" vm="28">
        <v>#VALUE!</v>
      </c>
      <c r="N19" s="9" t="e" vm="28">
        <f t="shared" si="0"/>
        <v>#VALUE!</v>
      </c>
      <c r="O19" s="10" t="e" vm="28">
        <f t="shared" si="1"/>
        <v>#VALUE!</v>
      </c>
      <c r="P19" s="10" t="str">
        <f t="shared" si="2"/>
        <v/>
      </c>
      <c r="Q19" s="11" t="str">
        <f t="shared" si="3"/>
        <v>:</v>
      </c>
      <c r="R19" s="11" t="str">
        <f t="shared" si="4"/>
        <v>Manchester United</v>
      </c>
      <c r="S19" s="11" t="e">
        <f t="shared" si="5"/>
        <v>#VALUE!</v>
      </c>
      <c r="T19" s="11" t="e">
        <f t="shared" si="6"/>
        <v>#VALUE!</v>
      </c>
      <c r="U19" s="10">
        <f>IF(TEAM.SCHEDULE!$N19="Draw",1,IF(TEAM.SCHEDULE!$N19=I19,3,0))</f>
        <v>0</v>
      </c>
      <c r="V19" s="10">
        <f>IF(TEAM.SCHEDULE!$N19="Draw",1,IF(TEAM.SCHEDULE!$N19=M19,3,0))</f>
        <v>3</v>
      </c>
      <c r="W19" s="11" t="e">
        <f>+TEAM.SCHEDULE!$Q19+TEAM.SCHEDULE!$R19</f>
        <v>#VALUE!</v>
      </c>
      <c r="X19" s="12" t="e">
        <f t="shared" si="7"/>
        <v>#VALUE!</v>
      </c>
      <c r="Y19" s="8"/>
      <c r="Z19" s="8"/>
      <c r="AA19" s="8"/>
      <c r="AB19" s="8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81"/>
      <c r="AO19" s="81"/>
      <c r="AP19" s="82"/>
      <c r="AQ19" s="82"/>
      <c r="AR19" s="82"/>
      <c r="AS19" s="82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30" customHeight="1">
      <c r="A20" s="10"/>
      <c r="B20" s="255" t="str">
        <v>EPL</v>
      </c>
      <c r="C20" s="258">
        <v>46382</v>
      </c>
      <c r="D20" s="258" t="str">
        <v>Selhurst Park</v>
      </c>
      <c r="E20" s="259">
        <v>0.625</v>
      </c>
      <c r="F20" s="260">
        <v>46382.625</v>
      </c>
      <c r="G20" s="261" t="e" vm="30">
        <v>#VALUE!</v>
      </c>
      <c r="H20" s="255" t="str">
        <v>Crystal Palace</v>
      </c>
      <c r="I20" s="263" t="str">
        <v/>
      </c>
      <c r="J20" s="256" t="str">
        <v>:</v>
      </c>
      <c r="K20" s="263" t="str">
        <v/>
      </c>
      <c r="L20" s="256" t="str">
        <v>Arsenal</v>
      </c>
      <c r="M20" s="257" t="e" vm="25">
        <v>#VALUE!</v>
      </c>
      <c r="N20" s="9" t="e" vm="25">
        <f t="shared" si="0"/>
        <v>#VALUE!</v>
      </c>
      <c r="O20" s="10" t="e" vm="25">
        <f t="shared" si="1"/>
        <v>#VALUE!</v>
      </c>
      <c r="P20" s="10" t="str">
        <f t="shared" si="2"/>
        <v/>
      </c>
      <c r="Q20" s="11" t="str">
        <f t="shared" si="3"/>
        <v>:</v>
      </c>
      <c r="R20" s="11" t="str">
        <f t="shared" si="4"/>
        <v>Arsenal</v>
      </c>
      <c r="S20" s="11" t="e">
        <f t="shared" si="5"/>
        <v>#VALUE!</v>
      </c>
      <c r="T20" s="11" t="e">
        <f t="shared" si="6"/>
        <v>#VALUE!</v>
      </c>
      <c r="U20" s="10">
        <f>IF(TEAM.SCHEDULE!$N20="Draw",1,IF(TEAM.SCHEDULE!$N20=I20,3,0))</f>
        <v>0</v>
      </c>
      <c r="V20" s="10">
        <f>IF(TEAM.SCHEDULE!$N20="Draw",1,IF(TEAM.SCHEDULE!$N20=M20,3,0))</f>
        <v>3</v>
      </c>
      <c r="W20" s="11" t="e">
        <f>+TEAM.SCHEDULE!$Q20+TEAM.SCHEDULE!$R20</f>
        <v>#VALUE!</v>
      </c>
      <c r="X20" s="12" t="e">
        <f t="shared" si="7"/>
        <v>#VALUE!</v>
      </c>
      <c r="Y20" s="8"/>
      <c r="Z20" s="8"/>
      <c r="AA20" s="8"/>
      <c r="AB20" s="8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81"/>
      <c r="AO20" s="81"/>
      <c r="AP20" s="82"/>
      <c r="AQ20" s="82"/>
      <c r="AR20" s="82"/>
      <c r="AS20" s="82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30" customHeight="1">
      <c r="A21" s="10"/>
      <c r="B21" s="255" t="str">
        <v>EPL</v>
      </c>
      <c r="C21" s="258">
        <v>46386</v>
      </c>
      <c r="D21" s="258" t="str">
        <v>Craven Cottage</v>
      </c>
      <c r="E21" s="259">
        <v>0.83333333333333337</v>
      </c>
      <c r="F21" s="260">
        <v>46386.833333333336</v>
      </c>
      <c r="G21" s="261" t="e" vm="44">
        <v>#VALUE!</v>
      </c>
      <c r="H21" s="255" t="str">
        <v>Fulham</v>
      </c>
      <c r="I21" s="263" t="str">
        <v/>
      </c>
      <c r="J21" s="256" t="str">
        <v>:</v>
      </c>
      <c r="K21" s="263" t="str">
        <v/>
      </c>
      <c r="L21" s="256" t="str">
        <v>Arsenal</v>
      </c>
      <c r="M21" s="257" t="e" vm="25">
        <v>#VALUE!</v>
      </c>
      <c r="N21" s="9" t="e" vm="25">
        <f t="shared" si="0"/>
        <v>#VALUE!</v>
      </c>
      <c r="O21" s="10" t="e" vm="25">
        <f t="shared" si="1"/>
        <v>#VALUE!</v>
      </c>
      <c r="P21" s="10" t="str">
        <f t="shared" si="2"/>
        <v/>
      </c>
      <c r="Q21" s="11" t="str">
        <f t="shared" si="3"/>
        <v>:</v>
      </c>
      <c r="R21" s="11" t="str">
        <f t="shared" si="4"/>
        <v>Arsenal</v>
      </c>
      <c r="S21" s="11" t="e">
        <f t="shared" si="5"/>
        <v>#VALUE!</v>
      </c>
      <c r="T21" s="11" t="e">
        <f t="shared" si="6"/>
        <v>#VALUE!</v>
      </c>
      <c r="U21" s="10">
        <f>IF(TEAM.SCHEDULE!$N21="Draw",1,IF(TEAM.SCHEDULE!$N21=I21,3,0))</f>
        <v>0</v>
      </c>
      <c r="V21" s="10">
        <f>IF(TEAM.SCHEDULE!$N21="Draw",1,IF(TEAM.SCHEDULE!$N21=M21,3,0))</f>
        <v>3</v>
      </c>
      <c r="W21" s="11" t="e">
        <f>+TEAM.SCHEDULE!$Q21+TEAM.SCHEDULE!$R21</f>
        <v>#VALUE!</v>
      </c>
      <c r="X21" s="12" t="e">
        <f t="shared" si="7"/>
        <v>#VALUE!</v>
      </c>
      <c r="Y21" s="8"/>
      <c r="Z21" s="8"/>
      <c r="AA21" s="8"/>
      <c r="AB21" s="8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81"/>
      <c r="AO21" s="81"/>
      <c r="AP21" s="82"/>
      <c r="AQ21" s="82"/>
      <c r="AR21" s="82"/>
      <c r="AS21" s="82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30" customHeight="1">
      <c r="A22" s="10"/>
      <c r="B22" s="255" t="str">
        <v>EPL</v>
      </c>
      <c r="C22" s="258">
        <v>46389</v>
      </c>
      <c r="D22" s="258" t="str">
        <v>Emirates Stadium</v>
      </c>
      <c r="E22" s="259">
        <v>0.625</v>
      </c>
      <c r="F22" s="260">
        <v>46389.625</v>
      </c>
      <c r="G22" s="261" t="e" vm="25">
        <v>#VALUE!</v>
      </c>
      <c r="H22" s="255" t="str">
        <v>Arsenal</v>
      </c>
      <c r="I22" s="263" t="str">
        <v/>
      </c>
      <c r="J22" s="256" t="str">
        <v>:</v>
      </c>
      <c r="K22" s="263" t="str">
        <v/>
      </c>
      <c r="L22" s="256" t="str">
        <v>Ipswich</v>
      </c>
      <c r="M22" s="257" t="e" vm="31">
        <v>#VALUE!</v>
      </c>
      <c r="N22" s="9" t="e" vm="31">
        <f t="shared" si="0"/>
        <v>#VALUE!</v>
      </c>
      <c r="O22" s="10" t="e" vm="31">
        <f t="shared" si="1"/>
        <v>#VALUE!</v>
      </c>
      <c r="P22" s="10" t="str">
        <f t="shared" si="2"/>
        <v/>
      </c>
      <c r="Q22" s="11" t="str">
        <f t="shared" si="3"/>
        <v>:</v>
      </c>
      <c r="R22" s="11" t="str">
        <f t="shared" si="4"/>
        <v>Ipswich</v>
      </c>
      <c r="S22" s="11" t="e">
        <f t="shared" si="5"/>
        <v>#VALUE!</v>
      </c>
      <c r="T22" s="11" t="e">
        <f t="shared" si="6"/>
        <v>#VALUE!</v>
      </c>
      <c r="U22" s="10">
        <f>IF(TEAM.SCHEDULE!$N22="Draw",1,IF(TEAM.SCHEDULE!$N22=I22,3,0))</f>
        <v>0</v>
      </c>
      <c r="V22" s="10">
        <f>IF(TEAM.SCHEDULE!$N22="Draw",1,IF(TEAM.SCHEDULE!$N22=M22,3,0))</f>
        <v>3</v>
      </c>
      <c r="W22" s="11" t="e">
        <f>+TEAM.SCHEDULE!$Q22+TEAM.SCHEDULE!$R22</f>
        <v>#VALUE!</v>
      </c>
      <c r="X22" s="12" t="e">
        <f t="shared" si="7"/>
        <v>#VALUE!</v>
      </c>
      <c r="Y22" s="8"/>
      <c r="Z22" s="8"/>
      <c r="AA22" s="8"/>
      <c r="AB22" s="8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81"/>
      <c r="AO22" s="81"/>
      <c r="AP22" s="82"/>
      <c r="AQ22" s="82"/>
      <c r="AR22" s="82"/>
      <c r="AS22" s="82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30" customHeight="1">
      <c r="A23" s="10"/>
      <c r="B23" s="255" t="str">
        <v>EPL</v>
      </c>
      <c r="C23" s="258">
        <v>46393</v>
      </c>
      <c r="D23" s="258" t="str">
        <v>Emirates Stadium</v>
      </c>
      <c r="E23" s="259">
        <v>0.83333333333333337</v>
      </c>
      <c r="F23" s="260">
        <v>46393.833333333336</v>
      </c>
      <c r="G23" s="261" t="e" vm="25">
        <v>#VALUE!</v>
      </c>
      <c r="H23" s="255" t="str">
        <v>Arsenal</v>
      </c>
      <c r="I23" s="263" t="str">
        <v/>
      </c>
      <c r="J23" s="256" t="str">
        <v>:</v>
      </c>
      <c r="K23" s="263" t="str">
        <v/>
      </c>
      <c r="L23" s="256" t="str">
        <v>Brentford</v>
      </c>
      <c r="M23" s="257" t="e" vm="37">
        <v>#VALUE!</v>
      </c>
      <c r="N23" s="9" t="e" vm="37">
        <f t="shared" si="0"/>
        <v>#VALUE!</v>
      </c>
      <c r="O23" s="10" t="e" vm="37">
        <f t="shared" si="1"/>
        <v>#VALUE!</v>
      </c>
      <c r="P23" s="10" t="str">
        <f t="shared" si="2"/>
        <v/>
      </c>
      <c r="Q23" s="11" t="str">
        <f t="shared" si="3"/>
        <v>:</v>
      </c>
      <c r="R23" s="11" t="str">
        <f t="shared" si="4"/>
        <v>Brentford</v>
      </c>
      <c r="S23" s="11" t="e">
        <f t="shared" si="5"/>
        <v>#VALUE!</v>
      </c>
      <c r="T23" s="11" t="e">
        <f t="shared" si="6"/>
        <v>#VALUE!</v>
      </c>
      <c r="U23" s="10">
        <f>IF(TEAM.SCHEDULE!$N23="Draw",1,IF(TEAM.SCHEDULE!$N23=I23,3,0))</f>
        <v>0</v>
      </c>
      <c r="V23" s="10">
        <f>IF(TEAM.SCHEDULE!$N23="Draw",1,IF(TEAM.SCHEDULE!$N23=M23,3,0))</f>
        <v>3</v>
      </c>
      <c r="W23" s="11" t="e">
        <f>+TEAM.SCHEDULE!$Q23+TEAM.SCHEDULE!$R23</f>
        <v>#VALUE!</v>
      </c>
      <c r="X23" s="12" t="e">
        <f t="shared" si="7"/>
        <v>#VALUE!</v>
      </c>
      <c r="Y23" s="8"/>
      <c r="Z23" s="8"/>
      <c r="AA23" s="8"/>
      <c r="AB23" s="8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81"/>
      <c r="AO23" s="81"/>
      <c r="AP23" s="82"/>
      <c r="AQ23" s="82"/>
      <c r="AR23" s="82"/>
      <c r="AS23" s="82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30" customHeight="1">
      <c r="A24" s="10"/>
      <c r="B24" s="255" t="str">
        <v>EPL</v>
      </c>
      <c r="C24" s="258">
        <v>46403</v>
      </c>
      <c r="D24" s="258" t="str">
        <v>MKM Stadium</v>
      </c>
      <c r="E24" s="259">
        <v>0.625</v>
      </c>
      <c r="F24" s="260">
        <v>46403.625</v>
      </c>
      <c r="G24" s="261" t="e" vm="27">
        <v>#VALUE!</v>
      </c>
      <c r="H24" s="255" t="str">
        <v>Hull</v>
      </c>
      <c r="I24" s="263" t="str">
        <v/>
      </c>
      <c r="J24" s="256" t="str">
        <v>:</v>
      </c>
      <c r="K24" s="263" t="str">
        <v/>
      </c>
      <c r="L24" s="256" t="str">
        <v>Arsenal</v>
      </c>
      <c r="M24" s="257" t="e" vm="25">
        <v>#VALUE!</v>
      </c>
      <c r="N24" s="9" t="e" vm="25">
        <f t="shared" si="0"/>
        <v>#VALUE!</v>
      </c>
      <c r="O24" s="10" t="e" vm="25">
        <f t="shared" si="1"/>
        <v>#VALUE!</v>
      </c>
      <c r="P24" s="10" t="str">
        <f t="shared" si="2"/>
        <v/>
      </c>
      <c r="Q24" s="11" t="str">
        <f t="shared" si="3"/>
        <v>:</v>
      </c>
      <c r="R24" s="11" t="str">
        <f t="shared" si="4"/>
        <v>Arsenal</v>
      </c>
      <c r="S24" s="11" t="e">
        <f t="shared" si="5"/>
        <v>#VALUE!</v>
      </c>
      <c r="T24" s="11" t="e">
        <f t="shared" si="6"/>
        <v>#VALUE!</v>
      </c>
      <c r="U24" s="10">
        <f>IF(TEAM.SCHEDULE!$N24="Draw",1,IF(TEAM.SCHEDULE!$N24=I24,3,0))</f>
        <v>0</v>
      </c>
      <c r="V24" s="10">
        <f>IF(TEAM.SCHEDULE!$N24="Draw",1,IF(TEAM.SCHEDULE!$N24=M24,3,0))</f>
        <v>3</v>
      </c>
      <c r="W24" s="11" t="e">
        <f>+TEAM.SCHEDULE!$Q24+TEAM.SCHEDULE!$R24</f>
        <v>#VALUE!</v>
      </c>
      <c r="X24" s="12" t="e">
        <f t="shared" si="7"/>
        <v>#VALUE!</v>
      </c>
      <c r="Y24" s="8"/>
      <c r="Z24" s="8"/>
      <c r="AA24" s="8"/>
      <c r="AB24" s="8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81"/>
      <c r="AO24" s="81"/>
      <c r="AP24" s="83"/>
      <c r="AQ24" s="83"/>
      <c r="AR24" s="83"/>
      <c r="AS24" s="83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30" customHeight="1">
      <c r="A25" s="10"/>
      <c r="B25" s="255" t="str">
        <v>EPL</v>
      </c>
      <c r="C25" s="258">
        <v>46410</v>
      </c>
      <c r="D25" s="258" t="str">
        <v>Emirates Stadium</v>
      </c>
      <c r="E25" s="259">
        <v>0.625</v>
      </c>
      <c r="F25" s="260">
        <v>46410.625</v>
      </c>
      <c r="G25" s="261" t="e" vm="25">
        <v>#VALUE!</v>
      </c>
      <c r="H25" s="255" t="str">
        <v>Arsenal</v>
      </c>
      <c r="I25" s="263" t="str">
        <v/>
      </c>
      <c r="J25" s="256" t="str">
        <v>:</v>
      </c>
      <c r="K25" s="263" t="str">
        <v/>
      </c>
      <c r="L25" s="256" t="str">
        <v>Newcastle United</v>
      </c>
      <c r="M25" s="257" t="e" vm="42">
        <v>#VALUE!</v>
      </c>
      <c r="N25" s="9" t="e" vm="42">
        <f t="shared" si="0"/>
        <v>#VALUE!</v>
      </c>
      <c r="O25" s="10" t="e" vm="42">
        <f t="shared" si="1"/>
        <v>#VALUE!</v>
      </c>
      <c r="P25" s="10" t="str">
        <f t="shared" si="2"/>
        <v/>
      </c>
      <c r="Q25" s="11" t="str">
        <f t="shared" si="3"/>
        <v>:</v>
      </c>
      <c r="R25" s="11" t="str">
        <f t="shared" si="4"/>
        <v>Newcastle United</v>
      </c>
      <c r="S25" s="11" t="e">
        <f t="shared" si="5"/>
        <v>#VALUE!</v>
      </c>
      <c r="T25" s="11" t="e">
        <f t="shared" si="6"/>
        <v>#VALUE!</v>
      </c>
      <c r="U25" s="10">
        <f>IF(TEAM.SCHEDULE!$N25="Draw",1,IF(TEAM.SCHEDULE!$N25=I25,3,0))</f>
        <v>0</v>
      </c>
      <c r="V25" s="10">
        <f>IF(TEAM.SCHEDULE!$N25="Draw",1,IF(TEAM.SCHEDULE!$N25=M25,3,0))</f>
        <v>3</v>
      </c>
      <c r="W25" s="11" t="e">
        <f>+TEAM.SCHEDULE!$Q25+TEAM.SCHEDULE!$R25</f>
        <v>#VALUE!</v>
      </c>
      <c r="X25" s="12" t="e">
        <f t="shared" si="7"/>
        <v>#VALUE!</v>
      </c>
      <c r="Y25" s="8"/>
      <c r="Z25" s="8"/>
      <c r="AA25" s="8"/>
      <c r="AB25" s="8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81"/>
      <c r="AO25" s="81"/>
      <c r="AP25" s="83"/>
      <c r="AQ25" s="83"/>
      <c r="AR25" s="83"/>
      <c r="AS25" s="83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30" customHeight="1">
      <c r="A26" s="10"/>
      <c r="B26" s="255" t="str">
        <v>EPL</v>
      </c>
      <c r="C26" s="258">
        <v>46417</v>
      </c>
      <c r="D26" s="258" t="str">
        <v>Etihad Stadium</v>
      </c>
      <c r="E26" s="259">
        <v>0.625</v>
      </c>
      <c r="F26" s="260">
        <v>46417.625</v>
      </c>
      <c r="G26" s="261" t="e" vm="40">
        <v>#VALUE!</v>
      </c>
      <c r="H26" s="255" t="str">
        <v>Manchester City</v>
      </c>
      <c r="I26" s="263" t="str">
        <v/>
      </c>
      <c r="J26" s="256" t="str">
        <v>:</v>
      </c>
      <c r="K26" s="263" t="str">
        <v/>
      </c>
      <c r="L26" s="256" t="str">
        <v>Arsenal</v>
      </c>
      <c r="M26" s="257" t="e" vm="25">
        <v>#VALUE!</v>
      </c>
      <c r="N26" s="9" t="e" vm="25">
        <f t="shared" si="0"/>
        <v>#VALUE!</v>
      </c>
      <c r="O26" s="10" t="e" vm="25">
        <f t="shared" si="1"/>
        <v>#VALUE!</v>
      </c>
      <c r="P26" s="10" t="str">
        <f t="shared" si="2"/>
        <v/>
      </c>
      <c r="Q26" s="11" t="str">
        <f t="shared" si="3"/>
        <v>:</v>
      </c>
      <c r="R26" s="11" t="str">
        <f t="shared" si="4"/>
        <v>Arsenal</v>
      </c>
      <c r="S26" s="11" t="e">
        <f t="shared" si="5"/>
        <v>#VALUE!</v>
      </c>
      <c r="T26" s="11" t="e">
        <f t="shared" si="6"/>
        <v>#VALUE!</v>
      </c>
      <c r="U26" s="10">
        <f>IF(TEAM.SCHEDULE!$N26="Draw",1,IF(TEAM.SCHEDULE!$N26=I26,3,0))</f>
        <v>0</v>
      </c>
      <c r="V26" s="10">
        <f>IF(TEAM.SCHEDULE!$N26="Draw",1,IF(TEAM.SCHEDULE!$N26=M26,3,0))</f>
        <v>3</v>
      </c>
      <c r="W26" s="11" t="e">
        <f>+TEAM.SCHEDULE!$Q26+TEAM.SCHEDULE!$R26</f>
        <v>#VALUE!</v>
      </c>
      <c r="X26" s="12" t="e">
        <f t="shared" si="7"/>
        <v>#VALUE!</v>
      </c>
      <c r="Y26" s="8"/>
      <c r="Z26" s="8"/>
      <c r="AA26" s="8"/>
      <c r="AB26" s="8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81"/>
      <c r="AO26" s="81"/>
      <c r="AP26" s="83"/>
      <c r="AQ26" s="83"/>
      <c r="AR26" s="83"/>
      <c r="AS26" s="83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30" customHeight="1">
      <c r="A27" s="10"/>
      <c r="B27" s="255" t="str">
        <v>EPL</v>
      </c>
      <c r="C27" s="258">
        <v>46424</v>
      </c>
      <c r="D27" s="258" t="str">
        <v>Emirates Stadium</v>
      </c>
      <c r="E27" s="259">
        <v>0.625</v>
      </c>
      <c r="F27" s="260">
        <v>46424.625</v>
      </c>
      <c r="G27" s="261" t="e" vm="25">
        <v>#VALUE!</v>
      </c>
      <c r="H27" s="255" t="str">
        <v>Arsenal</v>
      </c>
      <c r="I27" s="263" t="str">
        <v/>
      </c>
      <c r="J27" s="256" t="str">
        <v>:</v>
      </c>
      <c r="K27" s="263" t="str">
        <v/>
      </c>
      <c r="L27" s="256" t="str">
        <v>Liverpool</v>
      </c>
      <c r="M27" s="257" t="e" vm="43">
        <v>#VALUE!</v>
      </c>
      <c r="N27" s="9" t="e" vm="43">
        <f t="shared" si="0"/>
        <v>#VALUE!</v>
      </c>
      <c r="O27" s="10" t="e" vm="43">
        <f t="shared" si="1"/>
        <v>#VALUE!</v>
      </c>
      <c r="P27" s="10" t="str">
        <f t="shared" si="2"/>
        <v/>
      </c>
      <c r="Q27" s="11" t="str">
        <f t="shared" si="3"/>
        <v>:</v>
      </c>
      <c r="R27" s="11" t="str">
        <f t="shared" si="4"/>
        <v>Liverpool</v>
      </c>
      <c r="S27" s="11" t="e">
        <f t="shared" si="5"/>
        <v>#VALUE!</v>
      </c>
      <c r="T27" s="11" t="e">
        <f t="shared" si="6"/>
        <v>#VALUE!</v>
      </c>
      <c r="U27" s="10">
        <f>IF(TEAM.SCHEDULE!$N27="Draw",1,IF(TEAM.SCHEDULE!$N27=I27,3,0))</f>
        <v>0</v>
      </c>
      <c r="V27" s="10">
        <f>IF(TEAM.SCHEDULE!$N27="Draw",1,IF(TEAM.SCHEDULE!$N27=M27,3,0))</f>
        <v>3</v>
      </c>
      <c r="W27" s="11" t="e">
        <f>+TEAM.SCHEDULE!$Q27+TEAM.SCHEDULE!$R27</f>
        <v>#VALUE!</v>
      </c>
      <c r="X27" s="12" t="e">
        <f t="shared" si="7"/>
        <v>#VALUE!</v>
      </c>
      <c r="Y27" s="8"/>
      <c r="Z27" s="8"/>
      <c r="AA27" s="8"/>
      <c r="AB27" s="8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81"/>
      <c r="AO27" s="81"/>
      <c r="AP27" s="83"/>
      <c r="AQ27" s="83"/>
      <c r="AR27" s="83"/>
      <c r="AS27" s="83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7" ht="30" customHeight="1">
      <c r="A28" s="10"/>
      <c r="B28" s="255" t="str">
        <v>EPL</v>
      </c>
      <c r="C28" s="258">
        <v>46428</v>
      </c>
      <c r="D28" s="258" t="str">
        <v>Portman Road</v>
      </c>
      <c r="E28" s="259">
        <v>0.83333333333333337</v>
      </c>
      <c r="F28" s="260">
        <v>46428.833333333336</v>
      </c>
      <c r="G28" s="261" t="e" vm="31">
        <v>#VALUE!</v>
      </c>
      <c r="H28" s="255" t="str">
        <v>Ipswich</v>
      </c>
      <c r="I28" s="263" t="str">
        <v/>
      </c>
      <c r="J28" s="256" t="str">
        <v>:</v>
      </c>
      <c r="K28" s="263" t="str">
        <v/>
      </c>
      <c r="L28" s="256" t="str">
        <v>Arsenal</v>
      </c>
      <c r="M28" s="257" t="e" vm="25">
        <v>#VALUE!</v>
      </c>
      <c r="N28" s="9" t="e" vm="25">
        <f t="shared" si="0"/>
        <v>#VALUE!</v>
      </c>
      <c r="O28" s="10" t="e" vm="25">
        <f t="shared" si="1"/>
        <v>#VALUE!</v>
      </c>
      <c r="P28" s="10" t="str">
        <f t="shared" si="2"/>
        <v/>
      </c>
      <c r="Q28" s="11" t="str">
        <f t="shared" si="3"/>
        <v>:</v>
      </c>
      <c r="R28" s="11" t="str">
        <f t="shared" si="4"/>
        <v>Arsenal</v>
      </c>
      <c r="S28" s="11" t="e">
        <f t="shared" si="5"/>
        <v>#VALUE!</v>
      </c>
      <c r="T28" s="11" t="e">
        <f t="shared" si="6"/>
        <v>#VALUE!</v>
      </c>
      <c r="U28" s="10">
        <f>IF(TEAM.SCHEDULE!$N28="Draw",1,IF(TEAM.SCHEDULE!$N28=I28,3,0))</f>
        <v>0</v>
      </c>
      <c r="V28" s="10">
        <f>IF(TEAM.SCHEDULE!$N28="Draw",1,IF(TEAM.SCHEDULE!$N28=M28,3,0))</f>
        <v>3</v>
      </c>
      <c r="W28" s="10" t="e">
        <f t="shared" ref="W28:W42" si="9">+Q28+R28+N(#REF!)+N(#REF!)</f>
        <v>#VALUE!</v>
      </c>
      <c r="X28" s="12" t="e">
        <f t="shared" si="7"/>
        <v>#VALUE!</v>
      </c>
      <c r="Y28" s="8"/>
      <c r="Z28" s="8"/>
      <c r="AA28" s="8"/>
      <c r="AB28" s="8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81"/>
      <c r="AO28" s="81"/>
      <c r="AP28" s="83"/>
      <c r="AQ28" s="83"/>
      <c r="AR28" s="83"/>
      <c r="AS28" s="83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7" ht="30" customHeight="1">
      <c r="A29" s="10"/>
      <c r="B29" s="255" t="str">
        <v>EPL</v>
      </c>
      <c r="C29" s="258">
        <v>46438</v>
      </c>
      <c r="D29" s="258" t="str">
        <v>Emirates Stadium</v>
      </c>
      <c r="E29" s="259">
        <v>0.625</v>
      </c>
      <c r="F29" s="260">
        <v>46438.625</v>
      </c>
      <c r="G29" s="261" t="e" vm="25">
        <v>#VALUE!</v>
      </c>
      <c r="H29" s="255" t="str">
        <v>Arsenal</v>
      </c>
      <c r="I29" s="263" t="str">
        <v/>
      </c>
      <c r="J29" s="256" t="str">
        <v>:</v>
      </c>
      <c r="K29" s="263" t="str">
        <v/>
      </c>
      <c r="L29" s="256" t="str">
        <v>Fulham</v>
      </c>
      <c r="M29" s="257" t="e" vm="44">
        <v>#VALUE!</v>
      </c>
      <c r="N29" s="9" t="e" vm="44">
        <f t="shared" si="0"/>
        <v>#VALUE!</v>
      </c>
      <c r="O29" s="10" t="e" vm="44">
        <f t="shared" si="1"/>
        <v>#VALUE!</v>
      </c>
      <c r="P29" s="10" t="str">
        <f t="shared" si="2"/>
        <v/>
      </c>
      <c r="Q29" s="11" t="str">
        <f t="shared" si="3"/>
        <v>:</v>
      </c>
      <c r="R29" s="11" t="str">
        <f t="shared" si="4"/>
        <v>Fulham</v>
      </c>
      <c r="S29" s="11" t="e">
        <f t="shared" si="5"/>
        <v>#VALUE!</v>
      </c>
      <c r="T29" s="11" t="e">
        <f t="shared" si="6"/>
        <v>#VALUE!</v>
      </c>
      <c r="U29" s="10">
        <f>IF(TEAM.SCHEDULE!$N29="Draw",1,IF(TEAM.SCHEDULE!$N29=I29,3,0))</f>
        <v>0</v>
      </c>
      <c r="V29" s="10">
        <f>IF(TEAM.SCHEDULE!$N29="Draw",1,IF(TEAM.SCHEDULE!$N29=M29,3,0))</f>
        <v>3</v>
      </c>
      <c r="W29" s="10" t="e">
        <f t="shared" si="9"/>
        <v>#VALUE!</v>
      </c>
      <c r="X29" s="12" t="e">
        <f t="shared" si="7"/>
        <v>#VALUE!</v>
      </c>
      <c r="Y29" s="8"/>
      <c r="Z29" s="8"/>
      <c r="AA29" s="8"/>
      <c r="AB29" s="8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81"/>
      <c r="AO29" s="81"/>
      <c r="AP29" s="83"/>
      <c r="AQ29" s="83"/>
      <c r="AR29" s="83"/>
      <c r="AS29" s="83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ht="30" customHeight="1">
      <c r="A30" s="10"/>
      <c r="B30" s="255" t="str">
        <v>EPL</v>
      </c>
      <c r="C30" s="258">
        <v>46445</v>
      </c>
      <c r="D30" s="258" t="str">
        <v>Old Trafford</v>
      </c>
      <c r="E30" s="259">
        <v>0.625</v>
      </c>
      <c r="F30" s="260">
        <v>46445.625</v>
      </c>
      <c r="G30" s="261" t="e" vm="28">
        <v>#VALUE!</v>
      </c>
      <c r="H30" s="255" t="str">
        <v>Manchester United</v>
      </c>
      <c r="I30" s="263" t="str">
        <v/>
      </c>
      <c r="J30" s="256" t="str">
        <v>:</v>
      </c>
      <c r="K30" s="263" t="str">
        <v/>
      </c>
      <c r="L30" s="256" t="str">
        <v>Arsenal</v>
      </c>
      <c r="M30" s="257" t="e" vm="25">
        <v>#VALUE!</v>
      </c>
      <c r="N30" s="9" t="e" vm="25">
        <f t="shared" si="0"/>
        <v>#VALUE!</v>
      </c>
      <c r="O30" s="10" t="e" vm="25">
        <f t="shared" si="1"/>
        <v>#VALUE!</v>
      </c>
      <c r="P30" s="10" t="str">
        <f t="shared" si="2"/>
        <v/>
      </c>
      <c r="Q30" s="11" t="str">
        <f t="shared" si="3"/>
        <v>:</v>
      </c>
      <c r="R30" s="11" t="str">
        <f t="shared" si="4"/>
        <v>Arsenal</v>
      </c>
      <c r="S30" s="11" t="e">
        <f t="shared" si="5"/>
        <v>#VALUE!</v>
      </c>
      <c r="T30" s="11" t="e">
        <f t="shared" si="6"/>
        <v>#VALUE!</v>
      </c>
      <c r="U30" s="10">
        <f>IF(TEAM.SCHEDULE!$N30="Draw",1,IF(TEAM.SCHEDULE!$N30=I30,3,0))</f>
        <v>0</v>
      </c>
      <c r="V30" s="10">
        <f>IF(TEAM.SCHEDULE!$N30="Draw",1,IF(TEAM.SCHEDULE!$N30=M30,3,0))</f>
        <v>3</v>
      </c>
      <c r="W30" s="10" t="e">
        <f t="shared" si="9"/>
        <v>#VALUE!</v>
      </c>
      <c r="X30" s="12" t="e">
        <f t="shared" si="7"/>
        <v>#VALUE!</v>
      </c>
      <c r="Y30" s="8"/>
      <c r="Z30" s="8"/>
      <c r="AA30" s="8"/>
      <c r="AB30" s="8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81"/>
      <c r="AO30" s="81"/>
      <c r="AP30" s="77"/>
      <c r="AQ30" s="77"/>
      <c r="AR30" s="77"/>
      <c r="AS30" s="77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7" ht="30" customHeight="1">
      <c r="A31" s="10"/>
      <c r="B31" s="255" t="str">
        <v>EPL</v>
      </c>
      <c r="C31" s="258">
        <v>46449</v>
      </c>
      <c r="D31" s="258" t="str">
        <v>Emirates Stadium</v>
      </c>
      <c r="E31" s="259">
        <v>0.83333333333333337</v>
      </c>
      <c r="F31" s="260">
        <v>46449.833333333336</v>
      </c>
      <c r="G31" s="261" t="e" vm="25">
        <v>#VALUE!</v>
      </c>
      <c r="H31" s="255" t="str">
        <v>Arsenal</v>
      </c>
      <c r="I31" s="263" t="str">
        <v/>
      </c>
      <c r="J31" s="256" t="str">
        <v>:</v>
      </c>
      <c r="K31" s="263" t="str">
        <v/>
      </c>
      <c r="L31" s="256" t="str">
        <v>Crystal Palace</v>
      </c>
      <c r="M31" s="257" t="e" vm="30">
        <v>#VALUE!</v>
      </c>
      <c r="N31" s="9" t="e" vm="30">
        <f t="shared" si="0"/>
        <v>#VALUE!</v>
      </c>
      <c r="O31" s="10" t="e" vm="30">
        <f t="shared" si="1"/>
        <v>#VALUE!</v>
      </c>
      <c r="P31" s="10" t="str">
        <f t="shared" si="2"/>
        <v/>
      </c>
      <c r="Q31" s="11" t="str">
        <f t="shared" si="3"/>
        <v>:</v>
      </c>
      <c r="R31" s="11" t="str">
        <f t="shared" si="4"/>
        <v>Crystal Palace</v>
      </c>
      <c r="S31" s="11" t="e">
        <f t="shared" si="5"/>
        <v>#VALUE!</v>
      </c>
      <c r="T31" s="11" t="e">
        <f t="shared" si="6"/>
        <v>#VALUE!</v>
      </c>
      <c r="U31" s="10">
        <f>IF(TEAM.SCHEDULE!$N31="Draw",1,IF(TEAM.SCHEDULE!$N31=I31,3,0))</f>
        <v>0</v>
      </c>
      <c r="V31" s="10">
        <f>IF(TEAM.SCHEDULE!$N31="Draw",1,IF(TEAM.SCHEDULE!$N31=M31,3,0))</f>
        <v>3</v>
      </c>
      <c r="W31" s="10" t="e">
        <f t="shared" si="9"/>
        <v>#VALUE!</v>
      </c>
      <c r="X31" s="12" t="e">
        <f t="shared" si="7"/>
        <v>#VALUE!</v>
      </c>
      <c r="Y31" s="8"/>
      <c r="Z31" s="8"/>
      <c r="AA31" s="8"/>
      <c r="AB31" s="8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81"/>
      <c r="AO31" s="81"/>
      <c r="AP31" s="77"/>
      <c r="AQ31" s="77"/>
      <c r="AR31" s="77"/>
      <c r="AS31" s="77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ht="30" customHeight="1">
      <c r="A32" s="10"/>
      <c r="B32" s="255" t="str">
        <v>EPL</v>
      </c>
      <c r="C32" s="258">
        <v>46459</v>
      </c>
      <c r="D32" s="258" t="str">
        <v>Stamford Bridge</v>
      </c>
      <c r="E32" s="259">
        <v>0.625</v>
      </c>
      <c r="F32" s="260">
        <v>46459.625</v>
      </c>
      <c r="G32" s="261" t="e" vm="41">
        <v>#VALUE!</v>
      </c>
      <c r="H32" s="255" t="str">
        <v>Chelsea</v>
      </c>
      <c r="I32" s="263" t="str">
        <v/>
      </c>
      <c r="J32" s="256" t="str">
        <v>:</v>
      </c>
      <c r="K32" s="263" t="str">
        <v/>
      </c>
      <c r="L32" s="256" t="str">
        <v>Arsenal</v>
      </c>
      <c r="M32" s="257" t="e" vm="25">
        <v>#VALUE!</v>
      </c>
      <c r="N32" s="9" t="e" vm="25">
        <f t="shared" si="0"/>
        <v>#VALUE!</v>
      </c>
      <c r="O32" s="10" t="e" vm="25">
        <f t="shared" si="1"/>
        <v>#VALUE!</v>
      </c>
      <c r="P32" s="10" t="str">
        <f t="shared" si="2"/>
        <v/>
      </c>
      <c r="Q32" s="11" t="str">
        <f t="shared" si="3"/>
        <v>:</v>
      </c>
      <c r="R32" s="11" t="str">
        <f t="shared" si="4"/>
        <v>Arsenal</v>
      </c>
      <c r="S32" s="11" t="e">
        <f t="shared" si="5"/>
        <v>#VALUE!</v>
      </c>
      <c r="T32" s="11" t="e">
        <f t="shared" si="6"/>
        <v>#VALUE!</v>
      </c>
      <c r="U32" s="10">
        <f>IF(TEAM.SCHEDULE!$N32="Draw",1,IF(TEAM.SCHEDULE!$N32=I32,3,0))</f>
        <v>0</v>
      </c>
      <c r="V32" s="10">
        <f>IF(TEAM.SCHEDULE!$N32="Draw",1,IF(TEAM.SCHEDULE!$N32=M32,3,0))</f>
        <v>3</v>
      </c>
      <c r="W32" s="10" t="e">
        <f t="shared" si="9"/>
        <v>#VALUE!</v>
      </c>
      <c r="X32" s="12" t="e">
        <f t="shared" si="7"/>
        <v>#VALUE!</v>
      </c>
      <c r="Y32" s="8"/>
      <c r="Z32" s="8"/>
      <c r="AA32" s="8"/>
      <c r="AB32" s="8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81"/>
      <c r="AO32" s="81"/>
      <c r="AP32" s="77"/>
      <c r="AQ32" s="77"/>
      <c r="AR32" s="77"/>
      <c r="AS32" s="77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 ht="30" customHeight="1">
      <c r="A33" s="10"/>
      <c r="B33" s="255" t="str">
        <v>EPL</v>
      </c>
      <c r="C33" s="258">
        <v>46466</v>
      </c>
      <c r="D33" s="258" t="str">
        <v>Emirates Stadium</v>
      </c>
      <c r="E33" s="259">
        <v>0.625</v>
      </c>
      <c r="F33" s="260">
        <v>46466.625</v>
      </c>
      <c r="G33" s="261" t="e" vm="25">
        <v>#VALUE!</v>
      </c>
      <c r="H33" s="255" t="str">
        <v>Arsenal</v>
      </c>
      <c r="I33" s="263" t="str">
        <v/>
      </c>
      <c r="J33" s="256" t="str">
        <v>:</v>
      </c>
      <c r="K33" s="263" t="str">
        <v/>
      </c>
      <c r="L33" s="256" t="str">
        <v>Sunderland</v>
      </c>
      <c r="M33" s="257" t="e" vm="32">
        <v>#VALUE!</v>
      </c>
      <c r="N33" s="9" t="e" vm="32">
        <f t="shared" si="0"/>
        <v>#VALUE!</v>
      </c>
      <c r="O33" s="10" t="e" vm="32">
        <f t="shared" si="1"/>
        <v>#VALUE!</v>
      </c>
      <c r="P33" s="10" t="str">
        <f t="shared" si="2"/>
        <v/>
      </c>
      <c r="Q33" s="11" t="str">
        <f t="shared" si="3"/>
        <v>:</v>
      </c>
      <c r="R33" s="11" t="str">
        <f t="shared" si="4"/>
        <v>Sunderland</v>
      </c>
      <c r="S33" s="11" t="e">
        <f t="shared" si="5"/>
        <v>#VALUE!</v>
      </c>
      <c r="T33" s="11" t="e">
        <f t="shared" si="6"/>
        <v>#VALUE!</v>
      </c>
      <c r="U33" s="10">
        <f>IF(TEAM.SCHEDULE!$N33="Draw",1,IF(TEAM.SCHEDULE!$N33=I33,3,0))</f>
        <v>0</v>
      </c>
      <c r="V33" s="10">
        <f>IF(TEAM.SCHEDULE!$N33="Draw",1,IF(TEAM.SCHEDULE!$N33=M33,3,0))</f>
        <v>3</v>
      </c>
      <c r="W33" s="10" t="e">
        <f t="shared" si="9"/>
        <v>#VALUE!</v>
      </c>
      <c r="X33" s="12" t="e">
        <f t="shared" si="7"/>
        <v>#VALUE!</v>
      </c>
      <c r="Y33" s="8"/>
      <c r="Z33" s="8"/>
      <c r="AA33" s="8"/>
      <c r="AB33" s="8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81"/>
      <c r="AO33" s="81"/>
      <c r="AP33" s="77"/>
      <c r="AQ33" s="77"/>
      <c r="AR33" s="77"/>
      <c r="AS33" s="77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ht="30" customHeight="1">
      <c r="A34" s="10"/>
      <c r="B34" s="255" t="str">
        <v>EPL</v>
      </c>
      <c r="C34" s="258">
        <v>46487</v>
      </c>
      <c r="D34" s="258" t="str">
        <v>Coventry Building Society Arena</v>
      </c>
      <c r="E34" s="259">
        <v>0.625</v>
      </c>
      <c r="F34" s="260">
        <v>46487.625</v>
      </c>
      <c r="G34" s="261" t="e" vm="26">
        <v>#VALUE!</v>
      </c>
      <c r="H34" s="255" t="str">
        <v>Coventry</v>
      </c>
      <c r="I34" s="263" t="str">
        <v/>
      </c>
      <c r="J34" s="256" t="str">
        <v>:</v>
      </c>
      <c r="K34" s="263" t="str">
        <v/>
      </c>
      <c r="L34" s="256" t="str">
        <v>Arsenal</v>
      </c>
      <c r="M34" s="257" t="e" vm="25">
        <v>#VALUE!</v>
      </c>
      <c r="N34" s="9" t="e" vm="25">
        <f t="shared" si="0"/>
        <v>#VALUE!</v>
      </c>
      <c r="O34" s="10" t="e" vm="25">
        <f t="shared" si="1"/>
        <v>#VALUE!</v>
      </c>
      <c r="P34" s="10" t="str">
        <f t="shared" si="2"/>
        <v/>
      </c>
      <c r="Q34" s="11" t="str">
        <f t="shared" si="3"/>
        <v>:</v>
      </c>
      <c r="R34" s="11" t="str">
        <f t="shared" si="4"/>
        <v>Arsenal</v>
      </c>
      <c r="S34" s="11" t="e">
        <f t="shared" si="5"/>
        <v>#VALUE!</v>
      </c>
      <c r="T34" s="11" t="e">
        <f t="shared" si="6"/>
        <v>#VALUE!</v>
      </c>
      <c r="U34" s="10">
        <f>IF(TEAM.SCHEDULE!$N34="Draw",1,IF(TEAM.SCHEDULE!$N34=I34,3,0))</f>
        <v>0</v>
      </c>
      <c r="V34" s="10">
        <f>IF(TEAM.SCHEDULE!$N34="Draw",1,IF(TEAM.SCHEDULE!$N34=M34,3,0))</f>
        <v>3</v>
      </c>
      <c r="W34" s="10" t="e">
        <f t="shared" si="9"/>
        <v>#VALUE!</v>
      </c>
      <c r="X34" s="12" t="e">
        <f t="shared" si="7"/>
        <v>#VALUE!</v>
      </c>
      <c r="Y34" s="8"/>
      <c r="Z34" s="8"/>
      <c r="AA34" s="8"/>
      <c r="AB34" s="8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81"/>
      <c r="AO34" s="81"/>
      <c r="AP34" s="77"/>
      <c r="AQ34" s="77"/>
      <c r="AR34" s="77"/>
      <c r="AS34" s="77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1:57" ht="30" customHeight="1">
      <c r="A35" s="10"/>
      <c r="B35" s="255" t="str">
        <v>EPL</v>
      </c>
      <c r="C35" s="258">
        <v>46494</v>
      </c>
      <c r="D35" s="258" t="str">
        <v>Emirates Stadium</v>
      </c>
      <c r="E35" s="259">
        <v>0.625</v>
      </c>
      <c r="F35" s="260">
        <v>46494.625</v>
      </c>
      <c r="G35" s="261" t="e" vm="25">
        <v>#VALUE!</v>
      </c>
      <c r="H35" s="255" t="str">
        <v>Arsenal</v>
      </c>
      <c r="I35" s="263" t="str">
        <v/>
      </c>
      <c r="J35" s="256" t="str">
        <v>:</v>
      </c>
      <c r="K35" s="263" t="str">
        <v/>
      </c>
      <c r="L35" s="256" t="str">
        <v>Aston Villa</v>
      </c>
      <c r="M35" s="257" t="e" vm="33">
        <v>#VALUE!</v>
      </c>
      <c r="N35" s="9" t="e" vm="33">
        <f t="shared" si="0"/>
        <v>#VALUE!</v>
      </c>
      <c r="O35" s="10" t="e" vm="33">
        <f t="shared" si="1"/>
        <v>#VALUE!</v>
      </c>
      <c r="P35" s="10" t="str">
        <f t="shared" si="2"/>
        <v/>
      </c>
      <c r="Q35" s="11" t="str">
        <f t="shared" si="3"/>
        <v>:</v>
      </c>
      <c r="R35" s="11" t="str">
        <f t="shared" si="4"/>
        <v>Aston Villa</v>
      </c>
      <c r="S35" s="11" t="e">
        <f t="shared" si="5"/>
        <v>#VALUE!</v>
      </c>
      <c r="T35" s="11" t="e">
        <f t="shared" si="6"/>
        <v>#VALUE!</v>
      </c>
      <c r="U35" s="10">
        <f>IF(TEAM.SCHEDULE!$N35="Draw",1,IF(TEAM.SCHEDULE!$N35=I35,3,0))</f>
        <v>0</v>
      </c>
      <c r="V35" s="10">
        <f>IF(TEAM.SCHEDULE!$N35="Draw",1,IF(TEAM.SCHEDULE!$N35=M35,3,0))</f>
        <v>3</v>
      </c>
      <c r="W35" s="10" t="e">
        <f t="shared" si="9"/>
        <v>#VALUE!</v>
      </c>
      <c r="X35" s="12" t="e">
        <f t="shared" si="7"/>
        <v>#VALUE!</v>
      </c>
      <c r="Y35" s="8"/>
      <c r="Z35" s="8"/>
      <c r="AA35" s="8"/>
      <c r="AB35" s="8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81"/>
      <c r="AO35" s="81"/>
      <c r="AP35" s="77"/>
      <c r="AQ35" s="77"/>
      <c r="AR35" s="77"/>
      <c r="AS35" s="77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</row>
    <row r="36" spans="1:57" ht="30" customHeight="1">
      <c r="A36" s="10"/>
      <c r="B36" s="255" t="str">
        <v>EPL</v>
      </c>
      <c r="C36" s="258">
        <v>46501</v>
      </c>
      <c r="D36" s="258" t="str">
        <v>Vitality Stadium</v>
      </c>
      <c r="E36" s="259">
        <v>0.625</v>
      </c>
      <c r="F36" s="260">
        <v>46501.625</v>
      </c>
      <c r="G36" s="261" t="e" vm="36">
        <v>#VALUE!</v>
      </c>
      <c r="H36" s="255" t="str">
        <v>Bournemouth</v>
      </c>
      <c r="I36" s="263" t="str">
        <v/>
      </c>
      <c r="J36" s="256" t="str">
        <v>:</v>
      </c>
      <c r="K36" s="263" t="str">
        <v/>
      </c>
      <c r="L36" s="256" t="str">
        <v>Arsenal</v>
      </c>
      <c r="M36" s="257" t="e" vm="25">
        <v>#VALUE!</v>
      </c>
      <c r="N36" s="9" t="e" vm="25">
        <f t="shared" si="0"/>
        <v>#VALUE!</v>
      </c>
      <c r="O36" s="10" t="e" vm="25">
        <f t="shared" si="1"/>
        <v>#VALUE!</v>
      </c>
      <c r="P36" s="10" t="str">
        <f t="shared" si="2"/>
        <v/>
      </c>
      <c r="Q36" s="11" t="str">
        <f t="shared" si="3"/>
        <v>:</v>
      </c>
      <c r="R36" s="11" t="str">
        <f t="shared" si="4"/>
        <v>Arsenal</v>
      </c>
      <c r="S36" s="11" t="e">
        <f t="shared" si="5"/>
        <v>#VALUE!</v>
      </c>
      <c r="T36" s="11" t="e">
        <f t="shared" si="6"/>
        <v>#VALUE!</v>
      </c>
      <c r="U36" s="10">
        <f>IF(TEAM.SCHEDULE!$N36="Draw",1,IF(TEAM.SCHEDULE!$N36=I36,3,0))</f>
        <v>0</v>
      </c>
      <c r="V36" s="10">
        <f>IF(TEAM.SCHEDULE!$N36="Draw",1,IF(TEAM.SCHEDULE!$N36=M36,3,0))</f>
        <v>3</v>
      </c>
      <c r="W36" s="10" t="e">
        <f t="shared" si="9"/>
        <v>#VALUE!</v>
      </c>
      <c r="X36" s="12" t="e">
        <f t="shared" si="7"/>
        <v>#VALUE!</v>
      </c>
      <c r="Y36" s="8"/>
      <c r="Z36" s="8"/>
      <c r="AA36" s="8"/>
      <c r="AB36" s="8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81"/>
      <c r="AO36" s="81"/>
      <c r="AP36" s="77"/>
      <c r="AQ36" s="77"/>
      <c r="AR36" s="77"/>
      <c r="AS36" s="77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</row>
    <row r="37" spans="1:57" ht="30" customHeight="1">
      <c r="A37" s="10"/>
      <c r="B37" s="255" t="str">
        <v>EPL</v>
      </c>
      <c r="C37" s="258">
        <v>46508</v>
      </c>
      <c r="D37" s="258" t="str">
        <v>Emirates Stadium</v>
      </c>
      <c r="E37" s="259">
        <v>0.625</v>
      </c>
      <c r="F37" s="260">
        <v>46508.625</v>
      </c>
      <c r="G37" s="261" t="e" vm="25">
        <v>#VALUE!</v>
      </c>
      <c r="H37" s="255" t="str">
        <v>Arsenal</v>
      </c>
      <c r="I37" s="263" t="str">
        <v/>
      </c>
      <c r="J37" s="256" t="str">
        <v>:</v>
      </c>
      <c r="K37" s="263" t="str">
        <v/>
      </c>
      <c r="L37" s="256" t="str">
        <v>Tottenham</v>
      </c>
      <c r="M37" s="257" t="e" vm="38">
        <v>#VALUE!</v>
      </c>
      <c r="N37" s="9" t="e" vm="38">
        <f t="shared" si="0"/>
        <v>#VALUE!</v>
      </c>
      <c r="O37" s="10" t="e" vm="38">
        <f t="shared" si="1"/>
        <v>#VALUE!</v>
      </c>
      <c r="P37" s="10" t="str">
        <f t="shared" si="2"/>
        <v/>
      </c>
      <c r="Q37" s="11" t="str">
        <f t="shared" si="3"/>
        <v>:</v>
      </c>
      <c r="R37" s="11" t="str">
        <f t="shared" si="4"/>
        <v>Tottenham</v>
      </c>
      <c r="S37" s="11" t="e">
        <f t="shared" si="5"/>
        <v>#VALUE!</v>
      </c>
      <c r="T37" s="11" t="e">
        <f t="shared" si="6"/>
        <v>#VALUE!</v>
      </c>
      <c r="U37" s="10">
        <f>IF(TEAM.SCHEDULE!$N37="Draw",1,IF(TEAM.SCHEDULE!$N37=I37,3,0))</f>
        <v>0</v>
      </c>
      <c r="V37" s="10">
        <f>IF(TEAM.SCHEDULE!$N37="Draw",1,IF(TEAM.SCHEDULE!$N37=M37,3,0))</f>
        <v>3</v>
      </c>
      <c r="W37" s="10" t="e">
        <f t="shared" si="9"/>
        <v>#VALUE!</v>
      </c>
      <c r="X37" s="12" t="e">
        <f t="shared" si="7"/>
        <v>#VALUE!</v>
      </c>
      <c r="Y37" s="8"/>
      <c r="Z37" s="8"/>
      <c r="AA37" s="8"/>
      <c r="AB37" s="8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81"/>
      <c r="AO37" s="81"/>
      <c r="AP37" s="77"/>
      <c r="AQ37" s="77"/>
      <c r="AR37" s="77"/>
      <c r="AS37" s="77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ht="30" customHeight="1">
      <c r="A38" s="10"/>
      <c r="B38" s="255" t="str">
        <v>EPL</v>
      </c>
      <c r="C38" s="258">
        <v>46515</v>
      </c>
      <c r="D38" s="258" t="str">
        <v>Elland Road</v>
      </c>
      <c r="E38" s="259">
        <v>0.625</v>
      </c>
      <c r="F38" s="260">
        <v>46515.625</v>
      </c>
      <c r="G38" s="261" t="e" vm="35">
        <v>#VALUE!</v>
      </c>
      <c r="H38" s="255" t="str">
        <v>Leeds</v>
      </c>
      <c r="I38" s="263" t="str">
        <v/>
      </c>
      <c r="J38" s="256" t="str">
        <v>:</v>
      </c>
      <c r="K38" s="263" t="str">
        <v/>
      </c>
      <c r="L38" s="256" t="str">
        <v>Arsenal</v>
      </c>
      <c r="M38" s="257" t="e" vm="25">
        <v>#VALUE!</v>
      </c>
      <c r="N38" s="9" t="e" vm="25">
        <f t="shared" si="0"/>
        <v>#VALUE!</v>
      </c>
      <c r="O38" s="10" t="e" vm="25">
        <f t="shared" si="1"/>
        <v>#VALUE!</v>
      </c>
      <c r="P38" s="10" t="str">
        <f t="shared" si="2"/>
        <v/>
      </c>
      <c r="Q38" s="11" t="str">
        <f t="shared" si="3"/>
        <v>:</v>
      </c>
      <c r="R38" s="11" t="str">
        <f t="shared" si="4"/>
        <v>Arsenal</v>
      </c>
      <c r="S38" s="11" t="e">
        <f t="shared" si="5"/>
        <v>#VALUE!</v>
      </c>
      <c r="T38" s="11" t="e">
        <f t="shared" si="6"/>
        <v>#VALUE!</v>
      </c>
      <c r="U38" s="10">
        <f>IF(TEAM.SCHEDULE!$N38="Draw",1,IF(TEAM.SCHEDULE!$N38=I38,3,0))</f>
        <v>0</v>
      </c>
      <c r="V38" s="10">
        <f>IF(TEAM.SCHEDULE!$N38="Draw",1,IF(TEAM.SCHEDULE!$N38=M38,3,0))</f>
        <v>3</v>
      </c>
      <c r="W38" s="10" t="e">
        <f t="shared" si="9"/>
        <v>#VALUE!</v>
      </c>
      <c r="X38" s="12" t="e">
        <f t="shared" si="7"/>
        <v>#VALUE!</v>
      </c>
      <c r="Y38" s="8"/>
      <c r="Z38" s="8"/>
      <c r="AA38" s="8"/>
      <c r="AB38" s="8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81"/>
      <c r="AO38" s="81"/>
      <c r="AP38" s="77"/>
      <c r="AQ38" s="77"/>
      <c r="AR38" s="77"/>
      <c r="AS38" s="77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1:57" ht="30" customHeight="1">
      <c r="A39" s="10"/>
      <c r="B39" s="255" t="str">
        <v>EPL</v>
      </c>
      <c r="C39" s="258">
        <v>46522</v>
      </c>
      <c r="D39" s="258" t="str">
        <v>Emirates Stadium</v>
      </c>
      <c r="E39" s="259">
        <v>0.625</v>
      </c>
      <c r="F39" s="260">
        <v>46522.625</v>
      </c>
      <c r="G39" s="261" t="e" vm="25">
        <v>#VALUE!</v>
      </c>
      <c r="H39" s="255" t="str">
        <v>Arsenal</v>
      </c>
      <c r="I39" s="263" t="str">
        <v/>
      </c>
      <c r="J39" s="256" t="str">
        <v>:</v>
      </c>
      <c r="K39" s="263" t="str">
        <v/>
      </c>
      <c r="L39" s="256" t="str">
        <v>Nottingham Forest</v>
      </c>
      <c r="M39" s="257" t="e" vm="34">
        <v>#VALUE!</v>
      </c>
      <c r="N39" s="9" t="e" vm="34">
        <f t="shared" si="0"/>
        <v>#VALUE!</v>
      </c>
      <c r="O39" s="10" t="e" vm="34">
        <f t="shared" si="1"/>
        <v>#VALUE!</v>
      </c>
      <c r="P39" s="10" t="str">
        <f t="shared" si="2"/>
        <v/>
      </c>
      <c r="Q39" s="11" t="str">
        <f t="shared" si="3"/>
        <v>:</v>
      </c>
      <c r="R39" s="11" t="str">
        <f t="shared" si="4"/>
        <v>Nottingham Forest</v>
      </c>
      <c r="S39" s="11" t="e">
        <f t="shared" si="5"/>
        <v>#VALUE!</v>
      </c>
      <c r="T39" s="11" t="e">
        <f t="shared" si="6"/>
        <v>#VALUE!</v>
      </c>
      <c r="U39" s="10">
        <f>IF(TEAM.SCHEDULE!$N39="Draw",1,IF(TEAM.SCHEDULE!$N39=I39,3,0))</f>
        <v>0</v>
      </c>
      <c r="V39" s="10">
        <f>IF(TEAM.SCHEDULE!$N39="Draw",1,IF(TEAM.SCHEDULE!$N39=M39,3,0))</f>
        <v>3</v>
      </c>
      <c r="W39" s="10" t="e">
        <f t="shared" si="9"/>
        <v>#VALUE!</v>
      </c>
      <c r="X39" s="12" t="e">
        <f t="shared" si="7"/>
        <v>#VALUE!</v>
      </c>
      <c r="Y39" s="8"/>
      <c r="Z39" s="8"/>
      <c r="AA39" s="8"/>
      <c r="AB39" s="8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81"/>
      <c r="AO39" s="81"/>
      <c r="AP39" s="77"/>
      <c r="AQ39" s="77"/>
      <c r="AR39" s="77"/>
      <c r="AS39" s="77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57" ht="30" customHeight="1">
      <c r="A40" s="10"/>
      <c r="B40" s="255" t="str">
        <v>EPL</v>
      </c>
      <c r="C40" s="258">
        <v>46530</v>
      </c>
      <c r="D40" s="258" t="str">
        <v>Hill Dickinson Stadium</v>
      </c>
      <c r="E40" s="259">
        <v>0.625</v>
      </c>
      <c r="F40" s="260">
        <v>46530.625</v>
      </c>
      <c r="G40" s="261" t="e" vm="29">
        <v>#VALUE!</v>
      </c>
      <c r="H40" s="255" t="str">
        <v>Everton</v>
      </c>
      <c r="I40" s="263" t="str">
        <v/>
      </c>
      <c r="J40" s="256" t="str">
        <v>:</v>
      </c>
      <c r="K40" s="263" t="str">
        <v/>
      </c>
      <c r="L40" s="256" t="str">
        <v>Arsenal</v>
      </c>
      <c r="M40" s="257" t="e" vm="25">
        <v>#VALUE!</v>
      </c>
      <c r="N40" s="9" t="e" vm="25">
        <f t="shared" si="0"/>
        <v>#VALUE!</v>
      </c>
      <c r="O40" s="10" t="e" vm="25">
        <f t="shared" si="1"/>
        <v>#VALUE!</v>
      </c>
      <c r="P40" s="10" t="str">
        <f t="shared" si="2"/>
        <v/>
      </c>
      <c r="Q40" s="11" t="str">
        <f t="shared" si="3"/>
        <v>:</v>
      </c>
      <c r="R40" s="11" t="str">
        <f t="shared" si="4"/>
        <v>Arsenal</v>
      </c>
      <c r="S40" s="11" t="e">
        <f t="shared" si="5"/>
        <v>#VALUE!</v>
      </c>
      <c r="T40" s="11" t="e">
        <f t="shared" si="6"/>
        <v>#VALUE!</v>
      </c>
      <c r="U40" s="10">
        <f>IF(TEAM.SCHEDULE!$N40="Draw",1,IF(TEAM.SCHEDULE!$N40=I40,3,0))</f>
        <v>0</v>
      </c>
      <c r="V40" s="10">
        <f>IF(TEAM.SCHEDULE!$N40="Draw",1,IF(TEAM.SCHEDULE!$N40=M40,3,0))</f>
        <v>3</v>
      </c>
      <c r="W40" s="10" t="e">
        <f t="shared" si="9"/>
        <v>#VALUE!</v>
      </c>
      <c r="X40" s="12" t="e">
        <f t="shared" si="7"/>
        <v>#VALUE!</v>
      </c>
      <c r="Y40" s="8"/>
      <c r="Z40" s="8"/>
      <c r="AA40" s="8"/>
      <c r="AB40" s="8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81"/>
      <c r="AO40" s="81"/>
      <c r="AP40" s="77"/>
      <c r="AQ40" s="77"/>
      <c r="AR40" s="77"/>
      <c r="AS40" s="77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ht="30" customHeight="1">
      <c r="A41" s="10"/>
      <c r="B41" s="255" t="str">
        <v>EPL</v>
      </c>
      <c r="C41" s="258">
        <v>46537</v>
      </c>
      <c r="D41" s="258" t="str">
        <v>Emirates Stadium</v>
      </c>
      <c r="E41" s="259">
        <v>0.66666666666666663</v>
      </c>
      <c r="F41" s="260">
        <v>46537.666666666664</v>
      </c>
      <c r="G41" s="261" t="e" vm="25">
        <v>#VALUE!</v>
      </c>
      <c r="H41" s="255" t="str">
        <v>Arsenal</v>
      </c>
      <c r="I41" s="263" t="str">
        <v/>
      </c>
      <c r="J41" s="256" t="str">
        <v>:</v>
      </c>
      <c r="K41" s="263" t="str">
        <v/>
      </c>
      <c r="L41" s="256" t="str">
        <v>Brighton</v>
      </c>
      <c r="M41" s="257" t="e" vm="39">
        <v>#VALUE!</v>
      </c>
      <c r="N41" s="9" t="e" vm="39">
        <f t="shared" si="0"/>
        <v>#VALUE!</v>
      </c>
      <c r="O41" s="10" t="e" vm="39">
        <f t="shared" si="1"/>
        <v>#VALUE!</v>
      </c>
      <c r="P41" s="10" t="str">
        <f t="shared" si="2"/>
        <v/>
      </c>
      <c r="Q41" s="11" t="str">
        <f t="shared" si="3"/>
        <v>:</v>
      </c>
      <c r="R41" s="11" t="str">
        <f t="shared" si="4"/>
        <v>Brighton</v>
      </c>
      <c r="S41" s="11" t="e">
        <f t="shared" si="5"/>
        <v>#VALUE!</v>
      </c>
      <c r="T41" s="11" t="e">
        <f t="shared" si="6"/>
        <v>#VALUE!</v>
      </c>
      <c r="U41" s="10">
        <f>IF(TEAM.SCHEDULE!$N41="Draw",1,IF(TEAM.SCHEDULE!$N41=I41,3,0))</f>
        <v>0</v>
      </c>
      <c r="V41" s="10">
        <f>IF(TEAM.SCHEDULE!$N41="Draw",1,IF(TEAM.SCHEDULE!$N41=M41,3,0))</f>
        <v>3</v>
      </c>
      <c r="W41" s="10" t="e">
        <f t="shared" si="9"/>
        <v>#VALUE!</v>
      </c>
      <c r="X41" s="12" t="e">
        <f t="shared" si="7"/>
        <v>#VALUE!</v>
      </c>
      <c r="Y41" s="8"/>
      <c r="Z41" s="8"/>
      <c r="AA41" s="8"/>
      <c r="AB41" s="8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81"/>
      <c r="AO41" s="81"/>
      <c r="AP41" s="77"/>
      <c r="AQ41" s="77"/>
      <c r="AR41" s="77"/>
      <c r="AS41" s="77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ht="30" customHeight="1">
      <c r="A42" s="10"/>
      <c r="B42" s="255"/>
      <c r="C42" s="258"/>
      <c r="D42" s="258"/>
      <c r="E42" s="259"/>
      <c r="F42" s="260"/>
      <c r="G42" s="261"/>
      <c r="H42" s="255"/>
      <c r="I42" s="263"/>
      <c r="J42" s="256"/>
      <c r="K42" s="263"/>
      <c r="L42" s="256"/>
      <c r="M42" s="257"/>
      <c r="N42" s="9" t="str">
        <f t="shared" si="0"/>
        <v/>
      </c>
      <c r="O42" s="10" t="str">
        <f t="shared" si="1"/>
        <v/>
      </c>
      <c r="P42" s="10" t="str">
        <f t="shared" si="2"/>
        <v/>
      </c>
      <c r="Q42" s="11">
        <f t="shared" si="3"/>
        <v>0</v>
      </c>
      <c r="R42" s="11">
        <f t="shared" si="4"/>
        <v>0</v>
      </c>
      <c r="S42" s="11">
        <f t="shared" si="5"/>
        <v>0</v>
      </c>
      <c r="T42" s="11">
        <f t="shared" si="6"/>
        <v>0</v>
      </c>
      <c r="U42" s="10">
        <f>IF(TEAM.SCHEDULE!$N42="Draw",1,IF(TEAM.SCHEDULE!$N42=I42,3,0))</f>
        <v>3</v>
      </c>
      <c r="V42" s="10">
        <f>IF(TEAM.SCHEDULE!$N42="Draw",1,IF(TEAM.SCHEDULE!$N42=M42,3,0))</f>
        <v>3</v>
      </c>
      <c r="W42" s="10" t="e">
        <f t="shared" si="9"/>
        <v>#REF!</v>
      </c>
      <c r="X42" s="12">
        <f t="shared" si="7"/>
        <v>0</v>
      </c>
      <c r="Y42" s="8"/>
      <c r="Z42" s="8"/>
      <c r="AA42" s="8"/>
      <c r="AB42" s="8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81"/>
      <c r="AO42" s="81"/>
      <c r="AP42" s="77"/>
      <c r="AQ42" s="77"/>
      <c r="AR42" s="77"/>
      <c r="AS42" s="77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ht="30" customHeight="1">
      <c r="A43" s="10"/>
      <c r="B43" s="255"/>
      <c r="C43" s="258"/>
      <c r="D43" s="258"/>
      <c r="E43" s="259"/>
      <c r="F43" s="260"/>
      <c r="G43" s="261"/>
      <c r="H43" s="255"/>
      <c r="I43" s="263"/>
      <c r="J43" s="256"/>
      <c r="K43" s="263"/>
      <c r="L43" s="256"/>
      <c r="M43" s="257"/>
      <c r="N43" s="9" t="str">
        <f t="shared" si="0"/>
        <v/>
      </c>
      <c r="O43" s="10" t="str">
        <f t="shared" si="1"/>
        <v/>
      </c>
      <c r="P43" s="10" t="str">
        <f t="shared" si="2"/>
        <v/>
      </c>
      <c r="Q43" s="11">
        <f t="shared" si="3"/>
        <v>0</v>
      </c>
      <c r="R43" s="11">
        <f t="shared" si="4"/>
        <v>0</v>
      </c>
      <c r="S43" s="11">
        <f t="shared" si="5"/>
        <v>0</v>
      </c>
      <c r="T43" s="11">
        <f t="shared" si="6"/>
        <v>0</v>
      </c>
      <c r="U43" s="10">
        <f>IF(TEAM.SCHEDULE!$N43="Draw",1,IF(TEAM.SCHEDULE!$N43=I43,3,0))</f>
        <v>3</v>
      </c>
      <c r="V43" s="10">
        <f>IF(TEAM.SCHEDULE!$N43="Draw",1,IF(TEAM.SCHEDULE!$N43=M43,3,0))</f>
        <v>3</v>
      </c>
      <c r="W43" s="17"/>
      <c r="X43" s="17"/>
      <c r="Y43" s="1"/>
      <c r="Z43" s="1"/>
      <c r="AA43" s="1"/>
      <c r="AB43" s="1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8"/>
      <c r="AO43" s="78"/>
      <c r="AP43" s="74"/>
      <c r="AQ43" s="74"/>
      <c r="AR43" s="74"/>
      <c r="AS43" s="74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</row>
    <row r="44" spans="1:57" ht="30" customHeight="1">
      <c r="A44" s="10"/>
      <c r="B44" s="35"/>
      <c r="C44" s="36"/>
      <c r="D44" s="36"/>
      <c r="E44" s="35"/>
      <c r="F44" s="37"/>
      <c r="G44" s="38"/>
      <c r="H44" s="35"/>
      <c r="I44" s="16"/>
      <c r="J44" s="11"/>
      <c r="K44" s="268"/>
      <c r="L44" s="11"/>
      <c r="M44" s="39"/>
      <c r="N44" s="9" t="str">
        <f t="shared" si="0"/>
        <v/>
      </c>
      <c r="O44" s="10" t="str">
        <f t="shared" si="1"/>
        <v/>
      </c>
      <c r="P44" s="10" t="str">
        <f t="shared" si="2"/>
        <v/>
      </c>
      <c r="Q44" s="11">
        <f t="shared" si="3"/>
        <v>0</v>
      </c>
      <c r="R44" s="11">
        <f t="shared" si="4"/>
        <v>0</v>
      </c>
      <c r="S44" s="11">
        <f t="shared" si="5"/>
        <v>0</v>
      </c>
      <c r="T44" s="11">
        <f t="shared" si="6"/>
        <v>0</v>
      </c>
      <c r="U44" s="10">
        <f>IF(TEAM.SCHEDULE!$N44="Draw",1,IF(TEAM.SCHEDULE!$N44=I44,3,0))</f>
        <v>3</v>
      </c>
      <c r="V44" s="10">
        <f>IF(TEAM.SCHEDULE!$N44="Draw",1,IF(TEAM.SCHEDULE!$N44=M44,3,0))</f>
        <v>3</v>
      </c>
      <c r="W44" s="1"/>
      <c r="X44" s="1"/>
      <c r="Y44" s="1"/>
      <c r="Z44" s="1"/>
      <c r="AA44" s="1"/>
      <c r="AB44" s="1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8"/>
      <c r="AO44" s="78"/>
      <c r="AP44" s="74"/>
      <c r="AQ44" s="74"/>
      <c r="AR44" s="74"/>
      <c r="AS44" s="74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1:57" ht="30" customHeight="1">
      <c r="A45" s="10"/>
      <c r="B45" s="35"/>
      <c r="C45" s="36"/>
      <c r="D45" s="36"/>
      <c r="E45" s="35"/>
      <c r="F45" s="37"/>
      <c r="G45" s="38"/>
      <c r="H45" s="35"/>
      <c r="I45" s="16"/>
      <c r="J45" s="11"/>
      <c r="K45" s="268"/>
      <c r="L45" s="11"/>
      <c r="M45" s="39"/>
      <c r="N45" s="9" t="str">
        <f t="shared" si="0"/>
        <v/>
      </c>
      <c r="O45" s="10" t="str">
        <f t="shared" si="1"/>
        <v/>
      </c>
      <c r="P45" s="10" t="str">
        <f t="shared" si="2"/>
        <v/>
      </c>
      <c r="Q45" s="11">
        <f t="shared" si="3"/>
        <v>0</v>
      </c>
      <c r="R45" s="11">
        <f t="shared" si="4"/>
        <v>0</v>
      </c>
      <c r="S45" s="11">
        <f t="shared" si="5"/>
        <v>0</v>
      </c>
      <c r="T45" s="11">
        <f t="shared" si="6"/>
        <v>0</v>
      </c>
      <c r="U45" s="10">
        <f>IF(TEAM.SCHEDULE!$N45="Draw",1,IF(TEAM.SCHEDULE!$N45=I45,3,0))</f>
        <v>3</v>
      </c>
      <c r="V45" s="10">
        <f>IF(TEAM.SCHEDULE!$N45="Draw",1,IF(TEAM.SCHEDULE!$N45=M45,3,0))</f>
        <v>3</v>
      </c>
      <c r="W45" s="1"/>
      <c r="X45" s="1"/>
      <c r="Y45" s="1"/>
      <c r="Z45" s="1"/>
      <c r="AA45" s="1"/>
      <c r="AB45" s="1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8"/>
      <c r="AO45" s="78"/>
      <c r="AP45" s="74"/>
      <c r="AQ45" s="74"/>
      <c r="AR45" s="74"/>
      <c r="AS45" s="74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57" ht="30" customHeight="1">
      <c r="A46" s="8"/>
      <c r="B46" s="35"/>
      <c r="C46" s="36"/>
      <c r="D46" s="36"/>
      <c r="E46" s="35"/>
      <c r="F46" s="37"/>
      <c r="G46" s="38"/>
      <c r="H46" s="35"/>
      <c r="I46" s="35"/>
      <c r="J46" s="11"/>
      <c r="K46" s="268"/>
      <c r="L46" s="11"/>
      <c r="M46" s="39"/>
      <c r="N46" s="9" t="str">
        <f t="shared" si="0"/>
        <v/>
      </c>
      <c r="O46" s="10" t="str">
        <f t="shared" si="1"/>
        <v/>
      </c>
      <c r="P46" s="10" t="str">
        <f t="shared" si="2"/>
        <v/>
      </c>
      <c r="Q46" s="11">
        <f t="shared" si="3"/>
        <v>0</v>
      </c>
      <c r="R46" s="11">
        <f t="shared" si="4"/>
        <v>0</v>
      </c>
      <c r="S46" s="11">
        <f t="shared" si="5"/>
        <v>0</v>
      </c>
      <c r="T46" s="11">
        <f t="shared" si="6"/>
        <v>0</v>
      </c>
      <c r="U46" s="10">
        <f>IF(TEAM.SCHEDULE!$N46="Draw",1,IF(TEAM.SCHEDULE!$N46=I46,3,0))</f>
        <v>3</v>
      </c>
      <c r="V46" s="10">
        <f>IF(TEAM.SCHEDULE!$N46="Draw",1,IF(TEAM.SCHEDULE!$N46=M46,3,0))</f>
        <v>3</v>
      </c>
      <c r="W46" s="1"/>
      <c r="X46" s="1"/>
      <c r="Y46" s="1"/>
      <c r="Z46" s="1"/>
      <c r="AA46" s="1"/>
      <c r="AB46" s="1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8"/>
      <c r="AO46" s="78"/>
      <c r="AP46" s="74"/>
      <c r="AQ46" s="74"/>
      <c r="AR46" s="74"/>
      <c r="AS46" s="74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ht="30" customHeight="1">
      <c r="A47" s="1"/>
      <c r="B47" s="35"/>
      <c r="C47" s="36"/>
      <c r="D47" s="36"/>
      <c r="E47" s="35"/>
      <c r="F47" s="37"/>
      <c r="G47" s="38"/>
      <c r="H47" s="35"/>
      <c r="I47" s="35"/>
      <c r="J47" s="11"/>
      <c r="K47" s="268"/>
      <c r="L47" s="11"/>
      <c r="M47" s="39"/>
      <c r="N47" s="9" t="str">
        <f t="shared" si="0"/>
        <v/>
      </c>
      <c r="O47" s="10" t="str">
        <f t="shared" si="1"/>
        <v/>
      </c>
      <c r="P47" s="10" t="str">
        <f t="shared" si="2"/>
        <v/>
      </c>
      <c r="Q47" s="11">
        <f t="shared" si="3"/>
        <v>0</v>
      </c>
      <c r="R47" s="11">
        <f t="shared" si="4"/>
        <v>0</v>
      </c>
      <c r="S47" s="11">
        <f t="shared" si="5"/>
        <v>0</v>
      </c>
      <c r="T47" s="11">
        <f t="shared" si="6"/>
        <v>0</v>
      </c>
      <c r="U47" s="10">
        <f>IF(TEAM.SCHEDULE!$N47="Draw",1,IF(TEAM.SCHEDULE!$N47=I47,3,0))</f>
        <v>3</v>
      </c>
      <c r="V47" s="10">
        <f>IF(TEAM.SCHEDULE!$N47="Draw",1,IF(TEAM.SCHEDULE!$N47=M47,3,0))</f>
        <v>3</v>
      </c>
      <c r="W47" s="1"/>
      <c r="X47" s="1"/>
      <c r="Y47" s="1"/>
      <c r="Z47" s="1"/>
      <c r="AA47" s="1"/>
      <c r="AB47" s="1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8"/>
      <c r="AO47" s="78"/>
      <c r="AP47" s="74"/>
      <c r="AQ47" s="74"/>
      <c r="AR47" s="74"/>
      <c r="AS47" s="74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30" customHeight="1">
      <c r="A48" s="1"/>
      <c r="B48" s="35"/>
      <c r="C48" s="36"/>
      <c r="D48" s="36"/>
      <c r="E48" s="35"/>
      <c r="F48" s="37"/>
      <c r="G48" s="38"/>
      <c r="H48" s="35"/>
      <c r="I48" s="35"/>
      <c r="J48" s="11"/>
      <c r="K48" s="268"/>
      <c r="L48" s="11"/>
      <c r="M48" s="39"/>
      <c r="N48" s="9" t="str">
        <f t="shared" si="0"/>
        <v/>
      </c>
      <c r="O48" s="10" t="str">
        <f t="shared" si="1"/>
        <v/>
      </c>
      <c r="P48" s="10" t="str">
        <f t="shared" si="2"/>
        <v/>
      </c>
      <c r="Q48" s="11">
        <f t="shared" si="3"/>
        <v>0</v>
      </c>
      <c r="R48" s="11">
        <f t="shared" si="4"/>
        <v>0</v>
      </c>
      <c r="S48" s="11">
        <f t="shared" si="5"/>
        <v>0</v>
      </c>
      <c r="T48" s="11">
        <f t="shared" si="6"/>
        <v>0</v>
      </c>
      <c r="U48" s="10">
        <f>IF(TEAM.SCHEDULE!$N48="Draw",1,IF(TEAM.SCHEDULE!$N48=I48,3,0))</f>
        <v>3</v>
      </c>
      <c r="V48" s="10">
        <f>IF(TEAM.SCHEDULE!$N48="Draw",1,IF(TEAM.SCHEDULE!$N48=M48,3,0))</f>
        <v>3</v>
      </c>
      <c r="W48" s="1"/>
      <c r="X48" s="1"/>
      <c r="Y48" s="1"/>
      <c r="Z48" s="1"/>
      <c r="AA48" s="1"/>
      <c r="AB48" s="1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8"/>
      <c r="AO48" s="78"/>
      <c r="AP48" s="74"/>
      <c r="AQ48" s="74"/>
      <c r="AR48" s="74"/>
      <c r="AS48" s="74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30" customHeight="1">
      <c r="A49" s="1"/>
      <c r="B49" s="35"/>
      <c r="C49" s="36"/>
      <c r="D49" s="36"/>
      <c r="E49" s="35"/>
      <c r="F49" s="37"/>
      <c r="G49" s="38"/>
      <c r="H49" s="35"/>
      <c r="I49" s="35"/>
      <c r="J49" s="11"/>
      <c r="K49" s="268"/>
      <c r="L49" s="11"/>
      <c r="M49" s="39"/>
      <c r="N49" s="9" t="str">
        <f t="shared" si="0"/>
        <v/>
      </c>
      <c r="O49" s="10" t="str">
        <f t="shared" si="1"/>
        <v/>
      </c>
      <c r="P49" s="10" t="str">
        <f t="shared" si="2"/>
        <v/>
      </c>
      <c r="Q49" s="11">
        <f t="shared" si="3"/>
        <v>0</v>
      </c>
      <c r="R49" s="11">
        <f t="shared" si="4"/>
        <v>0</v>
      </c>
      <c r="S49" s="11">
        <f t="shared" si="5"/>
        <v>0</v>
      </c>
      <c r="T49" s="11">
        <f t="shared" si="6"/>
        <v>0</v>
      </c>
      <c r="U49" s="10">
        <f>IF(TEAM.SCHEDULE!$N49="Draw",1,IF(TEAM.SCHEDULE!$N49=I49,3,0))</f>
        <v>3</v>
      </c>
      <c r="V49" s="10">
        <f>IF(TEAM.SCHEDULE!$N49="Draw",1,IF(TEAM.SCHEDULE!$N49=M49,3,0))</f>
        <v>3</v>
      </c>
      <c r="W49" s="1"/>
      <c r="X49" s="1"/>
      <c r="Y49" s="1"/>
      <c r="Z49" s="1"/>
      <c r="AA49" s="1"/>
      <c r="AB49" s="1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8"/>
      <c r="AO49" s="78"/>
      <c r="AP49" s="74"/>
      <c r="AQ49" s="74"/>
      <c r="AR49" s="74"/>
      <c r="AS49" s="74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ht="30" customHeight="1">
      <c r="A50" s="1"/>
      <c r="B50" s="35"/>
      <c r="C50" s="36"/>
      <c r="D50" s="36"/>
      <c r="E50" s="35"/>
      <c r="F50" s="37"/>
      <c r="G50" s="38"/>
      <c r="H50" s="35"/>
      <c r="I50" s="35"/>
      <c r="J50" s="11"/>
      <c r="K50" s="268"/>
      <c r="L50" s="11"/>
      <c r="M50" s="39"/>
      <c r="N50" s="9" t="str">
        <f t="shared" si="0"/>
        <v/>
      </c>
      <c r="O50" s="10" t="str">
        <f t="shared" si="1"/>
        <v/>
      </c>
      <c r="P50" s="10" t="str">
        <f t="shared" si="2"/>
        <v/>
      </c>
      <c r="Q50" s="11">
        <f t="shared" si="3"/>
        <v>0</v>
      </c>
      <c r="R50" s="11">
        <f t="shared" si="4"/>
        <v>0</v>
      </c>
      <c r="S50" s="11">
        <f t="shared" si="5"/>
        <v>0</v>
      </c>
      <c r="T50" s="11">
        <f t="shared" si="6"/>
        <v>0</v>
      </c>
      <c r="U50" s="10">
        <f>IF(TEAM.SCHEDULE!$N50="Draw",1,IF(TEAM.SCHEDULE!$N50=I50,3,0))</f>
        <v>3</v>
      </c>
      <c r="V50" s="10">
        <f>IF(TEAM.SCHEDULE!$N50="Draw",1,IF(TEAM.SCHEDULE!$N50=M50,3,0))</f>
        <v>3</v>
      </c>
      <c r="W50" s="1"/>
      <c r="X50" s="1"/>
      <c r="Y50" s="1"/>
      <c r="Z50" s="1"/>
      <c r="AA50" s="1"/>
      <c r="AB50" s="1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8"/>
      <c r="AO50" s="78"/>
      <c r="AP50" s="74"/>
      <c r="AQ50" s="74"/>
      <c r="AR50" s="74"/>
      <c r="AS50" s="74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30" customHeight="1">
      <c r="A51" s="1"/>
      <c r="B51" s="35"/>
      <c r="C51" s="36"/>
      <c r="D51" s="36"/>
      <c r="E51" s="35"/>
      <c r="F51" s="37"/>
      <c r="G51" s="38"/>
      <c r="H51" s="35"/>
      <c r="I51" s="35"/>
      <c r="J51" s="11"/>
      <c r="K51" s="268"/>
      <c r="L51" s="11"/>
      <c r="M51" s="39"/>
      <c r="N51" s="9" t="str">
        <f t="shared" si="0"/>
        <v/>
      </c>
      <c r="O51" s="10" t="str">
        <f t="shared" si="1"/>
        <v/>
      </c>
      <c r="P51" s="10" t="str">
        <f t="shared" si="2"/>
        <v/>
      </c>
      <c r="Q51" s="11">
        <f t="shared" si="3"/>
        <v>0</v>
      </c>
      <c r="R51" s="11">
        <f t="shared" si="4"/>
        <v>0</v>
      </c>
      <c r="S51" s="11">
        <f t="shared" si="5"/>
        <v>0</v>
      </c>
      <c r="T51" s="11">
        <f t="shared" si="6"/>
        <v>0</v>
      </c>
      <c r="U51" s="10">
        <f>IF(TEAM.SCHEDULE!$N51="Draw",1,IF(TEAM.SCHEDULE!$N51=I51,3,0))</f>
        <v>3</v>
      </c>
      <c r="V51" s="10">
        <f>IF(TEAM.SCHEDULE!$N51="Draw",1,IF(TEAM.SCHEDULE!$N51=M51,3,0))</f>
        <v>3</v>
      </c>
      <c r="W51" s="1"/>
      <c r="X51" s="1"/>
      <c r="Y51" s="1"/>
      <c r="Z51" s="1"/>
      <c r="AA51" s="1"/>
      <c r="AB51" s="1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8"/>
      <c r="AO51" s="78"/>
      <c r="AP51" s="74"/>
      <c r="AQ51" s="74"/>
      <c r="AR51" s="74"/>
      <c r="AS51" s="74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ht="30" customHeight="1">
      <c r="A52" s="1"/>
      <c r="B52" s="35"/>
      <c r="C52" s="36"/>
      <c r="D52" s="36"/>
      <c r="E52" s="35"/>
      <c r="F52" s="35"/>
      <c r="G52" s="38"/>
      <c r="H52" s="35"/>
      <c r="I52" s="35"/>
      <c r="J52" s="11"/>
      <c r="K52" s="268"/>
      <c r="L52" s="11"/>
      <c r="M52" s="39"/>
      <c r="N52" s="9" t="str">
        <f t="shared" si="0"/>
        <v/>
      </c>
      <c r="O52" s="10" t="str">
        <f t="shared" si="1"/>
        <v/>
      </c>
      <c r="P52" s="10" t="str">
        <f t="shared" si="2"/>
        <v/>
      </c>
      <c r="Q52" s="11">
        <f t="shared" si="3"/>
        <v>0</v>
      </c>
      <c r="R52" s="11">
        <f t="shared" si="4"/>
        <v>0</v>
      </c>
      <c r="S52" s="11">
        <f t="shared" si="5"/>
        <v>0</v>
      </c>
      <c r="T52" s="11">
        <f t="shared" si="6"/>
        <v>0</v>
      </c>
      <c r="U52" s="10">
        <f>IF(TEAM.SCHEDULE!$N52="Draw",1,IF(TEAM.SCHEDULE!$N52=I52,3,0))</f>
        <v>3</v>
      </c>
      <c r="V52" s="10">
        <f>IF(TEAM.SCHEDULE!$N52="Draw",1,IF(TEAM.SCHEDULE!$N52=M52,3,0))</f>
        <v>3</v>
      </c>
      <c r="W52" s="1"/>
      <c r="X52" s="1"/>
      <c r="Y52" s="1"/>
      <c r="Z52" s="1"/>
      <c r="AA52" s="1"/>
      <c r="AB52" s="1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8"/>
      <c r="AO52" s="78"/>
      <c r="AP52" s="74"/>
      <c r="AQ52" s="74"/>
      <c r="AR52" s="74"/>
      <c r="AS52" s="74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 ht="30" customHeight="1">
      <c r="A53" s="1"/>
      <c r="B53" s="35"/>
      <c r="C53" s="36"/>
      <c r="D53" s="36"/>
      <c r="E53" s="35"/>
      <c r="F53" s="35"/>
      <c r="G53" s="38"/>
      <c r="H53" s="35"/>
      <c r="I53" s="35"/>
      <c r="J53" s="11"/>
      <c r="K53" s="268"/>
      <c r="L53" s="11"/>
      <c r="M53" s="39"/>
      <c r="N53" s="9" t="str">
        <f t="shared" si="0"/>
        <v/>
      </c>
      <c r="O53" s="10" t="str">
        <f t="shared" si="1"/>
        <v/>
      </c>
      <c r="P53" s="10" t="str">
        <f t="shared" si="2"/>
        <v/>
      </c>
      <c r="Q53" s="11">
        <f t="shared" si="3"/>
        <v>0</v>
      </c>
      <c r="R53" s="11">
        <f t="shared" si="4"/>
        <v>0</v>
      </c>
      <c r="S53" s="11">
        <f t="shared" si="5"/>
        <v>0</v>
      </c>
      <c r="T53" s="11">
        <f t="shared" si="6"/>
        <v>0</v>
      </c>
      <c r="U53" s="10">
        <f>IF(TEAM.SCHEDULE!$N53="Draw",1,IF(TEAM.SCHEDULE!$N53=I53,3,0))</f>
        <v>3</v>
      </c>
      <c r="V53" s="10">
        <f>IF(TEAM.SCHEDULE!$N53="Draw",1,IF(TEAM.SCHEDULE!$N53=M53,3,0))</f>
        <v>3</v>
      </c>
      <c r="W53" s="1"/>
      <c r="X53" s="1"/>
      <c r="Y53" s="1"/>
      <c r="Z53" s="1"/>
      <c r="AA53" s="1"/>
      <c r="AB53" s="1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8"/>
      <c r="AO53" s="78"/>
      <c r="AP53" s="74"/>
      <c r="AQ53" s="74"/>
      <c r="AR53" s="74"/>
      <c r="AS53" s="74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ht="30" customHeight="1">
      <c r="A54" s="1"/>
      <c r="B54" s="35"/>
      <c r="C54" s="36"/>
      <c r="D54" s="36"/>
      <c r="E54" s="35"/>
      <c r="F54" s="35"/>
      <c r="G54" s="38"/>
      <c r="H54" s="35"/>
      <c r="I54" s="35"/>
      <c r="J54" s="11"/>
      <c r="K54" s="268"/>
      <c r="L54" s="11"/>
      <c r="M54" s="39"/>
      <c r="N54" s="9" t="str">
        <f t="shared" si="0"/>
        <v/>
      </c>
      <c r="O54" s="10" t="str">
        <f t="shared" si="1"/>
        <v/>
      </c>
      <c r="P54" s="10" t="str">
        <f t="shared" si="2"/>
        <v/>
      </c>
      <c r="Q54" s="11">
        <f t="shared" si="3"/>
        <v>0</v>
      </c>
      <c r="R54" s="11">
        <f t="shared" si="4"/>
        <v>0</v>
      </c>
      <c r="S54" s="11">
        <f t="shared" si="5"/>
        <v>0</v>
      </c>
      <c r="T54" s="11">
        <f t="shared" si="6"/>
        <v>0</v>
      </c>
      <c r="U54" s="10">
        <f>IF(TEAM.SCHEDULE!$N54="Draw",1,IF(TEAM.SCHEDULE!$N54=I54,3,0))</f>
        <v>3</v>
      </c>
      <c r="V54" s="10">
        <f>IF(TEAM.SCHEDULE!$N54="Draw",1,IF(TEAM.SCHEDULE!$N54=M54,3,0))</f>
        <v>3</v>
      </c>
      <c r="W54" s="1"/>
      <c r="X54" s="1"/>
      <c r="Y54" s="1"/>
      <c r="Z54" s="1"/>
      <c r="AA54" s="1"/>
      <c r="AB54" s="1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8"/>
      <c r="AO54" s="78"/>
      <c r="AP54" s="74"/>
      <c r="AQ54" s="74"/>
      <c r="AR54" s="74"/>
      <c r="AS54" s="74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 ht="30" customHeight="1">
      <c r="A55" s="1"/>
      <c r="B55" s="35"/>
      <c r="C55" s="36"/>
      <c r="D55" s="36"/>
      <c r="E55" s="35"/>
      <c r="F55" s="35"/>
      <c r="G55" s="38"/>
      <c r="H55" s="35"/>
      <c r="I55" s="35"/>
      <c r="J55" s="11"/>
      <c r="K55" s="268"/>
      <c r="L55" s="11"/>
      <c r="M55" s="39"/>
      <c r="N55" s="9" t="str">
        <f t="shared" si="0"/>
        <v/>
      </c>
      <c r="O55" s="10" t="str">
        <f t="shared" si="1"/>
        <v/>
      </c>
      <c r="P55" s="10" t="str">
        <f t="shared" si="2"/>
        <v/>
      </c>
      <c r="Q55" s="11">
        <f t="shared" si="3"/>
        <v>0</v>
      </c>
      <c r="R55" s="11">
        <f t="shared" si="4"/>
        <v>0</v>
      </c>
      <c r="S55" s="11">
        <f t="shared" si="5"/>
        <v>0</v>
      </c>
      <c r="T55" s="11">
        <f t="shared" si="6"/>
        <v>0</v>
      </c>
      <c r="U55" s="10">
        <f>IF(TEAM.SCHEDULE!$N55="Draw",1,IF(TEAM.SCHEDULE!$N55=I55,3,0))</f>
        <v>3</v>
      </c>
      <c r="V55" s="10">
        <f>IF(TEAM.SCHEDULE!$N55="Draw",1,IF(TEAM.SCHEDULE!$N55=M55,3,0))</f>
        <v>3</v>
      </c>
      <c r="W55" s="1"/>
      <c r="X55" s="1"/>
      <c r="Y55" s="1"/>
      <c r="Z55" s="1"/>
      <c r="AA55" s="1"/>
      <c r="AB55" s="1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8"/>
      <c r="AO55" s="78"/>
      <c r="AP55" s="74"/>
      <c r="AQ55" s="74"/>
      <c r="AR55" s="74"/>
      <c r="AS55" s="74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  <row r="56" spans="1:57" ht="30" customHeight="1">
      <c r="A56" s="1"/>
      <c r="B56" s="35"/>
      <c r="C56" s="36"/>
      <c r="D56" s="36"/>
      <c r="E56" s="35"/>
      <c r="F56" s="35"/>
      <c r="G56" s="38"/>
      <c r="H56" s="35"/>
      <c r="I56" s="35"/>
      <c r="J56" s="11"/>
      <c r="K56" s="268"/>
      <c r="L56" s="11"/>
      <c r="M56" s="39"/>
      <c r="N56" s="9" t="str">
        <f t="shared" si="0"/>
        <v/>
      </c>
      <c r="O56" s="10" t="str">
        <f t="shared" si="1"/>
        <v/>
      </c>
      <c r="P56" s="10" t="str">
        <f t="shared" si="2"/>
        <v/>
      </c>
      <c r="Q56" s="11">
        <f t="shared" si="3"/>
        <v>0</v>
      </c>
      <c r="R56" s="11">
        <f t="shared" si="4"/>
        <v>0</v>
      </c>
      <c r="S56" s="11">
        <f t="shared" si="5"/>
        <v>0</v>
      </c>
      <c r="T56" s="11">
        <f t="shared" si="6"/>
        <v>0</v>
      </c>
      <c r="U56" s="10">
        <f>IF(TEAM.SCHEDULE!$N56="Draw",1,IF(TEAM.SCHEDULE!$N56=I56,3,0))</f>
        <v>3</v>
      </c>
      <c r="V56" s="10">
        <f>IF(TEAM.SCHEDULE!$N56="Draw",1,IF(TEAM.SCHEDULE!$N56=M56,3,0))</f>
        <v>3</v>
      </c>
      <c r="W56" s="1"/>
      <c r="X56" s="1"/>
      <c r="Y56" s="1"/>
      <c r="Z56" s="1"/>
      <c r="AA56" s="1"/>
      <c r="AB56" s="1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8"/>
      <c r="AO56" s="78"/>
      <c r="AP56" s="74"/>
      <c r="AQ56" s="74"/>
      <c r="AR56" s="74"/>
      <c r="AS56" s="74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 ht="30" customHeight="1">
      <c r="A57" s="1"/>
      <c r="B57" s="35"/>
      <c r="C57" s="36"/>
      <c r="D57" s="36"/>
      <c r="E57" s="35"/>
      <c r="F57" s="35"/>
      <c r="G57" s="38"/>
      <c r="H57" s="35"/>
      <c r="I57" s="35"/>
      <c r="J57" s="11"/>
      <c r="K57" s="268"/>
      <c r="L57" s="11"/>
      <c r="M57" s="39"/>
      <c r="N57" s="9" t="str">
        <f t="shared" si="0"/>
        <v/>
      </c>
      <c r="O57" s="10" t="str">
        <f t="shared" si="1"/>
        <v/>
      </c>
      <c r="P57" s="10" t="str">
        <f t="shared" si="2"/>
        <v/>
      </c>
      <c r="Q57" s="11">
        <f t="shared" si="3"/>
        <v>0</v>
      </c>
      <c r="R57" s="11">
        <f t="shared" si="4"/>
        <v>0</v>
      </c>
      <c r="S57" s="11">
        <f t="shared" si="5"/>
        <v>0</v>
      </c>
      <c r="T57" s="11">
        <f t="shared" si="6"/>
        <v>0</v>
      </c>
      <c r="U57" s="10">
        <f>IF(TEAM.SCHEDULE!$N57="Draw",1,IF(TEAM.SCHEDULE!$N57=I57,3,0))</f>
        <v>3</v>
      </c>
      <c r="V57" s="10">
        <f>IF(TEAM.SCHEDULE!$N57="Draw",1,IF(TEAM.SCHEDULE!$N57=M57,3,0))</f>
        <v>3</v>
      </c>
      <c r="W57" s="1"/>
      <c r="X57" s="1"/>
      <c r="Y57" s="1"/>
      <c r="Z57" s="1"/>
      <c r="AA57" s="1"/>
      <c r="AB57" s="1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8"/>
      <c r="AO57" s="78"/>
      <c r="AP57" s="74"/>
      <c r="AQ57" s="74"/>
      <c r="AR57" s="74"/>
      <c r="AS57" s="74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 ht="30" customHeight="1">
      <c r="A58" s="1"/>
      <c r="B58" s="35"/>
      <c r="C58" s="36"/>
      <c r="D58" s="36"/>
      <c r="E58" s="35"/>
      <c r="F58" s="35"/>
      <c r="G58" s="38"/>
      <c r="H58" s="35"/>
      <c r="I58" s="35"/>
      <c r="J58" s="11"/>
      <c r="K58" s="268"/>
      <c r="L58" s="11"/>
      <c r="M58" s="39"/>
      <c r="N58" s="9" t="str">
        <f t="shared" si="0"/>
        <v/>
      </c>
      <c r="O58" s="10" t="str">
        <f t="shared" si="1"/>
        <v/>
      </c>
      <c r="P58" s="10" t="str">
        <f t="shared" si="2"/>
        <v/>
      </c>
      <c r="Q58" s="11">
        <f t="shared" si="3"/>
        <v>0</v>
      </c>
      <c r="R58" s="11">
        <f t="shared" si="4"/>
        <v>0</v>
      </c>
      <c r="S58" s="11">
        <f t="shared" si="5"/>
        <v>0</v>
      </c>
      <c r="T58" s="11">
        <f t="shared" si="6"/>
        <v>0</v>
      </c>
      <c r="U58" s="10">
        <f>IF(TEAM.SCHEDULE!$N58="Draw",1,IF(TEAM.SCHEDULE!$N58=I58,3,0))</f>
        <v>3</v>
      </c>
      <c r="V58" s="10">
        <f>IF(TEAM.SCHEDULE!$N58="Draw",1,IF(TEAM.SCHEDULE!$N58=M58,3,0))</f>
        <v>3</v>
      </c>
      <c r="W58" s="1"/>
      <c r="X58" s="1"/>
      <c r="Y58" s="1"/>
      <c r="Z58" s="1"/>
      <c r="AA58" s="1"/>
      <c r="AB58" s="1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8"/>
      <c r="AO58" s="78"/>
      <c r="AP58" s="74"/>
      <c r="AQ58" s="74"/>
      <c r="AR58" s="74"/>
      <c r="AS58" s="74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1:57" ht="30" customHeight="1">
      <c r="A59" s="1"/>
      <c r="B59" s="35"/>
      <c r="C59" s="36"/>
      <c r="D59" s="36"/>
      <c r="E59" s="35"/>
      <c r="F59" s="35"/>
      <c r="G59" s="38"/>
      <c r="H59" s="35"/>
      <c r="I59" s="35"/>
      <c r="J59" s="11"/>
      <c r="K59" s="268"/>
      <c r="L59" s="11"/>
      <c r="M59" s="39"/>
      <c r="N59" s="9" t="str">
        <f t="shared" si="0"/>
        <v/>
      </c>
      <c r="O59" s="10" t="str">
        <f t="shared" si="1"/>
        <v/>
      </c>
      <c r="P59" s="10" t="str">
        <f t="shared" si="2"/>
        <v/>
      </c>
      <c r="Q59" s="11">
        <f t="shared" si="3"/>
        <v>0</v>
      </c>
      <c r="R59" s="11">
        <f t="shared" si="4"/>
        <v>0</v>
      </c>
      <c r="S59" s="11">
        <f t="shared" si="5"/>
        <v>0</v>
      </c>
      <c r="T59" s="11">
        <f t="shared" si="6"/>
        <v>0</v>
      </c>
      <c r="U59" s="10">
        <f>IF(TEAM.SCHEDULE!$N59="Draw",1,IF(TEAM.SCHEDULE!$N59=I59,3,0))</f>
        <v>3</v>
      </c>
      <c r="V59" s="10">
        <f>IF(TEAM.SCHEDULE!$N59="Draw",1,IF(TEAM.SCHEDULE!$N59=M59,3,0))</f>
        <v>3</v>
      </c>
      <c r="W59" s="1"/>
      <c r="X59" s="1"/>
      <c r="Y59" s="1"/>
      <c r="Z59" s="1"/>
      <c r="AA59" s="1"/>
      <c r="AB59" s="1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8"/>
      <c r="AO59" s="78"/>
      <c r="AP59" s="74"/>
      <c r="AQ59" s="74"/>
      <c r="AR59" s="74"/>
      <c r="AS59" s="74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1:57" ht="30" customHeight="1">
      <c r="A60" s="1"/>
      <c r="B60" s="35"/>
      <c r="C60" s="36"/>
      <c r="D60" s="36"/>
      <c r="E60" s="35"/>
      <c r="F60" s="35"/>
      <c r="G60" s="38"/>
      <c r="H60" s="35"/>
      <c r="I60" s="35"/>
      <c r="J60" s="11"/>
      <c r="K60" s="268"/>
      <c r="L60" s="11"/>
      <c r="M60" s="39"/>
      <c r="N60" s="9" t="str">
        <f t="shared" si="0"/>
        <v/>
      </c>
      <c r="O60" s="10" t="str">
        <f t="shared" si="1"/>
        <v/>
      </c>
      <c r="P60" s="10" t="str">
        <f t="shared" si="2"/>
        <v/>
      </c>
      <c r="Q60" s="11">
        <f t="shared" si="3"/>
        <v>0</v>
      </c>
      <c r="R60" s="11">
        <f t="shared" si="4"/>
        <v>0</v>
      </c>
      <c r="S60" s="11">
        <f t="shared" si="5"/>
        <v>0</v>
      </c>
      <c r="T60" s="11">
        <f t="shared" si="6"/>
        <v>0</v>
      </c>
      <c r="U60" s="10">
        <f>IF(TEAM.SCHEDULE!$N60="Draw",1,IF(TEAM.SCHEDULE!$N60=I60,3,0))</f>
        <v>3</v>
      </c>
      <c r="V60" s="10">
        <f>IF(TEAM.SCHEDULE!$N60="Draw",1,IF(TEAM.SCHEDULE!$N60=M60,3,0))</f>
        <v>3</v>
      </c>
      <c r="W60" s="1"/>
      <c r="X60" s="1"/>
      <c r="Y60" s="1"/>
      <c r="Z60" s="1"/>
      <c r="AA60" s="1"/>
      <c r="AB60" s="1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8"/>
      <c r="AO60" s="78"/>
      <c r="AP60" s="74"/>
      <c r="AQ60" s="74"/>
      <c r="AR60" s="74"/>
      <c r="AS60" s="74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1:57" ht="30" customHeight="1">
      <c r="A61" s="1"/>
      <c r="B61" s="35"/>
      <c r="C61" s="36"/>
      <c r="D61" s="36"/>
      <c r="E61" s="35"/>
      <c r="F61" s="35"/>
      <c r="G61" s="38"/>
      <c r="H61" s="35"/>
      <c r="I61" s="35"/>
      <c r="J61" s="11"/>
      <c r="K61" s="268"/>
      <c r="L61" s="11"/>
      <c r="M61" s="39"/>
      <c r="N61" s="9" t="str">
        <f t="shared" si="0"/>
        <v/>
      </c>
      <c r="O61" s="10" t="str">
        <f t="shared" si="1"/>
        <v/>
      </c>
      <c r="P61" s="10" t="str">
        <f t="shared" si="2"/>
        <v/>
      </c>
      <c r="Q61" s="11">
        <f t="shared" si="3"/>
        <v>0</v>
      </c>
      <c r="R61" s="11">
        <f t="shared" si="4"/>
        <v>0</v>
      </c>
      <c r="S61" s="11">
        <f t="shared" si="5"/>
        <v>0</v>
      </c>
      <c r="T61" s="11">
        <f t="shared" si="6"/>
        <v>0</v>
      </c>
      <c r="U61" s="10">
        <f>IF(TEAM.SCHEDULE!$N61="Draw",1,IF(TEAM.SCHEDULE!$N61=I61,3,0))</f>
        <v>3</v>
      </c>
      <c r="V61" s="10">
        <f>IF(TEAM.SCHEDULE!$N61="Draw",1,IF(TEAM.SCHEDULE!$N61=M61,3,0))</f>
        <v>3</v>
      </c>
      <c r="W61" s="1"/>
      <c r="X61" s="1"/>
      <c r="Y61" s="1"/>
      <c r="Z61" s="1"/>
      <c r="AA61" s="1"/>
      <c r="AB61" s="1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8"/>
      <c r="AO61" s="78"/>
      <c r="AP61" s="74"/>
      <c r="AQ61" s="74"/>
      <c r="AR61" s="74"/>
      <c r="AS61" s="74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2" spans="1:57" ht="30" customHeight="1">
      <c r="A62" s="1"/>
      <c r="B62" s="35"/>
      <c r="C62" s="36"/>
      <c r="D62" s="36"/>
      <c r="E62" s="35"/>
      <c r="F62" s="37"/>
      <c r="G62" s="38"/>
      <c r="H62" s="35"/>
      <c r="I62" s="35"/>
      <c r="J62" s="11"/>
      <c r="K62" s="268"/>
      <c r="L62" s="11"/>
      <c r="M62" s="39"/>
      <c r="N62" s="9" t="str">
        <f t="shared" si="0"/>
        <v/>
      </c>
      <c r="O62" s="10" t="str">
        <f t="shared" si="1"/>
        <v/>
      </c>
      <c r="P62" s="10" t="str">
        <f t="shared" si="2"/>
        <v/>
      </c>
      <c r="Q62" s="11">
        <f t="shared" si="3"/>
        <v>0</v>
      </c>
      <c r="R62" s="11">
        <f t="shared" si="4"/>
        <v>0</v>
      </c>
      <c r="S62" s="11">
        <f t="shared" si="5"/>
        <v>0</v>
      </c>
      <c r="T62" s="11">
        <f t="shared" si="6"/>
        <v>0</v>
      </c>
      <c r="U62" s="10">
        <f>IF(TEAM.SCHEDULE!$N62="Draw",1,IF(TEAM.SCHEDULE!$N62=I62,3,0))</f>
        <v>3</v>
      </c>
      <c r="V62" s="10">
        <f>IF(TEAM.SCHEDULE!$N62="Draw",1,IF(TEAM.SCHEDULE!$N62=M62,3,0))</f>
        <v>3</v>
      </c>
      <c r="W62" s="1"/>
      <c r="X62" s="1"/>
      <c r="Y62" s="1"/>
      <c r="Z62" s="1"/>
      <c r="AA62" s="1"/>
      <c r="AB62" s="1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8"/>
      <c r="AO62" s="78"/>
      <c r="AP62" s="74"/>
      <c r="AQ62" s="74"/>
      <c r="AR62" s="74"/>
      <c r="AS62" s="74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</row>
    <row r="63" spans="1:57" ht="30" customHeight="1">
      <c r="A63" s="1"/>
      <c r="B63" s="35"/>
      <c r="C63" s="36"/>
      <c r="D63" s="36"/>
      <c r="E63" s="35"/>
      <c r="F63" s="37"/>
      <c r="G63" s="38"/>
      <c r="H63" s="35"/>
      <c r="I63" s="35"/>
      <c r="J63" s="11"/>
      <c r="K63" s="268"/>
      <c r="L63" s="11"/>
      <c r="M63" s="39"/>
      <c r="N63" s="9" t="str">
        <f t="shared" si="0"/>
        <v/>
      </c>
      <c r="O63" s="10" t="str">
        <f t="shared" si="1"/>
        <v/>
      </c>
      <c r="P63" s="10" t="str">
        <f t="shared" si="2"/>
        <v/>
      </c>
      <c r="Q63" s="11">
        <f t="shared" si="3"/>
        <v>0</v>
      </c>
      <c r="R63" s="11">
        <f t="shared" si="4"/>
        <v>0</v>
      </c>
      <c r="S63" s="11">
        <f t="shared" si="5"/>
        <v>0</v>
      </c>
      <c r="T63" s="11">
        <f t="shared" si="6"/>
        <v>0</v>
      </c>
      <c r="U63" s="10">
        <f>IF(TEAM.SCHEDULE!$N63="Draw",1,IF(TEAM.SCHEDULE!$N63=I63,3,0))</f>
        <v>3</v>
      </c>
      <c r="V63" s="10">
        <f>IF(TEAM.SCHEDULE!$N63="Draw",1,IF(TEAM.SCHEDULE!$N63=M63,3,0))</f>
        <v>3</v>
      </c>
      <c r="W63" s="1"/>
      <c r="X63" s="1"/>
      <c r="Y63" s="1"/>
      <c r="Z63" s="1"/>
      <c r="AA63" s="1"/>
      <c r="AB63" s="1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8"/>
      <c r="AO63" s="78"/>
      <c r="AP63" s="74"/>
      <c r="AQ63" s="74"/>
      <c r="AR63" s="74"/>
      <c r="AS63" s="74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</row>
    <row r="64" spans="1:57" ht="30" customHeight="1">
      <c r="A64" s="1"/>
      <c r="B64" s="35"/>
      <c r="C64" s="36"/>
      <c r="D64" s="36"/>
      <c r="E64" s="35"/>
      <c r="F64" s="37"/>
      <c r="G64" s="38"/>
      <c r="H64" s="35"/>
      <c r="I64" s="35"/>
      <c r="J64" s="11"/>
      <c r="K64" s="268"/>
      <c r="L64" s="11"/>
      <c r="M64" s="39"/>
      <c r="N64" s="9" t="str">
        <f t="shared" si="0"/>
        <v/>
      </c>
      <c r="O64" s="10" t="str">
        <f t="shared" si="1"/>
        <v/>
      </c>
      <c r="P64" s="10" t="str">
        <f t="shared" si="2"/>
        <v/>
      </c>
      <c r="Q64" s="11">
        <f t="shared" si="3"/>
        <v>0</v>
      </c>
      <c r="R64" s="11">
        <f t="shared" si="4"/>
        <v>0</v>
      </c>
      <c r="S64" s="11">
        <f t="shared" si="5"/>
        <v>0</v>
      </c>
      <c r="T64" s="11">
        <f t="shared" si="6"/>
        <v>0</v>
      </c>
      <c r="U64" s="10">
        <f>IF(TEAM.SCHEDULE!$N64="Draw",1,IF(TEAM.SCHEDULE!$N64=I64,3,0))</f>
        <v>3</v>
      </c>
      <c r="V64" s="10">
        <f>IF(TEAM.SCHEDULE!$N64="Draw",1,IF(TEAM.SCHEDULE!$N64=M64,3,0))</f>
        <v>3</v>
      </c>
      <c r="W64" s="1"/>
      <c r="X64" s="1"/>
      <c r="Y64" s="1"/>
      <c r="Z64" s="1"/>
      <c r="AA64" s="1"/>
      <c r="AB64" s="1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8"/>
      <c r="AO64" s="78"/>
      <c r="AP64" s="74"/>
      <c r="AQ64" s="74"/>
      <c r="AR64" s="74"/>
      <c r="AS64" s="74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</row>
    <row r="65" spans="1:57" ht="30" customHeight="1">
      <c r="A65" s="1"/>
      <c r="B65" s="35"/>
      <c r="C65" s="36"/>
      <c r="D65" s="36"/>
      <c r="E65" s="35"/>
      <c r="F65" s="37"/>
      <c r="G65" s="38"/>
      <c r="H65" s="35"/>
      <c r="I65" s="35"/>
      <c r="J65" s="11"/>
      <c r="K65" s="268"/>
      <c r="L65" s="11"/>
      <c r="M65" s="39"/>
      <c r="N65" s="9" t="str">
        <f t="shared" si="0"/>
        <v/>
      </c>
      <c r="O65" s="10" t="str">
        <f t="shared" si="1"/>
        <v/>
      </c>
      <c r="P65" s="10" t="str">
        <f t="shared" si="2"/>
        <v/>
      </c>
      <c r="Q65" s="11">
        <f t="shared" si="3"/>
        <v>0</v>
      </c>
      <c r="R65" s="11">
        <f t="shared" si="4"/>
        <v>0</v>
      </c>
      <c r="S65" s="11">
        <f t="shared" si="5"/>
        <v>0</v>
      </c>
      <c r="T65" s="11">
        <f t="shared" si="6"/>
        <v>0</v>
      </c>
      <c r="U65" s="10">
        <f>IF(TEAM.SCHEDULE!$N65="Draw",1,IF(TEAM.SCHEDULE!$N65=I65,3,0))</f>
        <v>3</v>
      </c>
      <c r="V65" s="10">
        <f>IF(TEAM.SCHEDULE!$N65="Draw",1,IF(TEAM.SCHEDULE!$N65=M65,3,0))</f>
        <v>3</v>
      </c>
      <c r="W65" s="1"/>
      <c r="X65" s="1"/>
      <c r="Y65" s="1"/>
      <c r="Z65" s="1"/>
      <c r="AA65" s="1"/>
      <c r="AB65" s="1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8"/>
      <c r="AO65" s="78"/>
      <c r="AP65" s="74"/>
      <c r="AQ65" s="74"/>
      <c r="AR65" s="74"/>
      <c r="AS65" s="74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1:57" ht="30" customHeight="1">
      <c r="A66" s="1"/>
      <c r="B66" s="35"/>
      <c r="C66" s="36"/>
      <c r="D66" s="36"/>
      <c r="E66" s="35"/>
      <c r="F66" s="37"/>
      <c r="G66" s="38"/>
      <c r="H66" s="35"/>
      <c r="I66" s="35"/>
      <c r="J66" s="11"/>
      <c r="K66" s="268"/>
      <c r="L66" s="11"/>
      <c r="M66" s="39"/>
      <c r="N66" s="9" t="str">
        <f t="shared" si="0"/>
        <v/>
      </c>
      <c r="O66" s="10" t="str">
        <f t="shared" si="1"/>
        <v/>
      </c>
      <c r="P66" s="10" t="str">
        <f t="shared" si="2"/>
        <v/>
      </c>
      <c r="Q66" s="11">
        <f t="shared" si="3"/>
        <v>0</v>
      </c>
      <c r="R66" s="11">
        <f t="shared" si="4"/>
        <v>0</v>
      </c>
      <c r="S66" s="11">
        <f t="shared" si="5"/>
        <v>0</v>
      </c>
      <c r="T66" s="11">
        <f t="shared" si="6"/>
        <v>0</v>
      </c>
      <c r="U66" s="10">
        <f>IF(TEAM.SCHEDULE!$N66="Draw",1,IF(TEAM.SCHEDULE!$N66=I66,3,0))</f>
        <v>3</v>
      </c>
      <c r="V66" s="10">
        <f>IF(TEAM.SCHEDULE!$N66="Draw",1,IF(TEAM.SCHEDULE!$N66=M66,3,0))</f>
        <v>3</v>
      </c>
      <c r="W66" s="1"/>
      <c r="X66" s="1"/>
      <c r="Y66" s="1"/>
      <c r="Z66" s="1"/>
      <c r="AA66" s="1"/>
      <c r="AB66" s="1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8"/>
      <c r="AO66" s="78"/>
      <c r="AP66" s="74"/>
      <c r="AQ66" s="74"/>
      <c r="AR66" s="74"/>
      <c r="AS66" s="74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spans="1:57" ht="30" customHeight="1">
      <c r="A67" s="1"/>
      <c r="B67" s="35"/>
      <c r="C67" s="36"/>
      <c r="D67" s="36"/>
      <c r="E67" s="35"/>
      <c r="F67" s="37"/>
      <c r="G67" s="38"/>
      <c r="H67" s="35"/>
      <c r="I67" s="35"/>
      <c r="J67" s="11"/>
      <c r="K67" s="268"/>
      <c r="L67" s="11"/>
      <c r="M67" s="39"/>
      <c r="N67" s="9" t="str">
        <f t="shared" si="0"/>
        <v/>
      </c>
      <c r="O67" s="10" t="str">
        <f t="shared" si="1"/>
        <v/>
      </c>
      <c r="P67" s="10" t="str">
        <f t="shared" si="2"/>
        <v/>
      </c>
      <c r="Q67" s="11">
        <f t="shared" si="3"/>
        <v>0</v>
      </c>
      <c r="R67" s="11">
        <f t="shared" si="4"/>
        <v>0</v>
      </c>
      <c r="S67" s="11">
        <f t="shared" si="5"/>
        <v>0</v>
      </c>
      <c r="T67" s="11">
        <f t="shared" si="6"/>
        <v>0</v>
      </c>
      <c r="U67" s="10">
        <f>IF(TEAM.SCHEDULE!$N67="Draw",1,IF(TEAM.SCHEDULE!$N67=I67,3,0))</f>
        <v>3</v>
      </c>
      <c r="V67" s="10">
        <f>IF(TEAM.SCHEDULE!$N67="Draw",1,IF(TEAM.SCHEDULE!$N67=M67,3,0))</f>
        <v>3</v>
      </c>
      <c r="W67" s="1"/>
      <c r="X67" s="1"/>
      <c r="Y67" s="1"/>
      <c r="Z67" s="1"/>
      <c r="AA67" s="1"/>
      <c r="AB67" s="1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8"/>
      <c r="AO67" s="78"/>
      <c r="AP67" s="74"/>
      <c r="AQ67" s="74"/>
      <c r="AR67" s="74"/>
      <c r="AS67" s="74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</row>
    <row r="68" spans="1:57" ht="30" customHeight="1">
      <c r="A68" s="1"/>
      <c r="B68" s="35"/>
      <c r="C68" s="36"/>
      <c r="D68" s="36"/>
      <c r="E68" s="35"/>
      <c r="F68" s="37"/>
      <c r="G68" s="38"/>
      <c r="H68" s="35"/>
      <c r="I68" s="35"/>
      <c r="J68" s="11"/>
      <c r="K68" s="268"/>
      <c r="L68" s="11"/>
      <c r="M68" s="39"/>
      <c r="N68" s="9" t="str">
        <f t="shared" ref="N68:N131" si="10">IF(OR(J68="",L68=""),"", IF(J68=L68,"DRAW",IF(J68&gt;L68,I68,M68)))</f>
        <v/>
      </c>
      <c r="O68" s="10" t="str">
        <f t="shared" si="1"/>
        <v/>
      </c>
      <c r="P68" s="10" t="str">
        <f t="shared" ref="P68:P131" si="11">IF(OR(N68="",N68="DRAW"),"",IF(N68=I68,M68,I68))</f>
        <v/>
      </c>
      <c r="Q68" s="11">
        <f t="shared" ref="Q68:Q131" si="12">J68</f>
        <v>0</v>
      </c>
      <c r="R68" s="11">
        <f t="shared" ref="R68:R131" si="13">L68</f>
        <v>0</v>
      </c>
      <c r="S68" s="11">
        <f t="shared" ref="S68:S131" si="14">J68-L68</f>
        <v>0</v>
      </c>
      <c r="T68" s="11">
        <f t="shared" ref="T68:T131" si="15">L68-J68</f>
        <v>0</v>
      </c>
      <c r="U68" s="10">
        <f>IF(TEAM.SCHEDULE!$N68="Draw",1,IF(TEAM.SCHEDULE!$N68=I68,3,0))</f>
        <v>3</v>
      </c>
      <c r="V68" s="10">
        <f>IF(TEAM.SCHEDULE!$N68="Draw",1,IF(TEAM.SCHEDULE!$N68=M68,3,0))</f>
        <v>3</v>
      </c>
      <c r="W68" s="1"/>
      <c r="X68" s="1"/>
      <c r="Y68" s="1"/>
      <c r="Z68" s="1"/>
      <c r="AA68" s="1"/>
      <c r="AB68" s="1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8"/>
      <c r="AO68" s="78"/>
      <c r="AP68" s="74"/>
      <c r="AQ68" s="74"/>
      <c r="AR68" s="74"/>
      <c r="AS68" s="74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</row>
    <row r="69" spans="1:57" ht="30" customHeight="1">
      <c r="A69" s="1"/>
      <c r="B69" s="35"/>
      <c r="C69" s="36"/>
      <c r="D69" s="36"/>
      <c r="E69" s="35"/>
      <c r="F69" s="37"/>
      <c r="G69" s="38"/>
      <c r="H69" s="35"/>
      <c r="I69" s="35"/>
      <c r="J69" s="11"/>
      <c r="K69" s="268"/>
      <c r="L69" s="11"/>
      <c r="M69" s="39"/>
      <c r="N69" s="9" t="str">
        <f t="shared" si="10"/>
        <v/>
      </c>
      <c r="O69" s="10" t="str">
        <f t="shared" si="1"/>
        <v/>
      </c>
      <c r="P69" s="10" t="str">
        <f t="shared" si="11"/>
        <v/>
      </c>
      <c r="Q69" s="11">
        <f t="shared" si="12"/>
        <v>0</v>
      </c>
      <c r="R69" s="11">
        <f t="shared" si="13"/>
        <v>0</v>
      </c>
      <c r="S69" s="11">
        <f t="shared" si="14"/>
        <v>0</v>
      </c>
      <c r="T69" s="11">
        <f t="shared" si="15"/>
        <v>0</v>
      </c>
      <c r="U69" s="10">
        <f>IF(TEAM.SCHEDULE!$N69="Draw",1,IF(TEAM.SCHEDULE!$N69=I69,3,0))</f>
        <v>3</v>
      </c>
      <c r="V69" s="10">
        <f>IF(TEAM.SCHEDULE!$N69="Draw",1,IF(TEAM.SCHEDULE!$N69=M69,3,0))</f>
        <v>3</v>
      </c>
      <c r="W69" s="1"/>
      <c r="X69" s="1"/>
      <c r="Y69" s="1"/>
      <c r="Z69" s="1"/>
      <c r="AA69" s="1"/>
      <c r="AB69" s="1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8"/>
      <c r="AO69" s="78"/>
      <c r="AP69" s="74"/>
      <c r="AQ69" s="74"/>
      <c r="AR69" s="74"/>
      <c r="AS69" s="74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</row>
    <row r="70" spans="1:57" ht="30" customHeight="1">
      <c r="A70" s="1"/>
      <c r="B70" s="35"/>
      <c r="C70" s="36"/>
      <c r="D70" s="36"/>
      <c r="E70" s="35"/>
      <c r="F70" s="37"/>
      <c r="G70" s="38"/>
      <c r="H70" s="35"/>
      <c r="I70" s="35"/>
      <c r="J70" s="11"/>
      <c r="K70" s="268"/>
      <c r="L70" s="11"/>
      <c r="M70" s="39"/>
      <c r="N70" s="9" t="str">
        <f t="shared" si="10"/>
        <v/>
      </c>
      <c r="O70" s="10" t="str">
        <f t="shared" si="1"/>
        <v/>
      </c>
      <c r="P70" s="10" t="str">
        <f t="shared" si="11"/>
        <v/>
      </c>
      <c r="Q70" s="11">
        <f t="shared" si="12"/>
        <v>0</v>
      </c>
      <c r="R70" s="11">
        <f t="shared" si="13"/>
        <v>0</v>
      </c>
      <c r="S70" s="11">
        <f t="shared" si="14"/>
        <v>0</v>
      </c>
      <c r="T70" s="11">
        <f t="shared" si="15"/>
        <v>0</v>
      </c>
      <c r="U70" s="10">
        <f>IF(TEAM.SCHEDULE!$N70="Draw",1,IF(TEAM.SCHEDULE!$N70=I70,3,0))</f>
        <v>3</v>
      </c>
      <c r="V70" s="10">
        <f>IF(TEAM.SCHEDULE!$N70="Draw",1,IF(TEAM.SCHEDULE!$N70=M70,3,0))</f>
        <v>3</v>
      </c>
      <c r="W70" s="1"/>
      <c r="X70" s="1"/>
      <c r="Y70" s="1"/>
      <c r="Z70" s="1"/>
      <c r="AA70" s="1"/>
      <c r="AB70" s="1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8"/>
      <c r="AO70" s="78"/>
      <c r="AP70" s="74"/>
      <c r="AQ70" s="74"/>
      <c r="AR70" s="74"/>
      <c r="AS70" s="74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spans="1:57" ht="30" customHeight="1">
      <c r="A71" s="1"/>
      <c r="B71" s="35"/>
      <c r="C71" s="36"/>
      <c r="D71" s="36"/>
      <c r="E71" s="35"/>
      <c r="F71" s="37"/>
      <c r="G71" s="38"/>
      <c r="H71" s="35"/>
      <c r="I71" s="35"/>
      <c r="J71" s="11"/>
      <c r="K71" s="268"/>
      <c r="L71" s="11"/>
      <c r="M71" s="39"/>
      <c r="N71" s="9" t="str">
        <f t="shared" si="10"/>
        <v/>
      </c>
      <c r="O71" s="10" t="str">
        <f t="shared" si="1"/>
        <v/>
      </c>
      <c r="P71" s="10" t="str">
        <f t="shared" si="11"/>
        <v/>
      </c>
      <c r="Q71" s="11">
        <f t="shared" si="12"/>
        <v>0</v>
      </c>
      <c r="R71" s="11">
        <f t="shared" si="13"/>
        <v>0</v>
      </c>
      <c r="S71" s="11">
        <f t="shared" si="14"/>
        <v>0</v>
      </c>
      <c r="T71" s="11">
        <f t="shared" si="15"/>
        <v>0</v>
      </c>
      <c r="U71" s="10">
        <f>IF(TEAM.SCHEDULE!$N71="Draw",1,IF(TEAM.SCHEDULE!$N71=I71,3,0))</f>
        <v>3</v>
      </c>
      <c r="V71" s="10">
        <f>IF(TEAM.SCHEDULE!$N71="Draw",1,IF(TEAM.SCHEDULE!$N71=M71,3,0))</f>
        <v>3</v>
      </c>
      <c r="W71" s="1"/>
      <c r="X71" s="1"/>
      <c r="Y71" s="1"/>
      <c r="Z71" s="1"/>
      <c r="AA71" s="1"/>
      <c r="AB71" s="1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8"/>
      <c r="AO71" s="78"/>
      <c r="AP71" s="74"/>
      <c r="AQ71" s="74"/>
      <c r="AR71" s="74"/>
      <c r="AS71" s="74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1:57" ht="30" customHeight="1">
      <c r="A72" s="1"/>
      <c r="B72" s="35"/>
      <c r="C72" s="36"/>
      <c r="D72" s="36"/>
      <c r="E72" s="35"/>
      <c r="F72" s="37"/>
      <c r="G72" s="38"/>
      <c r="H72" s="35"/>
      <c r="I72" s="35"/>
      <c r="J72" s="11"/>
      <c r="K72" s="268"/>
      <c r="L72" s="11"/>
      <c r="M72" s="39"/>
      <c r="N72" s="9" t="str">
        <f t="shared" si="10"/>
        <v/>
      </c>
      <c r="O72" s="10" t="str">
        <f t="shared" si="1"/>
        <v/>
      </c>
      <c r="P72" s="10" t="str">
        <f t="shared" si="11"/>
        <v/>
      </c>
      <c r="Q72" s="11">
        <f t="shared" si="12"/>
        <v>0</v>
      </c>
      <c r="R72" s="11">
        <f t="shared" si="13"/>
        <v>0</v>
      </c>
      <c r="S72" s="11">
        <f t="shared" si="14"/>
        <v>0</v>
      </c>
      <c r="T72" s="11">
        <f t="shared" si="15"/>
        <v>0</v>
      </c>
      <c r="U72" s="10">
        <f>IF(TEAM.SCHEDULE!$N72="Draw",1,IF(TEAM.SCHEDULE!$N72=I72,3,0))</f>
        <v>3</v>
      </c>
      <c r="V72" s="10">
        <f>IF(TEAM.SCHEDULE!$N72="Draw",1,IF(TEAM.SCHEDULE!$N72=M72,3,0))</f>
        <v>3</v>
      </c>
      <c r="W72" s="1"/>
      <c r="X72" s="1"/>
      <c r="Y72" s="1"/>
      <c r="Z72" s="1"/>
      <c r="AA72" s="1"/>
      <c r="AB72" s="1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8"/>
      <c r="AO72" s="78"/>
      <c r="AP72" s="74"/>
      <c r="AQ72" s="74"/>
      <c r="AR72" s="74"/>
      <c r="AS72" s="74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spans="1:57" ht="30" customHeight="1">
      <c r="A73" s="1"/>
      <c r="B73" s="35"/>
      <c r="C73" s="36"/>
      <c r="D73" s="36"/>
      <c r="E73" s="35"/>
      <c r="F73" s="37"/>
      <c r="G73" s="38"/>
      <c r="H73" s="35"/>
      <c r="I73" s="35"/>
      <c r="J73" s="11"/>
      <c r="K73" s="268"/>
      <c r="L73" s="11"/>
      <c r="M73" s="39"/>
      <c r="N73" s="9" t="str">
        <f t="shared" si="10"/>
        <v/>
      </c>
      <c r="O73" s="10" t="str">
        <f t="shared" si="1"/>
        <v/>
      </c>
      <c r="P73" s="10" t="str">
        <f t="shared" si="11"/>
        <v/>
      </c>
      <c r="Q73" s="11">
        <f t="shared" si="12"/>
        <v>0</v>
      </c>
      <c r="R73" s="11">
        <f t="shared" si="13"/>
        <v>0</v>
      </c>
      <c r="S73" s="11">
        <f t="shared" si="14"/>
        <v>0</v>
      </c>
      <c r="T73" s="11">
        <f t="shared" si="15"/>
        <v>0</v>
      </c>
      <c r="U73" s="10">
        <f>IF(TEAM.SCHEDULE!$N73="Draw",1,IF(TEAM.SCHEDULE!$N73=I73,3,0))</f>
        <v>3</v>
      </c>
      <c r="V73" s="10">
        <f>IF(TEAM.SCHEDULE!$N73="Draw",1,IF(TEAM.SCHEDULE!$N73=M73,3,0))</f>
        <v>3</v>
      </c>
      <c r="W73" s="1"/>
      <c r="X73" s="1"/>
      <c r="Y73" s="1"/>
      <c r="Z73" s="1"/>
      <c r="AA73" s="1"/>
      <c r="AB73" s="1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8"/>
      <c r="AO73" s="78"/>
      <c r="AP73" s="74"/>
      <c r="AQ73" s="74"/>
      <c r="AR73" s="74"/>
      <c r="AS73" s="74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</row>
    <row r="74" spans="1:57" ht="30" customHeight="1">
      <c r="A74" s="1"/>
      <c r="B74" s="35"/>
      <c r="C74" s="36"/>
      <c r="D74" s="36"/>
      <c r="E74" s="35"/>
      <c r="F74" s="37"/>
      <c r="G74" s="38"/>
      <c r="H74" s="35"/>
      <c r="I74" s="35"/>
      <c r="J74" s="11"/>
      <c r="K74" s="268"/>
      <c r="L74" s="11"/>
      <c r="M74" s="39"/>
      <c r="N74" s="9" t="str">
        <f t="shared" si="10"/>
        <v/>
      </c>
      <c r="O74" s="10" t="str">
        <f t="shared" si="1"/>
        <v/>
      </c>
      <c r="P74" s="10" t="str">
        <f t="shared" si="11"/>
        <v/>
      </c>
      <c r="Q74" s="11">
        <f t="shared" si="12"/>
        <v>0</v>
      </c>
      <c r="R74" s="11">
        <f t="shared" si="13"/>
        <v>0</v>
      </c>
      <c r="S74" s="11">
        <f t="shared" si="14"/>
        <v>0</v>
      </c>
      <c r="T74" s="11">
        <f t="shared" si="15"/>
        <v>0</v>
      </c>
      <c r="U74" s="10">
        <f>IF(TEAM.SCHEDULE!$N74="Draw",1,IF(TEAM.SCHEDULE!$N74=I74,3,0))</f>
        <v>3</v>
      </c>
      <c r="V74" s="10">
        <f>IF(TEAM.SCHEDULE!$N74="Draw",1,IF(TEAM.SCHEDULE!$N74=M74,3,0))</f>
        <v>3</v>
      </c>
      <c r="W74" s="1"/>
      <c r="X74" s="1"/>
      <c r="Y74" s="1"/>
      <c r="Z74" s="1"/>
      <c r="AA74" s="1"/>
      <c r="AB74" s="1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8"/>
      <c r="AO74" s="78"/>
      <c r="AP74" s="74"/>
      <c r="AQ74" s="74"/>
      <c r="AR74" s="74"/>
      <c r="AS74" s="74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</row>
    <row r="75" spans="1:57" ht="30" customHeight="1">
      <c r="A75" s="1"/>
      <c r="B75" s="35"/>
      <c r="C75" s="36"/>
      <c r="D75" s="36"/>
      <c r="E75" s="35"/>
      <c r="F75" s="37"/>
      <c r="G75" s="38"/>
      <c r="H75" s="35"/>
      <c r="I75" s="35"/>
      <c r="J75" s="11"/>
      <c r="K75" s="268"/>
      <c r="L75" s="11"/>
      <c r="M75" s="39"/>
      <c r="N75" s="9" t="str">
        <f t="shared" si="10"/>
        <v/>
      </c>
      <c r="O75" s="10" t="str">
        <f t="shared" si="1"/>
        <v/>
      </c>
      <c r="P75" s="10" t="str">
        <f t="shared" si="11"/>
        <v/>
      </c>
      <c r="Q75" s="11">
        <f t="shared" si="12"/>
        <v>0</v>
      </c>
      <c r="R75" s="11">
        <f t="shared" si="13"/>
        <v>0</v>
      </c>
      <c r="S75" s="11">
        <f t="shared" si="14"/>
        <v>0</v>
      </c>
      <c r="T75" s="11">
        <f t="shared" si="15"/>
        <v>0</v>
      </c>
      <c r="U75" s="10">
        <f>IF(TEAM.SCHEDULE!$N75="Draw",1,IF(TEAM.SCHEDULE!$N75=I75,3,0))</f>
        <v>3</v>
      </c>
      <c r="V75" s="10">
        <f>IF(TEAM.SCHEDULE!$N75="Draw",1,IF(TEAM.SCHEDULE!$N75=M75,3,0))</f>
        <v>3</v>
      </c>
      <c r="W75" s="1"/>
      <c r="X75" s="1"/>
      <c r="Y75" s="1"/>
      <c r="Z75" s="1"/>
      <c r="AA75" s="1"/>
      <c r="AB75" s="1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8"/>
      <c r="AO75" s="78"/>
      <c r="AP75" s="74"/>
      <c r="AQ75" s="74"/>
      <c r="AR75" s="74"/>
      <c r="AS75" s="74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</row>
    <row r="76" spans="1:57" ht="30" customHeight="1">
      <c r="A76" s="1"/>
      <c r="B76" s="35"/>
      <c r="C76" s="36"/>
      <c r="D76" s="36"/>
      <c r="E76" s="35"/>
      <c r="F76" s="37"/>
      <c r="G76" s="38"/>
      <c r="H76" s="35"/>
      <c r="I76" s="35"/>
      <c r="J76" s="11"/>
      <c r="K76" s="268"/>
      <c r="L76" s="11"/>
      <c r="M76" s="39"/>
      <c r="N76" s="9" t="str">
        <f t="shared" si="10"/>
        <v/>
      </c>
      <c r="O76" s="10" t="str">
        <f t="shared" si="1"/>
        <v/>
      </c>
      <c r="P76" s="10" t="str">
        <f t="shared" si="11"/>
        <v/>
      </c>
      <c r="Q76" s="11">
        <f t="shared" si="12"/>
        <v>0</v>
      </c>
      <c r="R76" s="11">
        <f t="shared" si="13"/>
        <v>0</v>
      </c>
      <c r="S76" s="11">
        <f t="shared" si="14"/>
        <v>0</v>
      </c>
      <c r="T76" s="11">
        <f t="shared" si="15"/>
        <v>0</v>
      </c>
      <c r="U76" s="10">
        <f>IF(TEAM.SCHEDULE!$N76="Draw",1,IF(TEAM.SCHEDULE!$N76=I76,3,0))</f>
        <v>3</v>
      </c>
      <c r="V76" s="10">
        <f>IF(TEAM.SCHEDULE!$N76="Draw",1,IF(TEAM.SCHEDULE!$N76=M76,3,0))</f>
        <v>3</v>
      </c>
      <c r="W76" s="1"/>
      <c r="X76" s="1"/>
      <c r="Y76" s="1"/>
      <c r="Z76" s="1"/>
      <c r="AA76" s="1"/>
      <c r="AB76" s="1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8"/>
      <c r="AO76" s="78"/>
      <c r="AP76" s="74"/>
      <c r="AQ76" s="74"/>
      <c r="AR76" s="74"/>
      <c r="AS76" s="74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</row>
    <row r="77" spans="1:57" ht="30" customHeight="1">
      <c r="A77" s="1"/>
      <c r="B77" s="35"/>
      <c r="C77" s="36"/>
      <c r="D77" s="36"/>
      <c r="E77" s="35"/>
      <c r="F77" s="37"/>
      <c r="G77" s="38"/>
      <c r="H77" s="35"/>
      <c r="I77" s="35"/>
      <c r="J77" s="11"/>
      <c r="K77" s="268"/>
      <c r="L77" s="11"/>
      <c r="M77" s="39"/>
      <c r="N77" s="9" t="str">
        <f t="shared" si="10"/>
        <v/>
      </c>
      <c r="O77" s="10" t="str">
        <f t="shared" si="1"/>
        <v/>
      </c>
      <c r="P77" s="10" t="str">
        <f t="shared" si="11"/>
        <v/>
      </c>
      <c r="Q77" s="11">
        <f t="shared" si="12"/>
        <v>0</v>
      </c>
      <c r="R77" s="11">
        <f t="shared" si="13"/>
        <v>0</v>
      </c>
      <c r="S77" s="11">
        <f t="shared" si="14"/>
        <v>0</v>
      </c>
      <c r="T77" s="11">
        <f t="shared" si="15"/>
        <v>0</v>
      </c>
      <c r="U77" s="10">
        <f>IF(TEAM.SCHEDULE!$N77="Draw",1,IF(TEAM.SCHEDULE!$N77=I77,3,0))</f>
        <v>3</v>
      </c>
      <c r="V77" s="10">
        <f>IF(TEAM.SCHEDULE!$N77="Draw",1,IF(TEAM.SCHEDULE!$N77=M77,3,0))</f>
        <v>3</v>
      </c>
      <c r="W77" s="1"/>
      <c r="X77" s="1"/>
      <c r="Y77" s="1"/>
      <c r="Z77" s="1"/>
      <c r="AA77" s="1"/>
      <c r="AB77" s="1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8"/>
      <c r="AO77" s="78"/>
      <c r="AP77" s="74"/>
      <c r="AQ77" s="74"/>
      <c r="AR77" s="74"/>
      <c r="AS77" s="74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</row>
    <row r="78" spans="1:57" ht="30" customHeight="1">
      <c r="A78" s="1"/>
      <c r="B78" s="35"/>
      <c r="C78" s="36"/>
      <c r="D78" s="36"/>
      <c r="E78" s="35"/>
      <c r="F78" s="37"/>
      <c r="G78" s="38"/>
      <c r="H78" s="35"/>
      <c r="I78" s="35"/>
      <c r="J78" s="11"/>
      <c r="K78" s="268"/>
      <c r="L78" s="11"/>
      <c r="M78" s="39"/>
      <c r="N78" s="9" t="str">
        <f t="shared" si="10"/>
        <v/>
      </c>
      <c r="O78" s="10" t="str">
        <f t="shared" si="1"/>
        <v/>
      </c>
      <c r="P78" s="10" t="str">
        <f t="shared" si="11"/>
        <v/>
      </c>
      <c r="Q78" s="11">
        <f t="shared" si="12"/>
        <v>0</v>
      </c>
      <c r="R78" s="11">
        <f t="shared" si="13"/>
        <v>0</v>
      </c>
      <c r="S78" s="11">
        <f t="shared" si="14"/>
        <v>0</v>
      </c>
      <c r="T78" s="11">
        <f t="shared" si="15"/>
        <v>0</v>
      </c>
      <c r="U78" s="10">
        <f>IF(TEAM.SCHEDULE!$N78="Draw",1,IF(TEAM.SCHEDULE!$N78=I78,3,0))</f>
        <v>3</v>
      </c>
      <c r="V78" s="10">
        <f>IF(TEAM.SCHEDULE!$N78="Draw",1,IF(TEAM.SCHEDULE!$N78=M78,3,0))</f>
        <v>3</v>
      </c>
      <c r="W78" s="1"/>
      <c r="X78" s="1"/>
      <c r="Y78" s="1"/>
      <c r="Z78" s="1"/>
      <c r="AA78" s="1"/>
      <c r="AB78" s="1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8"/>
      <c r="AO78" s="78"/>
      <c r="AP78" s="74"/>
      <c r="AQ78" s="74"/>
      <c r="AR78" s="74"/>
      <c r="AS78" s="74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</row>
    <row r="79" spans="1:57" ht="30" customHeight="1">
      <c r="A79" s="1"/>
      <c r="B79" s="35"/>
      <c r="C79" s="36"/>
      <c r="D79" s="36"/>
      <c r="E79" s="35"/>
      <c r="F79" s="37"/>
      <c r="G79" s="38"/>
      <c r="H79" s="35"/>
      <c r="I79" s="35"/>
      <c r="J79" s="11"/>
      <c r="K79" s="268"/>
      <c r="L79" s="11"/>
      <c r="M79" s="39"/>
      <c r="N79" s="9" t="str">
        <f t="shared" si="10"/>
        <v/>
      </c>
      <c r="O79" s="10" t="str">
        <f t="shared" si="1"/>
        <v/>
      </c>
      <c r="P79" s="10" t="str">
        <f t="shared" si="11"/>
        <v/>
      </c>
      <c r="Q79" s="11">
        <f t="shared" si="12"/>
        <v>0</v>
      </c>
      <c r="R79" s="11">
        <f t="shared" si="13"/>
        <v>0</v>
      </c>
      <c r="S79" s="11">
        <f t="shared" si="14"/>
        <v>0</v>
      </c>
      <c r="T79" s="11">
        <f t="shared" si="15"/>
        <v>0</v>
      </c>
      <c r="U79" s="10">
        <f>IF(TEAM.SCHEDULE!$N79="Draw",1,IF(TEAM.SCHEDULE!$N79=I79,3,0))</f>
        <v>3</v>
      </c>
      <c r="V79" s="10">
        <f>IF(TEAM.SCHEDULE!$N79="Draw",1,IF(TEAM.SCHEDULE!$N79=M79,3,0))</f>
        <v>3</v>
      </c>
      <c r="W79" s="1"/>
      <c r="X79" s="1"/>
      <c r="Y79" s="1"/>
      <c r="Z79" s="1"/>
      <c r="AA79" s="1"/>
      <c r="AB79" s="1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8"/>
      <c r="AO79" s="78"/>
      <c r="AP79" s="74"/>
      <c r="AQ79" s="74"/>
      <c r="AR79" s="74"/>
      <c r="AS79" s="74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</row>
    <row r="80" spans="1:57" ht="30" customHeight="1">
      <c r="A80" s="1"/>
      <c r="B80" s="35"/>
      <c r="C80" s="36"/>
      <c r="D80" s="36"/>
      <c r="E80" s="35"/>
      <c r="F80" s="37"/>
      <c r="G80" s="38"/>
      <c r="H80" s="35"/>
      <c r="I80" s="35"/>
      <c r="J80" s="11"/>
      <c r="K80" s="268"/>
      <c r="L80" s="11"/>
      <c r="M80" s="39"/>
      <c r="N80" s="9" t="str">
        <f t="shared" si="10"/>
        <v/>
      </c>
      <c r="O80" s="10" t="str">
        <f t="shared" si="1"/>
        <v/>
      </c>
      <c r="P80" s="10" t="str">
        <f t="shared" si="11"/>
        <v/>
      </c>
      <c r="Q80" s="11">
        <f t="shared" si="12"/>
        <v>0</v>
      </c>
      <c r="R80" s="11">
        <f t="shared" si="13"/>
        <v>0</v>
      </c>
      <c r="S80" s="11">
        <f t="shared" si="14"/>
        <v>0</v>
      </c>
      <c r="T80" s="11">
        <f t="shared" si="15"/>
        <v>0</v>
      </c>
      <c r="U80" s="10">
        <f>IF(TEAM.SCHEDULE!$N80="Draw",1,IF(TEAM.SCHEDULE!$N80=I80,3,0))</f>
        <v>3</v>
      </c>
      <c r="V80" s="10">
        <f>IF(TEAM.SCHEDULE!$N80="Draw",1,IF(TEAM.SCHEDULE!$N80=M80,3,0))</f>
        <v>3</v>
      </c>
      <c r="W80" s="1"/>
      <c r="X80" s="1"/>
      <c r="Y80" s="1"/>
      <c r="Z80" s="1"/>
      <c r="AA80" s="1"/>
      <c r="AB80" s="1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8"/>
      <c r="AO80" s="78"/>
      <c r="AP80" s="74"/>
      <c r="AQ80" s="74"/>
      <c r="AR80" s="74"/>
      <c r="AS80" s="74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</row>
    <row r="81" spans="1:57" ht="30" customHeight="1">
      <c r="A81" s="1"/>
      <c r="B81" s="35"/>
      <c r="C81" s="36"/>
      <c r="D81" s="36"/>
      <c r="E81" s="35"/>
      <c r="F81" s="37"/>
      <c r="G81" s="38"/>
      <c r="H81" s="35"/>
      <c r="I81" s="35"/>
      <c r="J81" s="11"/>
      <c r="K81" s="268"/>
      <c r="L81" s="11"/>
      <c r="M81" s="39"/>
      <c r="N81" s="9" t="str">
        <f t="shared" si="10"/>
        <v/>
      </c>
      <c r="O81" s="10" t="str">
        <f t="shared" si="1"/>
        <v/>
      </c>
      <c r="P81" s="10" t="str">
        <f t="shared" si="11"/>
        <v/>
      </c>
      <c r="Q81" s="11">
        <f t="shared" si="12"/>
        <v>0</v>
      </c>
      <c r="R81" s="11">
        <f t="shared" si="13"/>
        <v>0</v>
      </c>
      <c r="S81" s="11">
        <f t="shared" si="14"/>
        <v>0</v>
      </c>
      <c r="T81" s="11">
        <f t="shared" si="15"/>
        <v>0</v>
      </c>
      <c r="U81" s="10">
        <f>IF(TEAM.SCHEDULE!$N81="Draw",1,IF(TEAM.SCHEDULE!$N81=I81,3,0))</f>
        <v>3</v>
      </c>
      <c r="V81" s="10">
        <f>IF(TEAM.SCHEDULE!$N81="Draw",1,IF(TEAM.SCHEDULE!$N81=M81,3,0))</f>
        <v>3</v>
      </c>
      <c r="W81" s="1"/>
      <c r="X81" s="1"/>
      <c r="Y81" s="1"/>
      <c r="Z81" s="1"/>
      <c r="AA81" s="1"/>
      <c r="AB81" s="1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8"/>
      <c r="AO81" s="78"/>
      <c r="AP81" s="74"/>
      <c r="AQ81" s="74"/>
      <c r="AR81" s="74"/>
      <c r="AS81" s="74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</row>
    <row r="82" spans="1:57" ht="30" customHeight="1">
      <c r="A82" s="1"/>
      <c r="B82" s="35"/>
      <c r="C82" s="36"/>
      <c r="D82" s="36"/>
      <c r="E82" s="35"/>
      <c r="F82" s="35"/>
      <c r="G82" s="38"/>
      <c r="H82" s="35"/>
      <c r="I82" s="35"/>
      <c r="J82" s="11"/>
      <c r="K82" s="268"/>
      <c r="L82" s="11"/>
      <c r="M82" s="39"/>
      <c r="N82" s="9" t="str">
        <f t="shared" si="10"/>
        <v/>
      </c>
      <c r="O82" s="10" t="str">
        <f t="shared" si="1"/>
        <v/>
      </c>
      <c r="P82" s="10" t="str">
        <f t="shared" si="11"/>
        <v/>
      </c>
      <c r="Q82" s="11">
        <f t="shared" si="12"/>
        <v>0</v>
      </c>
      <c r="R82" s="11">
        <f t="shared" si="13"/>
        <v>0</v>
      </c>
      <c r="S82" s="11">
        <f t="shared" si="14"/>
        <v>0</v>
      </c>
      <c r="T82" s="11">
        <f t="shared" si="15"/>
        <v>0</v>
      </c>
      <c r="U82" s="10">
        <f>IF(TEAM.SCHEDULE!$N82="Draw",1,IF(TEAM.SCHEDULE!$N82=I82,3,0))</f>
        <v>3</v>
      </c>
      <c r="V82" s="10">
        <f>IF(TEAM.SCHEDULE!$N82="Draw",1,IF(TEAM.SCHEDULE!$N82=M82,3,0))</f>
        <v>3</v>
      </c>
      <c r="W82" s="1"/>
      <c r="X82" s="1"/>
      <c r="Y82" s="1"/>
      <c r="Z82" s="1"/>
      <c r="AA82" s="1"/>
      <c r="AB82" s="1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8"/>
      <c r="AO82" s="78"/>
      <c r="AP82" s="74"/>
      <c r="AQ82" s="74"/>
      <c r="AR82" s="74"/>
      <c r="AS82" s="74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</row>
    <row r="83" spans="1:57" ht="30" customHeight="1">
      <c r="A83" s="1"/>
      <c r="B83" s="35"/>
      <c r="C83" s="36"/>
      <c r="D83" s="36"/>
      <c r="E83" s="35"/>
      <c r="F83" s="35"/>
      <c r="G83" s="38"/>
      <c r="H83" s="35"/>
      <c r="I83" s="35"/>
      <c r="J83" s="11"/>
      <c r="K83" s="268"/>
      <c r="L83" s="11"/>
      <c r="M83" s="39"/>
      <c r="N83" s="9" t="str">
        <f t="shared" si="10"/>
        <v/>
      </c>
      <c r="O83" s="10" t="str">
        <f t="shared" si="1"/>
        <v/>
      </c>
      <c r="P83" s="10" t="str">
        <f t="shared" si="11"/>
        <v/>
      </c>
      <c r="Q83" s="11">
        <f t="shared" si="12"/>
        <v>0</v>
      </c>
      <c r="R83" s="11">
        <f t="shared" si="13"/>
        <v>0</v>
      </c>
      <c r="S83" s="11">
        <f t="shared" si="14"/>
        <v>0</v>
      </c>
      <c r="T83" s="11">
        <f t="shared" si="15"/>
        <v>0</v>
      </c>
      <c r="U83" s="10">
        <f>IF(TEAM.SCHEDULE!$N83="Draw",1,IF(TEAM.SCHEDULE!$N83=I83,3,0))</f>
        <v>3</v>
      </c>
      <c r="V83" s="10">
        <f>IF(TEAM.SCHEDULE!$N83="Draw",1,IF(TEAM.SCHEDULE!$N83=M83,3,0))</f>
        <v>3</v>
      </c>
      <c r="W83" s="1"/>
      <c r="X83" s="1"/>
      <c r="Y83" s="1"/>
      <c r="Z83" s="1"/>
      <c r="AA83" s="1"/>
      <c r="AB83" s="1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8"/>
      <c r="AO83" s="78"/>
      <c r="AP83" s="74"/>
      <c r="AQ83" s="74"/>
      <c r="AR83" s="74"/>
      <c r="AS83" s="74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</row>
    <row r="84" spans="1:57" ht="30" customHeight="1">
      <c r="A84" s="1"/>
      <c r="B84" s="35"/>
      <c r="C84" s="36"/>
      <c r="D84" s="36"/>
      <c r="E84" s="35"/>
      <c r="F84" s="35"/>
      <c r="G84" s="38"/>
      <c r="H84" s="35"/>
      <c r="I84" s="35"/>
      <c r="J84" s="11"/>
      <c r="K84" s="268"/>
      <c r="L84" s="11"/>
      <c r="M84" s="39"/>
      <c r="N84" s="9" t="str">
        <f t="shared" si="10"/>
        <v/>
      </c>
      <c r="O84" s="10" t="str">
        <f t="shared" si="1"/>
        <v/>
      </c>
      <c r="P84" s="10" t="str">
        <f t="shared" si="11"/>
        <v/>
      </c>
      <c r="Q84" s="11">
        <f t="shared" si="12"/>
        <v>0</v>
      </c>
      <c r="R84" s="11">
        <f t="shared" si="13"/>
        <v>0</v>
      </c>
      <c r="S84" s="11">
        <f t="shared" si="14"/>
        <v>0</v>
      </c>
      <c r="T84" s="11">
        <f t="shared" si="15"/>
        <v>0</v>
      </c>
      <c r="U84" s="10">
        <f>IF(TEAM.SCHEDULE!$N84="Draw",1,IF(TEAM.SCHEDULE!$N84=I84,3,0))</f>
        <v>3</v>
      </c>
      <c r="V84" s="10">
        <f>IF(TEAM.SCHEDULE!$N84="Draw",1,IF(TEAM.SCHEDULE!$N84=M84,3,0))</f>
        <v>3</v>
      </c>
      <c r="W84" s="1"/>
      <c r="X84" s="1"/>
      <c r="Y84" s="1"/>
      <c r="Z84" s="1"/>
      <c r="AA84" s="1"/>
      <c r="AB84" s="1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8"/>
      <c r="AO84" s="78"/>
      <c r="AP84" s="74"/>
      <c r="AQ84" s="74"/>
      <c r="AR84" s="74"/>
      <c r="AS84" s="74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</row>
    <row r="85" spans="1:57" ht="30" customHeight="1">
      <c r="A85" s="1"/>
      <c r="B85" s="35"/>
      <c r="C85" s="36"/>
      <c r="D85" s="36"/>
      <c r="E85" s="35"/>
      <c r="F85" s="35"/>
      <c r="G85" s="38"/>
      <c r="H85" s="35"/>
      <c r="I85" s="35"/>
      <c r="J85" s="11"/>
      <c r="K85" s="268"/>
      <c r="L85" s="11"/>
      <c r="M85" s="39"/>
      <c r="N85" s="9" t="str">
        <f t="shared" si="10"/>
        <v/>
      </c>
      <c r="O85" s="10" t="str">
        <f t="shared" si="1"/>
        <v/>
      </c>
      <c r="P85" s="10" t="str">
        <f t="shared" si="11"/>
        <v/>
      </c>
      <c r="Q85" s="11">
        <f t="shared" si="12"/>
        <v>0</v>
      </c>
      <c r="R85" s="11">
        <f t="shared" si="13"/>
        <v>0</v>
      </c>
      <c r="S85" s="11">
        <f t="shared" si="14"/>
        <v>0</v>
      </c>
      <c r="T85" s="11">
        <f t="shared" si="15"/>
        <v>0</v>
      </c>
      <c r="U85" s="10">
        <f>IF(TEAM.SCHEDULE!$N85="Draw",1,IF(TEAM.SCHEDULE!$N85=I85,3,0))</f>
        <v>3</v>
      </c>
      <c r="V85" s="10">
        <f>IF(TEAM.SCHEDULE!$N85="Draw",1,IF(TEAM.SCHEDULE!$N85=M85,3,0))</f>
        <v>3</v>
      </c>
      <c r="W85" s="1"/>
      <c r="X85" s="1"/>
      <c r="Y85" s="1"/>
      <c r="Z85" s="1"/>
      <c r="AA85" s="1"/>
      <c r="AB85" s="1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8"/>
      <c r="AO85" s="78"/>
      <c r="AP85" s="74"/>
      <c r="AQ85" s="74"/>
      <c r="AR85" s="74"/>
      <c r="AS85" s="74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</row>
    <row r="86" spans="1:57" ht="30" customHeight="1">
      <c r="A86" s="1"/>
      <c r="B86" s="35"/>
      <c r="C86" s="36"/>
      <c r="D86" s="36"/>
      <c r="E86" s="35"/>
      <c r="F86" s="35"/>
      <c r="G86" s="38"/>
      <c r="H86" s="35"/>
      <c r="I86" s="35"/>
      <c r="J86" s="11"/>
      <c r="K86" s="268"/>
      <c r="L86" s="11"/>
      <c r="M86" s="39"/>
      <c r="N86" s="9" t="str">
        <f t="shared" si="10"/>
        <v/>
      </c>
      <c r="O86" s="10" t="str">
        <f t="shared" si="1"/>
        <v/>
      </c>
      <c r="P86" s="10" t="str">
        <f t="shared" si="11"/>
        <v/>
      </c>
      <c r="Q86" s="11">
        <f t="shared" si="12"/>
        <v>0</v>
      </c>
      <c r="R86" s="11">
        <f t="shared" si="13"/>
        <v>0</v>
      </c>
      <c r="S86" s="11">
        <f t="shared" si="14"/>
        <v>0</v>
      </c>
      <c r="T86" s="11">
        <f t="shared" si="15"/>
        <v>0</v>
      </c>
      <c r="U86" s="10">
        <f>IF(TEAM.SCHEDULE!$N86="Draw",1,IF(TEAM.SCHEDULE!$N86=I86,3,0))</f>
        <v>3</v>
      </c>
      <c r="V86" s="10">
        <f>IF(TEAM.SCHEDULE!$N86="Draw",1,IF(TEAM.SCHEDULE!$N86=M86,3,0))</f>
        <v>3</v>
      </c>
      <c r="W86" s="1"/>
      <c r="X86" s="1"/>
      <c r="Y86" s="1"/>
      <c r="Z86" s="1"/>
      <c r="AA86" s="1"/>
      <c r="AB86" s="1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8"/>
      <c r="AO86" s="78"/>
      <c r="AP86" s="74"/>
      <c r="AQ86" s="74"/>
      <c r="AR86" s="74"/>
      <c r="AS86" s="74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</row>
    <row r="87" spans="1:57" ht="30" customHeight="1">
      <c r="A87" s="1"/>
      <c r="B87" s="35"/>
      <c r="C87" s="36"/>
      <c r="D87" s="36"/>
      <c r="E87" s="35"/>
      <c r="F87" s="35"/>
      <c r="G87" s="38"/>
      <c r="H87" s="35"/>
      <c r="I87" s="35"/>
      <c r="J87" s="11"/>
      <c r="K87" s="268"/>
      <c r="L87" s="11"/>
      <c r="M87" s="39"/>
      <c r="N87" s="9" t="str">
        <f t="shared" si="10"/>
        <v/>
      </c>
      <c r="O87" s="10" t="str">
        <f t="shared" si="1"/>
        <v/>
      </c>
      <c r="P87" s="10" t="str">
        <f t="shared" si="11"/>
        <v/>
      </c>
      <c r="Q87" s="11">
        <f t="shared" si="12"/>
        <v>0</v>
      </c>
      <c r="R87" s="11">
        <f t="shared" si="13"/>
        <v>0</v>
      </c>
      <c r="S87" s="11">
        <f t="shared" si="14"/>
        <v>0</v>
      </c>
      <c r="T87" s="11">
        <f t="shared" si="15"/>
        <v>0</v>
      </c>
      <c r="U87" s="10">
        <f>IF(TEAM.SCHEDULE!$N87="Draw",1,IF(TEAM.SCHEDULE!$N87=I87,3,0))</f>
        <v>3</v>
      </c>
      <c r="V87" s="10">
        <f>IF(TEAM.SCHEDULE!$N87="Draw",1,IF(TEAM.SCHEDULE!$N87=M87,3,0))</f>
        <v>3</v>
      </c>
      <c r="W87" s="1"/>
      <c r="X87" s="1"/>
      <c r="Y87" s="1"/>
      <c r="Z87" s="1"/>
      <c r="AA87" s="1"/>
      <c r="AB87" s="1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8"/>
      <c r="AO87" s="78"/>
      <c r="AP87" s="74"/>
      <c r="AQ87" s="74"/>
      <c r="AR87" s="74"/>
      <c r="AS87" s="74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</row>
    <row r="88" spans="1:57" ht="30" customHeight="1">
      <c r="A88" s="1"/>
      <c r="B88" s="35"/>
      <c r="C88" s="36"/>
      <c r="D88" s="36"/>
      <c r="E88" s="35"/>
      <c r="F88" s="35"/>
      <c r="G88" s="38"/>
      <c r="H88" s="35"/>
      <c r="I88" s="35"/>
      <c r="J88" s="11"/>
      <c r="K88" s="268"/>
      <c r="L88" s="11"/>
      <c r="M88" s="39"/>
      <c r="N88" s="9" t="str">
        <f t="shared" si="10"/>
        <v/>
      </c>
      <c r="O88" s="10" t="str">
        <f t="shared" si="1"/>
        <v/>
      </c>
      <c r="P88" s="10" t="str">
        <f t="shared" si="11"/>
        <v/>
      </c>
      <c r="Q88" s="11">
        <f t="shared" si="12"/>
        <v>0</v>
      </c>
      <c r="R88" s="11">
        <f t="shared" si="13"/>
        <v>0</v>
      </c>
      <c r="S88" s="11">
        <f t="shared" si="14"/>
        <v>0</v>
      </c>
      <c r="T88" s="11">
        <f t="shared" si="15"/>
        <v>0</v>
      </c>
      <c r="U88" s="10">
        <f>IF(TEAM.SCHEDULE!$N88="Draw",1,IF(TEAM.SCHEDULE!$N88=I88,3,0))</f>
        <v>3</v>
      </c>
      <c r="V88" s="10">
        <f>IF(TEAM.SCHEDULE!$N88="Draw",1,IF(TEAM.SCHEDULE!$N88=M88,3,0))</f>
        <v>3</v>
      </c>
      <c r="W88" s="1"/>
      <c r="X88" s="1"/>
      <c r="Y88" s="1"/>
      <c r="Z88" s="1"/>
      <c r="AA88" s="1"/>
      <c r="AB88" s="1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8"/>
      <c r="AO88" s="78"/>
      <c r="AP88" s="74"/>
      <c r="AQ88" s="74"/>
      <c r="AR88" s="74"/>
      <c r="AS88" s="74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</row>
    <row r="89" spans="1:57" ht="30" customHeight="1">
      <c r="A89" s="1"/>
      <c r="B89" s="35"/>
      <c r="C89" s="36"/>
      <c r="D89" s="36"/>
      <c r="E89" s="35"/>
      <c r="F89" s="35"/>
      <c r="G89" s="38"/>
      <c r="H89" s="35"/>
      <c r="I89" s="35"/>
      <c r="J89" s="11"/>
      <c r="K89" s="268"/>
      <c r="L89" s="11"/>
      <c r="M89" s="39"/>
      <c r="N89" s="9" t="str">
        <f t="shared" si="10"/>
        <v/>
      </c>
      <c r="O89" s="10" t="str">
        <f t="shared" si="1"/>
        <v/>
      </c>
      <c r="P89" s="10" t="str">
        <f t="shared" si="11"/>
        <v/>
      </c>
      <c r="Q89" s="11">
        <f t="shared" si="12"/>
        <v>0</v>
      </c>
      <c r="R89" s="11">
        <f t="shared" si="13"/>
        <v>0</v>
      </c>
      <c r="S89" s="11">
        <f t="shared" si="14"/>
        <v>0</v>
      </c>
      <c r="T89" s="11">
        <f t="shared" si="15"/>
        <v>0</v>
      </c>
      <c r="U89" s="10">
        <f>IF(TEAM.SCHEDULE!$N89="Draw",1,IF(TEAM.SCHEDULE!$N89=I89,3,0))</f>
        <v>3</v>
      </c>
      <c r="V89" s="10">
        <f>IF(TEAM.SCHEDULE!$N89="Draw",1,IF(TEAM.SCHEDULE!$N89=M89,3,0))</f>
        <v>3</v>
      </c>
      <c r="W89" s="1"/>
      <c r="X89" s="1"/>
      <c r="Y89" s="1"/>
      <c r="Z89" s="1"/>
      <c r="AA89" s="1"/>
      <c r="AB89" s="1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8"/>
      <c r="AO89" s="78"/>
      <c r="AP89" s="74"/>
      <c r="AQ89" s="74"/>
      <c r="AR89" s="74"/>
      <c r="AS89" s="74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</row>
    <row r="90" spans="1:57" ht="30" customHeight="1">
      <c r="A90" s="1"/>
      <c r="B90" s="35"/>
      <c r="C90" s="36"/>
      <c r="D90" s="36"/>
      <c r="E90" s="35"/>
      <c r="F90" s="35"/>
      <c r="G90" s="38"/>
      <c r="H90" s="35"/>
      <c r="I90" s="35"/>
      <c r="J90" s="11"/>
      <c r="K90" s="268"/>
      <c r="L90" s="11"/>
      <c r="M90" s="39"/>
      <c r="N90" s="9" t="str">
        <f t="shared" si="10"/>
        <v/>
      </c>
      <c r="O90" s="10" t="str">
        <f t="shared" si="1"/>
        <v/>
      </c>
      <c r="P90" s="10" t="str">
        <f t="shared" si="11"/>
        <v/>
      </c>
      <c r="Q90" s="11">
        <f t="shared" si="12"/>
        <v>0</v>
      </c>
      <c r="R90" s="11">
        <f t="shared" si="13"/>
        <v>0</v>
      </c>
      <c r="S90" s="11">
        <f t="shared" si="14"/>
        <v>0</v>
      </c>
      <c r="T90" s="11">
        <f t="shared" si="15"/>
        <v>0</v>
      </c>
      <c r="U90" s="10">
        <f>IF(TEAM.SCHEDULE!$N90="Draw",1,IF(TEAM.SCHEDULE!$N90=I90,3,0))</f>
        <v>3</v>
      </c>
      <c r="V90" s="10">
        <f>IF(TEAM.SCHEDULE!$N90="Draw",1,IF(TEAM.SCHEDULE!$N90=M90,3,0))</f>
        <v>3</v>
      </c>
      <c r="W90" s="1"/>
      <c r="X90" s="1"/>
      <c r="Y90" s="1"/>
      <c r="Z90" s="1"/>
      <c r="AA90" s="1"/>
      <c r="AB90" s="1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8"/>
      <c r="AO90" s="78"/>
      <c r="AP90" s="74"/>
      <c r="AQ90" s="74"/>
      <c r="AR90" s="74"/>
      <c r="AS90" s="74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</row>
    <row r="91" spans="1:57" ht="30" customHeight="1">
      <c r="A91" s="1"/>
      <c r="B91" s="35"/>
      <c r="C91" s="36"/>
      <c r="D91" s="36"/>
      <c r="E91" s="35"/>
      <c r="F91" s="35"/>
      <c r="G91" s="38"/>
      <c r="H91" s="35"/>
      <c r="I91" s="35"/>
      <c r="J91" s="11"/>
      <c r="K91" s="268"/>
      <c r="L91" s="11"/>
      <c r="M91" s="39"/>
      <c r="N91" s="9" t="str">
        <f t="shared" si="10"/>
        <v/>
      </c>
      <c r="O91" s="10" t="str">
        <f t="shared" si="1"/>
        <v/>
      </c>
      <c r="P91" s="10" t="str">
        <f t="shared" si="11"/>
        <v/>
      </c>
      <c r="Q91" s="11">
        <f t="shared" si="12"/>
        <v>0</v>
      </c>
      <c r="R91" s="11">
        <f t="shared" si="13"/>
        <v>0</v>
      </c>
      <c r="S91" s="11">
        <f t="shared" si="14"/>
        <v>0</v>
      </c>
      <c r="T91" s="11">
        <f t="shared" si="15"/>
        <v>0</v>
      </c>
      <c r="U91" s="10">
        <f>IF(TEAM.SCHEDULE!$N91="Draw",1,IF(TEAM.SCHEDULE!$N91=I91,3,0))</f>
        <v>3</v>
      </c>
      <c r="V91" s="10">
        <f>IF(TEAM.SCHEDULE!$N91="Draw",1,IF(TEAM.SCHEDULE!$N91=M91,3,0))</f>
        <v>3</v>
      </c>
      <c r="W91" s="1"/>
      <c r="X91" s="1"/>
      <c r="Y91" s="1"/>
      <c r="Z91" s="1"/>
      <c r="AA91" s="1"/>
      <c r="AB91" s="1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8"/>
      <c r="AO91" s="78"/>
      <c r="AP91" s="74"/>
      <c r="AQ91" s="74"/>
      <c r="AR91" s="74"/>
      <c r="AS91" s="74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</row>
    <row r="92" spans="1:57" ht="30" customHeight="1">
      <c r="A92" s="1"/>
      <c r="B92" s="35"/>
      <c r="C92" s="36"/>
      <c r="D92" s="36"/>
      <c r="E92" s="35"/>
      <c r="F92" s="35"/>
      <c r="G92" s="38"/>
      <c r="H92" s="35"/>
      <c r="I92" s="35"/>
      <c r="J92" s="11"/>
      <c r="K92" s="268"/>
      <c r="L92" s="11"/>
      <c r="M92" s="39"/>
      <c r="N92" s="9" t="str">
        <f t="shared" si="10"/>
        <v/>
      </c>
      <c r="O92" s="10" t="str">
        <f t="shared" si="1"/>
        <v/>
      </c>
      <c r="P92" s="10" t="str">
        <f t="shared" si="11"/>
        <v/>
      </c>
      <c r="Q92" s="11">
        <f t="shared" si="12"/>
        <v>0</v>
      </c>
      <c r="R92" s="11">
        <f t="shared" si="13"/>
        <v>0</v>
      </c>
      <c r="S92" s="11">
        <f t="shared" si="14"/>
        <v>0</v>
      </c>
      <c r="T92" s="11">
        <f t="shared" si="15"/>
        <v>0</v>
      </c>
      <c r="U92" s="10">
        <f>IF(TEAM.SCHEDULE!$N92="Draw",1,IF(TEAM.SCHEDULE!$N92=I92,3,0))</f>
        <v>3</v>
      </c>
      <c r="V92" s="10">
        <f>IF(TEAM.SCHEDULE!$N92="Draw",1,IF(TEAM.SCHEDULE!$N92=M92,3,0))</f>
        <v>3</v>
      </c>
      <c r="W92" s="1"/>
      <c r="X92" s="1"/>
      <c r="Y92" s="1"/>
      <c r="Z92" s="1"/>
      <c r="AA92" s="1"/>
      <c r="AB92" s="1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8"/>
      <c r="AO92" s="78"/>
      <c r="AP92" s="74"/>
      <c r="AQ92" s="74"/>
      <c r="AR92" s="74"/>
      <c r="AS92" s="74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</row>
    <row r="93" spans="1:57" ht="30" customHeight="1">
      <c r="A93" s="1"/>
      <c r="B93" s="35"/>
      <c r="C93" s="36"/>
      <c r="D93" s="36"/>
      <c r="E93" s="35"/>
      <c r="F93" s="35"/>
      <c r="G93" s="38"/>
      <c r="H93" s="35"/>
      <c r="I93" s="35"/>
      <c r="J93" s="11"/>
      <c r="K93" s="268"/>
      <c r="L93" s="11"/>
      <c r="M93" s="39"/>
      <c r="N93" s="9" t="str">
        <f t="shared" si="10"/>
        <v/>
      </c>
      <c r="O93" s="10" t="str">
        <f t="shared" si="1"/>
        <v/>
      </c>
      <c r="P93" s="10" t="str">
        <f t="shared" si="11"/>
        <v/>
      </c>
      <c r="Q93" s="11">
        <f t="shared" si="12"/>
        <v>0</v>
      </c>
      <c r="R93" s="11">
        <f t="shared" si="13"/>
        <v>0</v>
      </c>
      <c r="S93" s="11">
        <f t="shared" si="14"/>
        <v>0</v>
      </c>
      <c r="T93" s="11">
        <f t="shared" si="15"/>
        <v>0</v>
      </c>
      <c r="U93" s="10">
        <f>IF(TEAM.SCHEDULE!$N93="Draw",1,IF(TEAM.SCHEDULE!$N93=I93,3,0))</f>
        <v>3</v>
      </c>
      <c r="V93" s="10">
        <f>IF(TEAM.SCHEDULE!$N93="Draw",1,IF(TEAM.SCHEDULE!$N93=M93,3,0))</f>
        <v>3</v>
      </c>
      <c r="W93" s="1"/>
      <c r="X93" s="1"/>
      <c r="Y93" s="1"/>
      <c r="Z93" s="1"/>
      <c r="AA93" s="1"/>
      <c r="AB93" s="1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8"/>
      <c r="AO93" s="78"/>
      <c r="AP93" s="74"/>
      <c r="AQ93" s="74"/>
      <c r="AR93" s="74"/>
      <c r="AS93" s="74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spans="1:57" ht="30" customHeight="1">
      <c r="A94" s="1"/>
      <c r="B94" s="35"/>
      <c r="C94" s="36"/>
      <c r="D94" s="36"/>
      <c r="E94" s="35"/>
      <c r="F94" s="35"/>
      <c r="G94" s="38"/>
      <c r="H94" s="35"/>
      <c r="I94" s="35"/>
      <c r="J94" s="11"/>
      <c r="K94" s="268"/>
      <c r="L94" s="11"/>
      <c r="M94" s="39"/>
      <c r="N94" s="9" t="str">
        <f t="shared" si="10"/>
        <v/>
      </c>
      <c r="O94" s="10" t="str">
        <f t="shared" si="1"/>
        <v/>
      </c>
      <c r="P94" s="10" t="str">
        <f t="shared" si="11"/>
        <v/>
      </c>
      <c r="Q94" s="11">
        <f t="shared" si="12"/>
        <v>0</v>
      </c>
      <c r="R94" s="11">
        <f t="shared" si="13"/>
        <v>0</v>
      </c>
      <c r="S94" s="11">
        <f t="shared" si="14"/>
        <v>0</v>
      </c>
      <c r="T94" s="11">
        <f t="shared" si="15"/>
        <v>0</v>
      </c>
      <c r="U94" s="10">
        <f>IF(TEAM.SCHEDULE!$N94="Draw",1,IF(TEAM.SCHEDULE!$N94=I94,3,0))</f>
        <v>3</v>
      </c>
      <c r="V94" s="10">
        <f>IF(TEAM.SCHEDULE!$N94="Draw",1,IF(TEAM.SCHEDULE!$N94=M94,3,0))</f>
        <v>3</v>
      </c>
      <c r="W94" s="1"/>
      <c r="X94" s="1"/>
      <c r="Y94" s="1"/>
      <c r="Z94" s="1"/>
      <c r="AA94" s="1"/>
      <c r="AB94" s="1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8"/>
      <c r="AO94" s="78"/>
      <c r="AP94" s="74"/>
      <c r="AQ94" s="74"/>
      <c r="AR94" s="74"/>
      <c r="AS94" s="74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spans="1:57" ht="30" customHeight="1">
      <c r="A95" s="1"/>
      <c r="B95" s="35"/>
      <c r="C95" s="36"/>
      <c r="D95" s="36"/>
      <c r="E95" s="35"/>
      <c r="F95" s="35"/>
      <c r="G95" s="38"/>
      <c r="H95" s="35"/>
      <c r="I95" s="35"/>
      <c r="J95" s="11"/>
      <c r="K95" s="268"/>
      <c r="L95" s="11"/>
      <c r="M95" s="39"/>
      <c r="N95" s="9" t="str">
        <f t="shared" si="10"/>
        <v/>
      </c>
      <c r="O95" s="10" t="str">
        <f t="shared" si="1"/>
        <v/>
      </c>
      <c r="P95" s="10" t="str">
        <f t="shared" si="11"/>
        <v/>
      </c>
      <c r="Q95" s="11">
        <f t="shared" si="12"/>
        <v>0</v>
      </c>
      <c r="R95" s="11">
        <f t="shared" si="13"/>
        <v>0</v>
      </c>
      <c r="S95" s="11">
        <f t="shared" si="14"/>
        <v>0</v>
      </c>
      <c r="T95" s="11">
        <f t="shared" si="15"/>
        <v>0</v>
      </c>
      <c r="U95" s="10">
        <f>IF(TEAM.SCHEDULE!$N95="Draw",1,IF(TEAM.SCHEDULE!$N95=I95,3,0))</f>
        <v>3</v>
      </c>
      <c r="V95" s="10">
        <f>IF(TEAM.SCHEDULE!$N95="Draw",1,IF(TEAM.SCHEDULE!$N95=M95,3,0))</f>
        <v>3</v>
      </c>
      <c r="W95" s="1"/>
      <c r="X95" s="1"/>
      <c r="Y95" s="1"/>
      <c r="Z95" s="1"/>
      <c r="AA95" s="1"/>
      <c r="AB95" s="1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8"/>
      <c r="AO95" s="78"/>
      <c r="AP95" s="74"/>
      <c r="AQ95" s="74"/>
      <c r="AR95" s="74"/>
      <c r="AS95" s="74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1:57" ht="30" customHeight="1">
      <c r="A96" s="1"/>
      <c r="B96" s="35"/>
      <c r="C96" s="36"/>
      <c r="D96" s="36"/>
      <c r="E96" s="35"/>
      <c r="F96" s="35"/>
      <c r="G96" s="38"/>
      <c r="H96" s="35"/>
      <c r="I96" s="35"/>
      <c r="J96" s="11"/>
      <c r="K96" s="268"/>
      <c r="L96" s="11"/>
      <c r="M96" s="39"/>
      <c r="N96" s="9" t="str">
        <f t="shared" si="10"/>
        <v/>
      </c>
      <c r="O96" s="10" t="str">
        <f t="shared" si="1"/>
        <v/>
      </c>
      <c r="P96" s="10" t="str">
        <f t="shared" si="11"/>
        <v/>
      </c>
      <c r="Q96" s="11">
        <f t="shared" si="12"/>
        <v>0</v>
      </c>
      <c r="R96" s="11">
        <f t="shared" si="13"/>
        <v>0</v>
      </c>
      <c r="S96" s="11">
        <f t="shared" si="14"/>
        <v>0</v>
      </c>
      <c r="T96" s="11">
        <f t="shared" si="15"/>
        <v>0</v>
      </c>
      <c r="U96" s="10">
        <f>IF(TEAM.SCHEDULE!$N96="Draw",1,IF(TEAM.SCHEDULE!$N96=I96,3,0))</f>
        <v>3</v>
      </c>
      <c r="V96" s="10">
        <f>IF(TEAM.SCHEDULE!$N96="Draw",1,IF(TEAM.SCHEDULE!$N96=M96,3,0))</f>
        <v>3</v>
      </c>
      <c r="W96" s="1"/>
      <c r="X96" s="1"/>
      <c r="Y96" s="1"/>
      <c r="Z96" s="1"/>
      <c r="AA96" s="1"/>
      <c r="AB96" s="1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8"/>
      <c r="AO96" s="78"/>
      <c r="AP96" s="74"/>
      <c r="AQ96" s="74"/>
      <c r="AR96" s="74"/>
      <c r="AS96" s="74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1:57" ht="30" customHeight="1">
      <c r="A97" s="1"/>
      <c r="B97" s="35"/>
      <c r="C97" s="36"/>
      <c r="D97" s="36"/>
      <c r="E97" s="35"/>
      <c r="F97" s="35"/>
      <c r="G97" s="38"/>
      <c r="H97" s="35"/>
      <c r="I97" s="35"/>
      <c r="J97" s="11"/>
      <c r="K97" s="268"/>
      <c r="L97" s="11"/>
      <c r="M97" s="39"/>
      <c r="N97" s="9" t="str">
        <f t="shared" si="10"/>
        <v/>
      </c>
      <c r="O97" s="10" t="str">
        <f t="shared" si="1"/>
        <v/>
      </c>
      <c r="P97" s="10" t="str">
        <f t="shared" si="11"/>
        <v/>
      </c>
      <c r="Q97" s="11">
        <f t="shared" si="12"/>
        <v>0</v>
      </c>
      <c r="R97" s="11">
        <f t="shared" si="13"/>
        <v>0</v>
      </c>
      <c r="S97" s="11">
        <f t="shared" si="14"/>
        <v>0</v>
      </c>
      <c r="T97" s="11">
        <f t="shared" si="15"/>
        <v>0</v>
      </c>
      <c r="U97" s="10">
        <f>IF(TEAM.SCHEDULE!$N97="Draw",1,IF(TEAM.SCHEDULE!$N97=I97,3,0))</f>
        <v>3</v>
      </c>
      <c r="V97" s="10">
        <f>IF(TEAM.SCHEDULE!$N97="Draw",1,IF(TEAM.SCHEDULE!$N97=M97,3,0))</f>
        <v>3</v>
      </c>
      <c r="W97" s="1"/>
      <c r="X97" s="1"/>
      <c r="Y97" s="1"/>
      <c r="Z97" s="1"/>
      <c r="AA97" s="1"/>
      <c r="AB97" s="1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8"/>
      <c r="AO97" s="78"/>
      <c r="AP97" s="74"/>
      <c r="AQ97" s="74"/>
      <c r="AR97" s="74"/>
      <c r="AS97" s="74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spans="1:57" ht="30" customHeight="1">
      <c r="A98" s="1"/>
      <c r="B98" s="35"/>
      <c r="C98" s="36"/>
      <c r="D98" s="36"/>
      <c r="E98" s="35"/>
      <c r="F98" s="35"/>
      <c r="G98" s="38"/>
      <c r="H98" s="35"/>
      <c r="I98" s="35"/>
      <c r="J98" s="11"/>
      <c r="K98" s="268"/>
      <c r="L98" s="11"/>
      <c r="M98" s="39"/>
      <c r="N98" s="9" t="str">
        <f t="shared" si="10"/>
        <v/>
      </c>
      <c r="O98" s="10" t="str">
        <f t="shared" si="1"/>
        <v/>
      </c>
      <c r="P98" s="10" t="str">
        <f t="shared" si="11"/>
        <v/>
      </c>
      <c r="Q98" s="11">
        <f t="shared" si="12"/>
        <v>0</v>
      </c>
      <c r="R98" s="11">
        <f t="shared" si="13"/>
        <v>0</v>
      </c>
      <c r="S98" s="11">
        <f t="shared" si="14"/>
        <v>0</v>
      </c>
      <c r="T98" s="11">
        <f t="shared" si="15"/>
        <v>0</v>
      </c>
      <c r="U98" s="10">
        <f>IF(TEAM.SCHEDULE!$N98="Draw",1,IF(TEAM.SCHEDULE!$N98=I98,3,0))</f>
        <v>3</v>
      </c>
      <c r="V98" s="10">
        <f>IF(TEAM.SCHEDULE!$N98="Draw",1,IF(TEAM.SCHEDULE!$N98=M98,3,0))</f>
        <v>3</v>
      </c>
      <c r="W98" s="1"/>
      <c r="X98" s="1"/>
      <c r="Y98" s="1"/>
      <c r="Z98" s="1"/>
      <c r="AA98" s="1"/>
      <c r="AB98" s="1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8"/>
      <c r="AO98" s="78"/>
      <c r="AP98" s="74"/>
      <c r="AQ98" s="74"/>
      <c r="AR98" s="74"/>
      <c r="AS98" s="74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spans="1:57" ht="30" customHeight="1">
      <c r="A99" s="1"/>
      <c r="B99" s="35"/>
      <c r="C99" s="36"/>
      <c r="D99" s="36"/>
      <c r="E99" s="35"/>
      <c r="F99" s="35"/>
      <c r="G99" s="38"/>
      <c r="H99" s="35"/>
      <c r="I99" s="35"/>
      <c r="J99" s="11"/>
      <c r="K99" s="268"/>
      <c r="L99" s="11"/>
      <c r="M99" s="39"/>
      <c r="N99" s="9" t="str">
        <f t="shared" si="10"/>
        <v/>
      </c>
      <c r="O99" s="10" t="str">
        <f t="shared" si="1"/>
        <v/>
      </c>
      <c r="P99" s="10" t="str">
        <f t="shared" si="11"/>
        <v/>
      </c>
      <c r="Q99" s="11">
        <f t="shared" si="12"/>
        <v>0</v>
      </c>
      <c r="R99" s="11">
        <f t="shared" si="13"/>
        <v>0</v>
      </c>
      <c r="S99" s="11">
        <f t="shared" si="14"/>
        <v>0</v>
      </c>
      <c r="T99" s="11">
        <f t="shared" si="15"/>
        <v>0</v>
      </c>
      <c r="U99" s="10">
        <f>IF(TEAM.SCHEDULE!$N99="Draw",1,IF(TEAM.SCHEDULE!$N99=I99,3,0))</f>
        <v>3</v>
      </c>
      <c r="V99" s="10">
        <f>IF(TEAM.SCHEDULE!$N99="Draw",1,IF(TEAM.SCHEDULE!$N99=M99,3,0))</f>
        <v>3</v>
      </c>
      <c r="W99" s="1"/>
      <c r="X99" s="1"/>
      <c r="Y99" s="1"/>
      <c r="Z99" s="1"/>
      <c r="AA99" s="1"/>
      <c r="AB99" s="1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8"/>
      <c r="AO99" s="78"/>
      <c r="AP99" s="74"/>
      <c r="AQ99" s="74"/>
      <c r="AR99" s="74"/>
      <c r="AS99" s="74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spans="1:57" ht="30" customHeight="1">
      <c r="A100" s="1"/>
      <c r="B100" s="35"/>
      <c r="C100" s="36"/>
      <c r="D100" s="36"/>
      <c r="E100" s="35"/>
      <c r="F100" s="35"/>
      <c r="G100" s="38"/>
      <c r="H100" s="35"/>
      <c r="I100" s="35"/>
      <c r="J100" s="11"/>
      <c r="K100" s="268"/>
      <c r="L100" s="11"/>
      <c r="M100" s="39"/>
      <c r="N100" s="9" t="str">
        <f t="shared" si="10"/>
        <v/>
      </c>
      <c r="O100" s="10" t="str">
        <f t="shared" si="1"/>
        <v/>
      </c>
      <c r="P100" s="10" t="str">
        <f t="shared" si="11"/>
        <v/>
      </c>
      <c r="Q100" s="11">
        <f t="shared" si="12"/>
        <v>0</v>
      </c>
      <c r="R100" s="11">
        <f t="shared" si="13"/>
        <v>0</v>
      </c>
      <c r="S100" s="11">
        <f t="shared" si="14"/>
        <v>0</v>
      </c>
      <c r="T100" s="11">
        <f t="shared" si="15"/>
        <v>0</v>
      </c>
      <c r="U100" s="10">
        <f>IF(TEAM.SCHEDULE!$N100="Draw",1,IF(TEAM.SCHEDULE!$N100=I100,3,0))</f>
        <v>3</v>
      </c>
      <c r="V100" s="10">
        <f>IF(TEAM.SCHEDULE!$N100="Draw",1,IF(TEAM.SCHEDULE!$N100=M100,3,0))</f>
        <v>3</v>
      </c>
      <c r="W100" s="1"/>
      <c r="X100" s="1"/>
      <c r="Y100" s="1"/>
      <c r="Z100" s="1"/>
      <c r="AA100" s="1"/>
      <c r="AB100" s="1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8"/>
      <c r="AO100" s="78"/>
      <c r="AP100" s="74"/>
      <c r="AQ100" s="74"/>
      <c r="AR100" s="74"/>
      <c r="AS100" s="74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</row>
    <row r="101" spans="1:57" ht="30" customHeight="1">
      <c r="A101" s="1"/>
      <c r="B101" s="35"/>
      <c r="C101" s="36"/>
      <c r="D101" s="36"/>
      <c r="E101" s="35"/>
      <c r="F101" s="35"/>
      <c r="G101" s="38"/>
      <c r="H101" s="35"/>
      <c r="I101" s="35"/>
      <c r="J101" s="11"/>
      <c r="K101" s="268"/>
      <c r="L101" s="11"/>
      <c r="M101" s="39"/>
      <c r="N101" s="9" t="str">
        <f t="shared" si="10"/>
        <v/>
      </c>
      <c r="O101" s="10" t="str">
        <f t="shared" si="1"/>
        <v/>
      </c>
      <c r="P101" s="10" t="str">
        <f t="shared" si="11"/>
        <v/>
      </c>
      <c r="Q101" s="11">
        <f t="shared" si="12"/>
        <v>0</v>
      </c>
      <c r="R101" s="11">
        <f t="shared" si="13"/>
        <v>0</v>
      </c>
      <c r="S101" s="11">
        <f t="shared" si="14"/>
        <v>0</v>
      </c>
      <c r="T101" s="11">
        <f t="shared" si="15"/>
        <v>0</v>
      </c>
      <c r="U101" s="10">
        <f>IF(TEAM.SCHEDULE!$N101="Draw",1,IF(TEAM.SCHEDULE!$N101=I101,3,0))</f>
        <v>3</v>
      </c>
      <c r="V101" s="10">
        <f>IF(TEAM.SCHEDULE!$N101="Draw",1,IF(TEAM.SCHEDULE!$N101=M101,3,0))</f>
        <v>3</v>
      </c>
      <c r="W101" s="1"/>
      <c r="X101" s="1"/>
      <c r="Y101" s="1"/>
      <c r="Z101" s="1"/>
      <c r="AA101" s="1"/>
      <c r="AB101" s="1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8"/>
      <c r="AO101" s="78"/>
      <c r="AP101" s="74"/>
      <c r="AQ101" s="74"/>
      <c r="AR101" s="74"/>
      <c r="AS101" s="74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</row>
    <row r="102" spans="1:57" ht="30" customHeight="1">
      <c r="A102" s="1"/>
      <c r="B102" s="35"/>
      <c r="C102" s="36"/>
      <c r="D102" s="36"/>
      <c r="E102" s="35"/>
      <c r="F102" s="37"/>
      <c r="G102" s="38"/>
      <c r="H102" s="35"/>
      <c r="I102" s="35"/>
      <c r="J102" s="11"/>
      <c r="K102" s="268"/>
      <c r="L102" s="11"/>
      <c r="M102" s="39"/>
      <c r="N102" s="9" t="str">
        <f t="shared" si="10"/>
        <v/>
      </c>
      <c r="O102" s="10" t="str">
        <f t="shared" si="1"/>
        <v/>
      </c>
      <c r="P102" s="10" t="str">
        <f t="shared" si="11"/>
        <v/>
      </c>
      <c r="Q102" s="11">
        <f t="shared" si="12"/>
        <v>0</v>
      </c>
      <c r="R102" s="11">
        <f t="shared" si="13"/>
        <v>0</v>
      </c>
      <c r="S102" s="11">
        <f t="shared" si="14"/>
        <v>0</v>
      </c>
      <c r="T102" s="11">
        <f t="shared" si="15"/>
        <v>0</v>
      </c>
      <c r="U102" s="10">
        <f>IF(TEAM.SCHEDULE!$N102="Draw",1,IF(TEAM.SCHEDULE!$N102=I102,3,0))</f>
        <v>3</v>
      </c>
      <c r="V102" s="10">
        <f>IF(TEAM.SCHEDULE!$N102="Draw",1,IF(TEAM.SCHEDULE!$N102=M102,3,0))</f>
        <v>3</v>
      </c>
      <c r="W102" s="1"/>
      <c r="X102" s="1"/>
      <c r="Y102" s="1"/>
      <c r="Z102" s="1"/>
      <c r="AA102" s="1"/>
      <c r="AB102" s="1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8"/>
      <c r="AO102" s="78"/>
      <c r="AP102" s="74"/>
      <c r="AQ102" s="74"/>
      <c r="AR102" s="74"/>
      <c r="AS102" s="74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</row>
    <row r="103" spans="1:57" ht="30" customHeight="1">
      <c r="A103" s="1"/>
      <c r="B103" s="35"/>
      <c r="C103" s="36"/>
      <c r="D103" s="36"/>
      <c r="E103" s="35"/>
      <c r="F103" s="37"/>
      <c r="G103" s="38"/>
      <c r="H103" s="35"/>
      <c r="I103" s="35"/>
      <c r="J103" s="11"/>
      <c r="K103" s="268"/>
      <c r="L103" s="11"/>
      <c r="M103" s="39"/>
      <c r="N103" s="9" t="str">
        <f t="shared" si="10"/>
        <v/>
      </c>
      <c r="O103" s="10" t="str">
        <f t="shared" si="1"/>
        <v/>
      </c>
      <c r="P103" s="10" t="str">
        <f t="shared" si="11"/>
        <v/>
      </c>
      <c r="Q103" s="11">
        <f t="shared" si="12"/>
        <v>0</v>
      </c>
      <c r="R103" s="11">
        <f t="shared" si="13"/>
        <v>0</v>
      </c>
      <c r="S103" s="11">
        <f t="shared" si="14"/>
        <v>0</v>
      </c>
      <c r="T103" s="11">
        <f t="shared" si="15"/>
        <v>0</v>
      </c>
      <c r="U103" s="10">
        <f>IF(TEAM.SCHEDULE!$N103="Draw",1,IF(TEAM.SCHEDULE!$N103=I103,3,0))</f>
        <v>3</v>
      </c>
      <c r="V103" s="10">
        <f>IF(TEAM.SCHEDULE!$N103="Draw",1,IF(TEAM.SCHEDULE!$N103=M103,3,0))</f>
        <v>3</v>
      </c>
      <c r="W103" s="1"/>
      <c r="X103" s="1"/>
      <c r="Y103" s="1"/>
      <c r="Z103" s="1"/>
      <c r="AA103" s="1"/>
      <c r="AB103" s="1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8"/>
      <c r="AO103" s="78"/>
      <c r="AP103" s="74"/>
      <c r="AQ103" s="74"/>
      <c r="AR103" s="74"/>
      <c r="AS103" s="74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</row>
    <row r="104" spans="1:57" ht="30" customHeight="1">
      <c r="A104" s="1"/>
      <c r="B104" s="35"/>
      <c r="C104" s="36"/>
      <c r="D104" s="36"/>
      <c r="E104" s="35"/>
      <c r="F104" s="37"/>
      <c r="G104" s="38"/>
      <c r="H104" s="35"/>
      <c r="I104" s="35"/>
      <c r="J104" s="11"/>
      <c r="K104" s="268"/>
      <c r="L104" s="11"/>
      <c r="M104" s="39"/>
      <c r="N104" s="9" t="str">
        <f t="shared" si="10"/>
        <v/>
      </c>
      <c r="O104" s="10" t="str">
        <f t="shared" si="1"/>
        <v/>
      </c>
      <c r="P104" s="10" t="str">
        <f t="shared" si="11"/>
        <v/>
      </c>
      <c r="Q104" s="11">
        <f t="shared" si="12"/>
        <v>0</v>
      </c>
      <c r="R104" s="11">
        <f t="shared" si="13"/>
        <v>0</v>
      </c>
      <c r="S104" s="11">
        <f t="shared" si="14"/>
        <v>0</v>
      </c>
      <c r="T104" s="11">
        <f t="shared" si="15"/>
        <v>0</v>
      </c>
      <c r="U104" s="10">
        <f>IF(TEAM.SCHEDULE!$N104="Draw",1,IF(TEAM.SCHEDULE!$N104=I104,3,0))</f>
        <v>3</v>
      </c>
      <c r="V104" s="10">
        <f>IF(TEAM.SCHEDULE!$N104="Draw",1,IF(TEAM.SCHEDULE!$N104=M104,3,0))</f>
        <v>3</v>
      </c>
      <c r="W104" s="1"/>
      <c r="X104" s="1"/>
      <c r="Y104" s="1"/>
      <c r="Z104" s="1"/>
      <c r="AA104" s="1"/>
      <c r="AB104" s="1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8"/>
      <c r="AO104" s="78"/>
      <c r="AP104" s="74"/>
      <c r="AQ104" s="74"/>
      <c r="AR104" s="74"/>
      <c r="AS104" s="74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</row>
    <row r="105" spans="1:57" ht="30" customHeight="1">
      <c r="A105" s="1"/>
      <c r="B105" s="35"/>
      <c r="C105" s="36"/>
      <c r="D105" s="36"/>
      <c r="E105" s="35"/>
      <c r="F105" s="37"/>
      <c r="G105" s="38"/>
      <c r="H105" s="35"/>
      <c r="I105" s="35"/>
      <c r="J105" s="11"/>
      <c r="K105" s="268"/>
      <c r="L105" s="11"/>
      <c r="M105" s="39"/>
      <c r="N105" s="9" t="str">
        <f t="shared" si="10"/>
        <v/>
      </c>
      <c r="O105" s="10" t="str">
        <f t="shared" si="1"/>
        <v/>
      </c>
      <c r="P105" s="10" t="str">
        <f t="shared" si="11"/>
        <v/>
      </c>
      <c r="Q105" s="11">
        <f t="shared" si="12"/>
        <v>0</v>
      </c>
      <c r="R105" s="11">
        <f t="shared" si="13"/>
        <v>0</v>
      </c>
      <c r="S105" s="11">
        <f t="shared" si="14"/>
        <v>0</v>
      </c>
      <c r="T105" s="11">
        <f t="shared" si="15"/>
        <v>0</v>
      </c>
      <c r="U105" s="10">
        <f>IF(TEAM.SCHEDULE!$N105="Draw",1,IF(TEAM.SCHEDULE!$N105=I105,3,0))</f>
        <v>3</v>
      </c>
      <c r="V105" s="10">
        <f>IF(TEAM.SCHEDULE!$N105="Draw",1,IF(TEAM.SCHEDULE!$N105=M105,3,0))</f>
        <v>3</v>
      </c>
      <c r="W105" s="1"/>
      <c r="X105" s="1"/>
      <c r="Y105" s="1"/>
      <c r="Z105" s="1"/>
      <c r="AA105" s="1"/>
      <c r="AB105" s="1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8"/>
      <c r="AO105" s="78"/>
      <c r="AP105" s="74"/>
      <c r="AQ105" s="74"/>
      <c r="AR105" s="74"/>
      <c r="AS105" s="74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</row>
    <row r="106" spans="1:57" ht="30" customHeight="1">
      <c r="A106" s="1"/>
      <c r="B106" s="35"/>
      <c r="C106" s="36"/>
      <c r="D106" s="36"/>
      <c r="E106" s="35"/>
      <c r="F106" s="37"/>
      <c r="G106" s="38"/>
      <c r="H106" s="35"/>
      <c r="I106" s="35"/>
      <c r="J106" s="11"/>
      <c r="K106" s="268"/>
      <c r="L106" s="11"/>
      <c r="M106" s="39"/>
      <c r="N106" s="9" t="str">
        <f t="shared" si="10"/>
        <v/>
      </c>
      <c r="O106" s="10" t="str">
        <f t="shared" si="1"/>
        <v/>
      </c>
      <c r="P106" s="10" t="str">
        <f t="shared" si="11"/>
        <v/>
      </c>
      <c r="Q106" s="11">
        <f t="shared" si="12"/>
        <v>0</v>
      </c>
      <c r="R106" s="11">
        <f t="shared" si="13"/>
        <v>0</v>
      </c>
      <c r="S106" s="11">
        <f t="shared" si="14"/>
        <v>0</v>
      </c>
      <c r="T106" s="11">
        <f t="shared" si="15"/>
        <v>0</v>
      </c>
      <c r="U106" s="10">
        <f>IF(TEAM.SCHEDULE!$N106="Draw",1,IF(TEAM.SCHEDULE!$N106=I106,3,0))</f>
        <v>3</v>
      </c>
      <c r="V106" s="10">
        <f>IF(TEAM.SCHEDULE!$N106="Draw",1,IF(TEAM.SCHEDULE!$N106=M106,3,0))</f>
        <v>3</v>
      </c>
      <c r="W106" s="1"/>
      <c r="X106" s="1"/>
      <c r="Y106" s="1"/>
      <c r="Z106" s="1"/>
      <c r="AA106" s="1"/>
      <c r="AB106" s="1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8"/>
      <c r="AO106" s="78"/>
      <c r="AP106" s="74"/>
      <c r="AQ106" s="74"/>
      <c r="AR106" s="74"/>
      <c r="AS106" s="74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</row>
    <row r="107" spans="1:57" ht="30" customHeight="1">
      <c r="A107" s="1"/>
      <c r="B107" s="35"/>
      <c r="C107" s="36"/>
      <c r="D107" s="36"/>
      <c r="E107" s="35"/>
      <c r="F107" s="37"/>
      <c r="G107" s="38"/>
      <c r="H107" s="35"/>
      <c r="I107" s="35"/>
      <c r="J107" s="11"/>
      <c r="K107" s="268"/>
      <c r="L107" s="11"/>
      <c r="M107" s="39"/>
      <c r="N107" s="9" t="str">
        <f t="shared" si="10"/>
        <v/>
      </c>
      <c r="O107" s="10" t="str">
        <f t="shared" si="1"/>
        <v/>
      </c>
      <c r="P107" s="10" t="str">
        <f t="shared" si="11"/>
        <v/>
      </c>
      <c r="Q107" s="11">
        <f t="shared" si="12"/>
        <v>0</v>
      </c>
      <c r="R107" s="11">
        <f t="shared" si="13"/>
        <v>0</v>
      </c>
      <c r="S107" s="11">
        <f t="shared" si="14"/>
        <v>0</v>
      </c>
      <c r="T107" s="11">
        <f t="shared" si="15"/>
        <v>0</v>
      </c>
      <c r="U107" s="10">
        <f>IF(TEAM.SCHEDULE!$N107="Draw",1,IF(TEAM.SCHEDULE!$N107=I107,3,0))</f>
        <v>3</v>
      </c>
      <c r="V107" s="10">
        <f>IF(TEAM.SCHEDULE!$N107="Draw",1,IF(TEAM.SCHEDULE!$N107=M107,3,0))</f>
        <v>3</v>
      </c>
      <c r="W107" s="1"/>
      <c r="X107" s="1"/>
      <c r="Y107" s="1"/>
      <c r="Z107" s="1"/>
      <c r="AA107" s="1"/>
      <c r="AB107" s="1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8"/>
      <c r="AO107" s="78"/>
      <c r="AP107" s="74"/>
      <c r="AQ107" s="74"/>
      <c r="AR107" s="74"/>
      <c r="AS107" s="74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</row>
    <row r="108" spans="1:57" ht="30" customHeight="1">
      <c r="A108" s="1"/>
      <c r="B108" s="35"/>
      <c r="C108" s="36"/>
      <c r="D108" s="36"/>
      <c r="E108" s="35"/>
      <c r="F108" s="37"/>
      <c r="G108" s="38"/>
      <c r="H108" s="35"/>
      <c r="I108" s="35"/>
      <c r="J108" s="11"/>
      <c r="K108" s="268"/>
      <c r="L108" s="11"/>
      <c r="M108" s="39"/>
      <c r="N108" s="9" t="str">
        <f t="shared" si="10"/>
        <v/>
      </c>
      <c r="O108" s="10" t="str">
        <f t="shared" si="1"/>
        <v/>
      </c>
      <c r="P108" s="10" t="str">
        <f t="shared" si="11"/>
        <v/>
      </c>
      <c r="Q108" s="11">
        <f t="shared" si="12"/>
        <v>0</v>
      </c>
      <c r="R108" s="11">
        <f t="shared" si="13"/>
        <v>0</v>
      </c>
      <c r="S108" s="11">
        <f t="shared" si="14"/>
        <v>0</v>
      </c>
      <c r="T108" s="11">
        <f t="shared" si="15"/>
        <v>0</v>
      </c>
      <c r="U108" s="10">
        <f>IF(TEAM.SCHEDULE!$N108="Draw",1,IF(TEAM.SCHEDULE!$N108=I108,3,0))</f>
        <v>3</v>
      </c>
      <c r="V108" s="10">
        <f>IF(TEAM.SCHEDULE!$N108="Draw",1,IF(TEAM.SCHEDULE!$N108=M108,3,0))</f>
        <v>3</v>
      </c>
      <c r="W108" s="1"/>
      <c r="X108" s="1"/>
      <c r="Y108" s="1"/>
      <c r="Z108" s="1"/>
      <c r="AA108" s="1"/>
      <c r="AB108" s="1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8"/>
      <c r="AO108" s="78"/>
      <c r="AP108" s="74"/>
      <c r="AQ108" s="74"/>
      <c r="AR108" s="74"/>
      <c r="AS108" s="74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</row>
    <row r="109" spans="1:57" ht="30" customHeight="1">
      <c r="A109" s="1"/>
      <c r="B109" s="35"/>
      <c r="C109" s="36"/>
      <c r="D109" s="36"/>
      <c r="E109" s="35"/>
      <c r="F109" s="37"/>
      <c r="G109" s="38"/>
      <c r="H109" s="35"/>
      <c r="I109" s="35"/>
      <c r="J109" s="11"/>
      <c r="K109" s="268"/>
      <c r="L109" s="11"/>
      <c r="M109" s="39"/>
      <c r="N109" s="9" t="str">
        <f t="shared" si="10"/>
        <v/>
      </c>
      <c r="O109" s="10" t="str">
        <f t="shared" si="1"/>
        <v/>
      </c>
      <c r="P109" s="10" t="str">
        <f t="shared" si="11"/>
        <v/>
      </c>
      <c r="Q109" s="11">
        <f t="shared" si="12"/>
        <v>0</v>
      </c>
      <c r="R109" s="11">
        <f t="shared" si="13"/>
        <v>0</v>
      </c>
      <c r="S109" s="11">
        <f t="shared" si="14"/>
        <v>0</v>
      </c>
      <c r="T109" s="11">
        <f t="shared" si="15"/>
        <v>0</v>
      </c>
      <c r="U109" s="10">
        <f>IF(TEAM.SCHEDULE!$N109="Draw",1,IF(TEAM.SCHEDULE!$N109=I109,3,0))</f>
        <v>3</v>
      </c>
      <c r="V109" s="10">
        <f>IF(TEAM.SCHEDULE!$N109="Draw",1,IF(TEAM.SCHEDULE!$N109=M109,3,0))</f>
        <v>3</v>
      </c>
      <c r="W109" s="1"/>
      <c r="X109" s="1"/>
      <c r="Y109" s="1"/>
      <c r="Z109" s="1"/>
      <c r="AA109" s="1"/>
      <c r="AB109" s="1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8"/>
      <c r="AO109" s="78"/>
      <c r="AP109" s="74"/>
      <c r="AQ109" s="74"/>
      <c r="AR109" s="74"/>
      <c r="AS109" s="74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</row>
    <row r="110" spans="1:57" ht="30" customHeight="1">
      <c r="A110" s="1"/>
      <c r="B110" s="35"/>
      <c r="C110" s="36"/>
      <c r="D110" s="36"/>
      <c r="E110" s="35"/>
      <c r="F110" s="37"/>
      <c r="G110" s="38"/>
      <c r="H110" s="35"/>
      <c r="I110" s="35"/>
      <c r="J110" s="11"/>
      <c r="K110" s="268"/>
      <c r="L110" s="11"/>
      <c r="M110" s="39"/>
      <c r="N110" s="9" t="str">
        <f t="shared" si="10"/>
        <v/>
      </c>
      <c r="O110" s="10" t="str">
        <f t="shared" si="1"/>
        <v/>
      </c>
      <c r="P110" s="10" t="str">
        <f t="shared" si="11"/>
        <v/>
      </c>
      <c r="Q110" s="11">
        <f t="shared" si="12"/>
        <v>0</v>
      </c>
      <c r="R110" s="11">
        <f t="shared" si="13"/>
        <v>0</v>
      </c>
      <c r="S110" s="11">
        <f t="shared" si="14"/>
        <v>0</v>
      </c>
      <c r="T110" s="11">
        <f t="shared" si="15"/>
        <v>0</v>
      </c>
      <c r="U110" s="10">
        <f>IF(TEAM.SCHEDULE!$N110="Draw",1,IF(TEAM.SCHEDULE!$N110=I110,3,0))</f>
        <v>3</v>
      </c>
      <c r="V110" s="10">
        <f>IF(TEAM.SCHEDULE!$N110="Draw",1,IF(TEAM.SCHEDULE!$N110=M110,3,0))</f>
        <v>3</v>
      </c>
      <c r="W110" s="1"/>
      <c r="X110" s="1"/>
      <c r="Y110" s="1"/>
      <c r="Z110" s="1"/>
      <c r="AA110" s="1"/>
      <c r="AB110" s="1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8"/>
      <c r="AO110" s="78"/>
      <c r="AP110" s="74"/>
      <c r="AQ110" s="74"/>
      <c r="AR110" s="74"/>
      <c r="AS110" s="74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spans="1:57" ht="30" customHeight="1">
      <c r="A111" s="1"/>
      <c r="B111" s="35"/>
      <c r="C111" s="36"/>
      <c r="D111" s="36"/>
      <c r="E111" s="35"/>
      <c r="F111" s="37"/>
      <c r="G111" s="38"/>
      <c r="H111" s="35"/>
      <c r="I111" s="35"/>
      <c r="J111" s="11"/>
      <c r="K111" s="268"/>
      <c r="L111" s="11"/>
      <c r="M111" s="39"/>
      <c r="N111" s="9" t="str">
        <f t="shared" si="10"/>
        <v/>
      </c>
      <c r="O111" s="10" t="str">
        <f t="shared" si="1"/>
        <v/>
      </c>
      <c r="P111" s="10" t="str">
        <f t="shared" si="11"/>
        <v/>
      </c>
      <c r="Q111" s="11">
        <f t="shared" si="12"/>
        <v>0</v>
      </c>
      <c r="R111" s="11">
        <f t="shared" si="13"/>
        <v>0</v>
      </c>
      <c r="S111" s="11">
        <f t="shared" si="14"/>
        <v>0</v>
      </c>
      <c r="T111" s="11">
        <f t="shared" si="15"/>
        <v>0</v>
      </c>
      <c r="U111" s="10">
        <f>IF(TEAM.SCHEDULE!$N111="Draw",1,IF(TEAM.SCHEDULE!$N111=I111,3,0))</f>
        <v>3</v>
      </c>
      <c r="V111" s="10">
        <f>IF(TEAM.SCHEDULE!$N111="Draw",1,IF(TEAM.SCHEDULE!$N111=M111,3,0))</f>
        <v>3</v>
      </c>
      <c r="W111" s="1"/>
      <c r="X111" s="1"/>
      <c r="Y111" s="1"/>
      <c r="Z111" s="1"/>
      <c r="AA111" s="1"/>
      <c r="AB111" s="1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8"/>
      <c r="AO111" s="78"/>
      <c r="AP111" s="74"/>
      <c r="AQ111" s="74"/>
      <c r="AR111" s="74"/>
      <c r="AS111" s="74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1:57" ht="30" customHeight="1">
      <c r="A112" s="1"/>
      <c r="B112" s="35"/>
      <c r="C112" s="36"/>
      <c r="D112" s="36"/>
      <c r="E112" s="35"/>
      <c r="F112" s="37"/>
      <c r="G112" s="38"/>
      <c r="H112" s="35"/>
      <c r="I112" s="35"/>
      <c r="J112" s="11"/>
      <c r="K112" s="268"/>
      <c r="L112" s="11"/>
      <c r="M112" s="39"/>
      <c r="N112" s="9" t="str">
        <f t="shared" si="10"/>
        <v/>
      </c>
      <c r="O112" s="10" t="str">
        <f t="shared" si="1"/>
        <v/>
      </c>
      <c r="P112" s="10" t="str">
        <f t="shared" si="11"/>
        <v/>
      </c>
      <c r="Q112" s="11">
        <f t="shared" si="12"/>
        <v>0</v>
      </c>
      <c r="R112" s="11">
        <f t="shared" si="13"/>
        <v>0</v>
      </c>
      <c r="S112" s="11">
        <f t="shared" si="14"/>
        <v>0</v>
      </c>
      <c r="T112" s="11">
        <f t="shared" si="15"/>
        <v>0</v>
      </c>
      <c r="U112" s="10">
        <f>IF(TEAM.SCHEDULE!$N112="Draw",1,IF(TEAM.SCHEDULE!$N112=I112,3,0))</f>
        <v>3</v>
      </c>
      <c r="V112" s="10">
        <f>IF(TEAM.SCHEDULE!$N112="Draw",1,IF(TEAM.SCHEDULE!$N112=M112,3,0))</f>
        <v>3</v>
      </c>
      <c r="W112" s="1"/>
      <c r="X112" s="1"/>
      <c r="Y112" s="1"/>
      <c r="Z112" s="1"/>
      <c r="AA112" s="1"/>
      <c r="AB112" s="1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8"/>
      <c r="AO112" s="78"/>
      <c r="AP112" s="74"/>
      <c r="AQ112" s="74"/>
      <c r="AR112" s="74"/>
      <c r="AS112" s="74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1:57" ht="30" customHeight="1">
      <c r="A113" s="1"/>
      <c r="B113" s="35"/>
      <c r="C113" s="36"/>
      <c r="D113" s="36"/>
      <c r="E113" s="35"/>
      <c r="F113" s="37"/>
      <c r="G113" s="38"/>
      <c r="H113" s="35"/>
      <c r="I113" s="35"/>
      <c r="J113" s="11"/>
      <c r="K113" s="268"/>
      <c r="L113" s="11"/>
      <c r="M113" s="39"/>
      <c r="N113" s="9" t="str">
        <f t="shared" si="10"/>
        <v/>
      </c>
      <c r="O113" s="10" t="str">
        <f t="shared" si="1"/>
        <v/>
      </c>
      <c r="P113" s="10" t="str">
        <f t="shared" si="11"/>
        <v/>
      </c>
      <c r="Q113" s="11">
        <f t="shared" si="12"/>
        <v>0</v>
      </c>
      <c r="R113" s="11">
        <f t="shared" si="13"/>
        <v>0</v>
      </c>
      <c r="S113" s="11">
        <f t="shared" si="14"/>
        <v>0</v>
      </c>
      <c r="T113" s="11">
        <f t="shared" si="15"/>
        <v>0</v>
      </c>
      <c r="U113" s="10">
        <f>IF(TEAM.SCHEDULE!$N113="Draw",1,IF(TEAM.SCHEDULE!$N113=I113,3,0))</f>
        <v>3</v>
      </c>
      <c r="V113" s="10">
        <f>IF(TEAM.SCHEDULE!$N113="Draw",1,IF(TEAM.SCHEDULE!$N113=M113,3,0))</f>
        <v>3</v>
      </c>
      <c r="W113" s="1"/>
      <c r="X113" s="1"/>
      <c r="Y113" s="1"/>
      <c r="Z113" s="1"/>
      <c r="AA113" s="1"/>
      <c r="AB113" s="1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8"/>
      <c r="AO113" s="78"/>
      <c r="AP113" s="74"/>
      <c r="AQ113" s="74"/>
      <c r="AR113" s="74"/>
      <c r="AS113" s="74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1:57" ht="30" customHeight="1">
      <c r="A114" s="1"/>
      <c r="B114" s="35"/>
      <c r="C114" s="36"/>
      <c r="D114" s="36"/>
      <c r="E114" s="35"/>
      <c r="F114" s="37"/>
      <c r="G114" s="38"/>
      <c r="H114" s="35"/>
      <c r="I114" s="35"/>
      <c r="J114" s="11"/>
      <c r="K114" s="268"/>
      <c r="L114" s="11"/>
      <c r="M114" s="39"/>
      <c r="N114" s="9" t="str">
        <f t="shared" si="10"/>
        <v/>
      </c>
      <c r="O114" s="10" t="str">
        <f t="shared" si="1"/>
        <v/>
      </c>
      <c r="P114" s="10" t="str">
        <f t="shared" si="11"/>
        <v/>
      </c>
      <c r="Q114" s="11">
        <f t="shared" si="12"/>
        <v>0</v>
      </c>
      <c r="R114" s="11">
        <f t="shared" si="13"/>
        <v>0</v>
      </c>
      <c r="S114" s="11">
        <f t="shared" si="14"/>
        <v>0</v>
      </c>
      <c r="T114" s="11">
        <f t="shared" si="15"/>
        <v>0</v>
      </c>
      <c r="U114" s="10">
        <f>IF(TEAM.SCHEDULE!$N114="Draw",1,IF(TEAM.SCHEDULE!$N114=I114,3,0))</f>
        <v>3</v>
      </c>
      <c r="V114" s="10">
        <f>IF(TEAM.SCHEDULE!$N114="Draw",1,IF(TEAM.SCHEDULE!$N114=M114,3,0))</f>
        <v>3</v>
      </c>
      <c r="W114" s="1"/>
      <c r="X114" s="1"/>
      <c r="Y114" s="1"/>
      <c r="Z114" s="1"/>
      <c r="AA114" s="1"/>
      <c r="AB114" s="1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8"/>
      <c r="AO114" s="78"/>
      <c r="AP114" s="74"/>
      <c r="AQ114" s="74"/>
      <c r="AR114" s="74"/>
      <c r="AS114" s="74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spans="1:57" ht="30" customHeight="1">
      <c r="A115" s="1"/>
      <c r="B115" s="35"/>
      <c r="C115" s="36"/>
      <c r="D115" s="36"/>
      <c r="E115" s="35"/>
      <c r="F115" s="37"/>
      <c r="G115" s="38"/>
      <c r="H115" s="35"/>
      <c r="I115" s="35"/>
      <c r="J115" s="11"/>
      <c r="K115" s="268"/>
      <c r="L115" s="11"/>
      <c r="M115" s="39"/>
      <c r="N115" s="9" t="str">
        <f t="shared" si="10"/>
        <v/>
      </c>
      <c r="O115" s="10" t="str">
        <f t="shared" si="1"/>
        <v/>
      </c>
      <c r="P115" s="10" t="str">
        <f t="shared" si="11"/>
        <v/>
      </c>
      <c r="Q115" s="11">
        <f t="shared" si="12"/>
        <v>0</v>
      </c>
      <c r="R115" s="11">
        <f t="shared" si="13"/>
        <v>0</v>
      </c>
      <c r="S115" s="11">
        <f t="shared" si="14"/>
        <v>0</v>
      </c>
      <c r="T115" s="11">
        <f t="shared" si="15"/>
        <v>0</v>
      </c>
      <c r="U115" s="10">
        <f>IF(TEAM.SCHEDULE!$N115="Draw",1,IF(TEAM.SCHEDULE!$N115=I115,3,0))</f>
        <v>3</v>
      </c>
      <c r="V115" s="10">
        <f>IF(TEAM.SCHEDULE!$N115="Draw",1,IF(TEAM.SCHEDULE!$N115=M115,3,0))</f>
        <v>3</v>
      </c>
      <c r="W115" s="1"/>
      <c r="X115" s="1"/>
      <c r="Y115" s="1"/>
      <c r="Z115" s="1"/>
      <c r="AA115" s="1"/>
      <c r="AB115" s="1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8"/>
      <c r="AO115" s="78"/>
      <c r="AP115" s="74"/>
      <c r="AQ115" s="74"/>
      <c r="AR115" s="74"/>
      <c r="AS115" s="74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spans="1:57" ht="30" customHeight="1">
      <c r="A116" s="1"/>
      <c r="B116" s="35"/>
      <c r="C116" s="36"/>
      <c r="D116" s="36"/>
      <c r="E116" s="35"/>
      <c r="F116" s="37"/>
      <c r="G116" s="38"/>
      <c r="H116" s="35"/>
      <c r="I116" s="35"/>
      <c r="J116" s="11"/>
      <c r="K116" s="268"/>
      <c r="L116" s="11"/>
      <c r="M116" s="39"/>
      <c r="N116" s="9" t="str">
        <f t="shared" si="10"/>
        <v/>
      </c>
      <c r="O116" s="10" t="str">
        <f t="shared" si="1"/>
        <v/>
      </c>
      <c r="P116" s="10" t="str">
        <f t="shared" si="11"/>
        <v/>
      </c>
      <c r="Q116" s="11">
        <f t="shared" si="12"/>
        <v>0</v>
      </c>
      <c r="R116" s="11">
        <f t="shared" si="13"/>
        <v>0</v>
      </c>
      <c r="S116" s="11">
        <f t="shared" si="14"/>
        <v>0</v>
      </c>
      <c r="T116" s="11">
        <f t="shared" si="15"/>
        <v>0</v>
      </c>
      <c r="U116" s="10">
        <f>IF(TEAM.SCHEDULE!$N116="Draw",1,IF(TEAM.SCHEDULE!$N116=I116,3,0))</f>
        <v>3</v>
      </c>
      <c r="V116" s="10">
        <f>IF(TEAM.SCHEDULE!$N116="Draw",1,IF(TEAM.SCHEDULE!$N116=M116,3,0))</f>
        <v>3</v>
      </c>
      <c r="W116" s="1"/>
      <c r="X116" s="1"/>
      <c r="Y116" s="1"/>
      <c r="Z116" s="1"/>
      <c r="AA116" s="1"/>
      <c r="AB116" s="1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8"/>
      <c r="AO116" s="78"/>
      <c r="AP116" s="74"/>
      <c r="AQ116" s="74"/>
      <c r="AR116" s="74"/>
      <c r="AS116" s="74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spans="1:57" ht="30" customHeight="1">
      <c r="A117" s="1"/>
      <c r="B117" s="35"/>
      <c r="C117" s="36"/>
      <c r="D117" s="36"/>
      <c r="E117" s="35"/>
      <c r="F117" s="37"/>
      <c r="G117" s="38"/>
      <c r="H117" s="35"/>
      <c r="I117" s="35"/>
      <c r="J117" s="11"/>
      <c r="K117" s="268"/>
      <c r="L117" s="11"/>
      <c r="M117" s="39"/>
      <c r="N117" s="9" t="str">
        <f t="shared" si="10"/>
        <v/>
      </c>
      <c r="O117" s="10" t="str">
        <f t="shared" si="1"/>
        <v/>
      </c>
      <c r="P117" s="10" t="str">
        <f t="shared" si="11"/>
        <v/>
      </c>
      <c r="Q117" s="11">
        <f t="shared" si="12"/>
        <v>0</v>
      </c>
      <c r="R117" s="11">
        <f t="shared" si="13"/>
        <v>0</v>
      </c>
      <c r="S117" s="11">
        <f t="shared" si="14"/>
        <v>0</v>
      </c>
      <c r="T117" s="11">
        <f t="shared" si="15"/>
        <v>0</v>
      </c>
      <c r="U117" s="10">
        <f>IF(TEAM.SCHEDULE!$N117="Draw",1,IF(TEAM.SCHEDULE!$N117=I117,3,0))</f>
        <v>3</v>
      </c>
      <c r="V117" s="10">
        <f>IF(TEAM.SCHEDULE!$N117="Draw",1,IF(TEAM.SCHEDULE!$N117=M117,3,0))</f>
        <v>3</v>
      </c>
      <c r="W117" s="1"/>
      <c r="X117" s="1"/>
      <c r="Y117" s="1"/>
      <c r="Z117" s="1"/>
      <c r="AA117" s="1"/>
      <c r="AB117" s="1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8"/>
      <c r="AO117" s="78"/>
      <c r="AP117" s="74"/>
      <c r="AQ117" s="74"/>
      <c r="AR117" s="74"/>
      <c r="AS117" s="74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</row>
    <row r="118" spans="1:57" ht="30" customHeight="1">
      <c r="A118" s="1"/>
      <c r="B118" s="35"/>
      <c r="C118" s="36"/>
      <c r="D118" s="36"/>
      <c r="E118" s="35"/>
      <c r="F118" s="37"/>
      <c r="G118" s="38"/>
      <c r="H118" s="35"/>
      <c r="I118" s="35"/>
      <c r="J118" s="11"/>
      <c r="K118" s="268"/>
      <c r="L118" s="11"/>
      <c r="M118" s="39"/>
      <c r="N118" s="9" t="str">
        <f t="shared" si="10"/>
        <v/>
      </c>
      <c r="O118" s="10" t="str">
        <f t="shared" si="1"/>
        <v/>
      </c>
      <c r="P118" s="10" t="str">
        <f t="shared" si="11"/>
        <v/>
      </c>
      <c r="Q118" s="11">
        <f t="shared" si="12"/>
        <v>0</v>
      </c>
      <c r="R118" s="11">
        <f t="shared" si="13"/>
        <v>0</v>
      </c>
      <c r="S118" s="11">
        <f t="shared" si="14"/>
        <v>0</v>
      </c>
      <c r="T118" s="11">
        <f t="shared" si="15"/>
        <v>0</v>
      </c>
      <c r="U118" s="10">
        <f>IF(TEAM.SCHEDULE!$N118="Draw",1,IF(TEAM.SCHEDULE!$N118=I118,3,0))</f>
        <v>3</v>
      </c>
      <c r="V118" s="10">
        <f>IF(TEAM.SCHEDULE!$N118="Draw",1,IF(TEAM.SCHEDULE!$N118=M118,3,0))</f>
        <v>3</v>
      </c>
      <c r="W118" s="1"/>
      <c r="X118" s="1"/>
      <c r="Y118" s="1"/>
      <c r="Z118" s="1"/>
      <c r="AA118" s="1"/>
      <c r="AB118" s="1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8"/>
      <c r="AO118" s="78"/>
      <c r="AP118" s="74"/>
      <c r="AQ118" s="74"/>
      <c r="AR118" s="74"/>
      <c r="AS118" s="74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</row>
    <row r="119" spans="1:57" ht="30" customHeight="1">
      <c r="A119" s="1"/>
      <c r="B119" s="35"/>
      <c r="C119" s="36"/>
      <c r="D119" s="36"/>
      <c r="E119" s="35"/>
      <c r="F119" s="37"/>
      <c r="G119" s="38"/>
      <c r="H119" s="35"/>
      <c r="I119" s="35"/>
      <c r="J119" s="11"/>
      <c r="K119" s="268"/>
      <c r="L119" s="11"/>
      <c r="M119" s="39"/>
      <c r="N119" s="9" t="str">
        <f t="shared" si="10"/>
        <v/>
      </c>
      <c r="O119" s="10" t="str">
        <f t="shared" si="1"/>
        <v/>
      </c>
      <c r="P119" s="10" t="str">
        <f t="shared" si="11"/>
        <v/>
      </c>
      <c r="Q119" s="11">
        <f t="shared" si="12"/>
        <v>0</v>
      </c>
      <c r="R119" s="11">
        <f t="shared" si="13"/>
        <v>0</v>
      </c>
      <c r="S119" s="11">
        <f t="shared" si="14"/>
        <v>0</v>
      </c>
      <c r="T119" s="11">
        <f t="shared" si="15"/>
        <v>0</v>
      </c>
      <c r="U119" s="10">
        <f>IF(TEAM.SCHEDULE!$N119="Draw",1,IF(TEAM.SCHEDULE!$N119=I119,3,0))</f>
        <v>3</v>
      </c>
      <c r="V119" s="10">
        <f>IF(TEAM.SCHEDULE!$N119="Draw",1,IF(TEAM.SCHEDULE!$N119=M119,3,0))</f>
        <v>3</v>
      </c>
      <c r="W119" s="1"/>
      <c r="X119" s="1"/>
      <c r="Y119" s="1"/>
      <c r="Z119" s="1"/>
      <c r="AA119" s="1"/>
      <c r="AB119" s="1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8"/>
      <c r="AO119" s="78"/>
      <c r="AP119" s="74"/>
      <c r="AQ119" s="74"/>
      <c r="AR119" s="74"/>
      <c r="AS119" s="74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</row>
    <row r="120" spans="1:57" ht="30" customHeight="1">
      <c r="A120" s="1"/>
      <c r="B120" s="35"/>
      <c r="C120" s="36"/>
      <c r="D120" s="36"/>
      <c r="E120" s="35"/>
      <c r="F120" s="37"/>
      <c r="G120" s="38"/>
      <c r="H120" s="35"/>
      <c r="I120" s="35"/>
      <c r="J120" s="11"/>
      <c r="K120" s="268"/>
      <c r="L120" s="11"/>
      <c r="M120" s="39"/>
      <c r="N120" s="9" t="str">
        <f t="shared" si="10"/>
        <v/>
      </c>
      <c r="O120" s="10" t="str">
        <f t="shared" si="1"/>
        <v/>
      </c>
      <c r="P120" s="10" t="str">
        <f t="shared" si="11"/>
        <v/>
      </c>
      <c r="Q120" s="11">
        <f t="shared" si="12"/>
        <v>0</v>
      </c>
      <c r="R120" s="11">
        <f t="shared" si="13"/>
        <v>0</v>
      </c>
      <c r="S120" s="11">
        <f t="shared" si="14"/>
        <v>0</v>
      </c>
      <c r="T120" s="11">
        <f t="shared" si="15"/>
        <v>0</v>
      </c>
      <c r="U120" s="10">
        <f>IF(TEAM.SCHEDULE!$N120="Draw",1,IF(TEAM.SCHEDULE!$N120=I120,3,0))</f>
        <v>3</v>
      </c>
      <c r="V120" s="10">
        <f>IF(TEAM.SCHEDULE!$N120="Draw",1,IF(TEAM.SCHEDULE!$N120=M120,3,0))</f>
        <v>3</v>
      </c>
      <c r="W120" s="1"/>
      <c r="X120" s="1"/>
      <c r="Y120" s="1"/>
      <c r="Z120" s="1"/>
      <c r="AA120" s="1"/>
      <c r="AB120" s="1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8"/>
      <c r="AO120" s="78"/>
      <c r="AP120" s="74"/>
      <c r="AQ120" s="74"/>
      <c r="AR120" s="74"/>
      <c r="AS120" s="74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</row>
    <row r="121" spans="1:57" ht="30" customHeight="1">
      <c r="A121" s="1"/>
      <c r="B121" s="35"/>
      <c r="C121" s="36"/>
      <c r="D121" s="36"/>
      <c r="E121" s="35"/>
      <c r="F121" s="37"/>
      <c r="G121" s="38"/>
      <c r="H121" s="35"/>
      <c r="I121" s="35"/>
      <c r="J121" s="11"/>
      <c r="K121" s="268"/>
      <c r="L121" s="11"/>
      <c r="M121" s="39"/>
      <c r="N121" s="9" t="str">
        <f t="shared" si="10"/>
        <v/>
      </c>
      <c r="O121" s="10" t="str">
        <f t="shared" si="1"/>
        <v/>
      </c>
      <c r="P121" s="10" t="str">
        <f t="shared" si="11"/>
        <v/>
      </c>
      <c r="Q121" s="11">
        <f t="shared" si="12"/>
        <v>0</v>
      </c>
      <c r="R121" s="11">
        <f t="shared" si="13"/>
        <v>0</v>
      </c>
      <c r="S121" s="11">
        <f t="shared" si="14"/>
        <v>0</v>
      </c>
      <c r="T121" s="11">
        <f t="shared" si="15"/>
        <v>0</v>
      </c>
      <c r="U121" s="10">
        <f>IF(TEAM.SCHEDULE!$N121="Draw",1,IF(TEAM.SCHEDULE!$N121=I121,3,0))</f>
        <v>3</v>
      </c>
      <c r="V121" s="10">
        <f>IF(TEAM.SCHEDULE!$N121="Draw",1,IF(TEAM.SCHEDULE!$N121=M121,3,0))</f>
        <v>3</v>
      </c>
      <c r="W121" s="1"/>
      <c r="X121" s="1"/>
      <c r="Y121" s="1"/>
      <c r="Z121" s="1"/>
      <c r="AA121" s="1"/>
      <c r="AB121" s="1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8"/>
      <c r="AO121" s="78"/>
      <c r="AP121" s="74"/>
      <c r="AQ121" s="74"/>
      <c r="AR121" s="74"/>
      <c r="AS121" s="74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spans="1:57" ht="30" customHeight="1">
      <c r="A122" s="1"/>
      <c r="B122" s="35"/>
      <c r="C122" s="36"/>
      <c r="D122" s="36"/>
      <c r="E122" s="35"/>
      <c r="F122" s="35"/>
      <c r="G122" s="38"/>
      <c r="H122" s="35"/>
      <c r="I122" s="35"/>
      <c r="J122" s="11"/>
      <c r="K122" s="268"/>
      <c r="L122" s="11"/>
      <c r="M122" s="39"/>
      <c r="N122" s="9" t="str">
        <f t="shared" si="10"/>
        <v/>
      </c>
      <c r="O122" s="10" t="str">
        <f t="shared" si="1"/>
        <v/>
      </c>
      <c r="P122" s="10" t="str">
        <f t="shared" si="11"/>
        <v/>
      </c>
      <c r="Q122" s="11">
        <f t="shared" si="12"/>
        <v>0</v>
      </c>
      <c r="R122" s="11">
        <f t="shared" si="13"/>
        <v>0</v>
      </c>
      <c r="S122" s="11">
        <f t="shared" si="14"/>
        <v>0</v>
      </c>
      <c r="T122" s="11">
        <f t="shared" si="15"/>
        <v>0</v>
      </c>
      <c r="U122" s="10">
        <f>IF(TEAM.SCHEDULE!$N122="Draw",1,IF(TEAM.SCHEDULE!$N122=I122,3,0))</f>
        <v>3</v>
      </c>
      <c r="V122" s="10">
        <f>IF(TEAM.SCHEDULE!$N122="Draw",1,IF(TEAM.SCHEDULE!$N122=M122,3,0))</f>
        <v>3</v>
      </c>
      <c r="W122" s="1"/>
      <c r="X122" s="1"/>
      <c r="Y122" s="1"/>
      <c r="Z122" s="1"/>
      <c r="AA122" s="1"/>
      <c r="AB122" s="1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8"/>
      <c r="AO122" s="78"/>
      <c r="AP122" s="74"/>
      <c r="AQ122" s="74"/>
      <c r="AR122" s="74"/>
      <c r="AS122" s="74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</row>
    <row r="123" spans="1:57" ht="30" customHeight="1">
      <c r="A123" s="1"/>
      <c r="B123" s="35"/>
      <c r="C123" s="36"/>
      <c r="D123" s="36"/>
      <c r="E123" s="35"/>
      <c r="F123" s="35"/>
      <c r="G123" s="38"/>
      <c r="H123" s="35"/>
      <c r="I123" s="35"/>
      <c r="J123" s="11"/>
      <c r="K123" s="268"/>
      <c r="L123" s="11"/>
      <c r="M123" s="39"/>
      <c r="N123" s="9" t="str">
        <f t="shared" si="10"/>
        <v/>
      </c>
      <c r="O123" s="10" t="str">
        <f t="shared" si="1"/>
        <v/>
      </c>
      <c r="P123" s="10" t="str">
        <f t="shared" si="11"/>
        <v/>
      </c>
      <c r="Q123" s="11">
        <f t="shared" si="12"/>
        <v>0</v>
      </c>
      <c r="R123" s="11">
        <f t="shared" si="13"/>
        <v>0</v>
      </c>
      <c r="S123" s="11">
        <f t="shared" si="14"/>
        <v>0</v>
      </c>
      <c r="T123" s="11">
        <f t="shared" si="15"/>
        <v>0</v>
      </c>
      <c r="U123" s="10">
        <f>IF(TEAM.SCHEDULE!$N123="Draw",1,IF(TEAM.SCHEDULE!$N123=I123,3,0))</f>
        <v>3</v>
      </c>
      <c r="V123" s="10">
        <f>IF(TEAM.SCHEDULE!$N123="Draw",1,IF(TEAM.SCHEDULE!$N123=M123,3,0))</f>
        <v>3</v>
      </c>
      <c r="W123" s="1"/>
      <c r="X123" s="1"/>
      <c r="Y123" s="1"/>
      <c r="Z123" s="1"/>
      <c r="AA123" s="1"/>
      <c r="AB123" s="1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8"/>
      <c r="AO123" s="78"/>
      <c r="AP123" s="74"/>
      <c r="AQ123" s="74"/>
      <c r="AR123" s="74"/>
      <c r="AS123" s="74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1:57" ht="30" customHeight="1">
      <c r="A124" s="1"/>
      <c r="B124" s="35"/>
      <c r="C124" s="36"/>
      <c r="D124" s="36"/>
      <c r="E124" s="35"/>
      <c r="F124" s="35"/>
      <c r="G124" s="38"/>
      <c r="H124" s="35"/>
      <c r="I124" s="35"/>
      <c r="J124" s="11"/>
      <c r="K124" s="268"/>
      <c r="L124" s="11"/>
      <c r="M124" s="39"/>
      <c r="N124" s="9" t="str">
        <f t="shared" si="10"/>
        <v/>
      </c>
      <c r="O124" s="10" t="str">
        <f t="shared" si="1"/>
        <v/>
      </c>
      <c r="P124" s="10" t="str">
        <f t="shared" si="11"/>
        <v/>
      </c>
      <c r="Q124" s="11">
        <f t="shared" si="12"/>
        <v>0</v>
      </c>
      <c r="R124" s="11">
        <f t="shared" si="13"/>
        <v>0</v>
      </c>
      <c r="S124" s="11">
        <f t="shared" si="14"/>
        <v>0</v>
      </c>
      <c r="T124" s="11">
        <f t="shared" si="15"/>
        <v>0</v>
      </c>
      <c r="U124" s="10">
        <f>IF(TEAM.SCHEDULE!$N124="Draw",1,IF(TEAM.SCHEDULE!$N124=I124,3,0))</f>
        <v>3</v>
      </c>
      <c r="V124" s="10">
        <f>IF(TEAM.SCHEDULE!$N124="Draw",1,IF(TEAM.SCHEDULE!$N124=M124,3,0))</f>
        <v>3</v>
      </c>
      <c r="W124" s="1"/>
      <c r="X124" s="1"/>
      <c r="Y124" s="1"/>
      <c r="Z124" s="1"/>
      <c r="AA124" s="1"/>
      <c r="AB124" s="1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8"/>
      <c r="AO124" s="78"/>
      <c r="AP124" s="74"/>
      <c r="AQ124" s="74"/>
      <c r="AR124" s="74"/>
      <c r="AS124" s="74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</row>
    <row r="125" spans="1:57" ht="30" customHeight="1">
      <c r="A125" s="1"/>
      <c r="B125" s="35"/>
      <c r="C125" s="36"/>
      <c r="D125" s="36"/>
      <c r="E125" s="35"/>
      <c r="F125" s="35"/>
      <c r="G125" s="38"/>
      <c r="H125" s="35"/>
      <c r="I125" s="35"/>
      <c r="J125" s="11"/>
      <c r="K125" s="268"/>
      <c r="L125" s="11"/>
      <c r="M125" s="39"/>
      <c r="N125" s="9" t="str">
        <f t="shared" si="10"/>
        <v/>
      </c>
      <c r="O125" s="10" t="str">
        <f t="shared" si="1"/>
        <v/>
      </c>
      <c r="P125" s="10" t="str">
        <f t="shared" si="11"/>
        <v/>
      </c>
      <c r="Q125" s="11">
        <f t="shared" si="12"/>
        <v>0</v>
      </c>
      <c r="R125" s="11">
        <f t="shared" si="13"/>
        <v>0</v>
      </c>
      <c r="S125" s="11">
        <f t="shared" si="14"/>
        <v>0</v>
      </c>
      <c r="T125" s="11">
        <f t="shared" si="15"/>
        <v>0</v>
      </c>
      <c r="U125" s="10">
        <f>IF(TEAM.SCHEDULE!$N125="Draw",1,IF(TEAM.SCHEDULE!$N125=I125,3,0))</f>
        <v>3</v>
      </c>
      <c r="V125" s="10">
        <f>IF(TEAM.SCHEDULE!$N125="Draw",1,IF(TEAM.SCHEDULE!$N125=M125,3,0))</f>
        <v>3</v>
      </c>
      <c r="W125" s="1"/>
      <c r="X125" s="1"/>
      <c r="Y125" s="1"/>
      <c r="Z125" s="1"/>
      <c r="AA125" s="1"/>
      <c r="AB125" s="1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8"/>
      <c r="AO125" s="78"/>
      <c r="AP125" s="74"/>
      <c r="AQ125" s="74"/>
      <c r="AR125" s="74"/>
      <c r="AS125" s="74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</row>
    <row r="126" spans="1:57" ht="30" customHeight="1">
      <c r="A126" s="1"/>
      <c r="B126" s="35"/>
      <c r="C126" s="36"/>
      <c r="D126" s="36"/>
      <c r="E126" s="35"/>
      <c r="F126" s="35"/>
      <c r="G126" s="38"/>
      <c r="H126" s="35"/>
      <c r="I126" s="35"/>
      <c r="J126" s="11"/>
      <c r="K126" s="268"/>
      <c r="L126" s="11"/>
      <c r="M126" s="39"/>
      <c r="N126" s="9" t="str">
        <f t="shared" si="10"/>
        <v/>
      </c>
      <c r="O126" s="10" t="str">
        <f t="shared" si="1"/>
        <v/>
      </c>
      <c r="P126" s="10" t="str">
        <f t="shared" si="11"/>
        <v/>
      </c>
      <c r="Q126" s="11">
        <f t="shared" si="12"/>
        <v>0</v>
      </c>
      <c r="R126" s="11">
        <f t="shared" si="13"/>
        <v>0</v>
      </c>
      <c r="S126" s="11">
        <f t="shared" si="14"/>
        <v>0</v>
      </c>
      <c r="T126" s="11">
        <f t="shared" si="15"/>
        <v>0</v>
      </c>
      <c r="U126" s="10">
        <f>IF(TEAM.SCHEDULE!$N126="Draw",1,IF(TEAM.SCHEDULE!$N126=I126,3,0))</f>
        <v>3</v>
      </c>
      <c r="V126" s="10">
        <f>IF(TEAM.SCHEDULE!$N126="Draw",1,IF(TEAM.SCHEDULE!$N126=M126,3,0))</f>
        <v>3</v>
      </c>
      <c r="W126" s="1"/>
      <c r="X126" s="1"/>
      <c r="Y126" s="1"/>
      <c r="Z126" s="1"/>
      <c r="AA126" s="1"/>
      <c r="AB126" s="1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8"/>
      <c r="AO126" s="78"/>
      <c r="AP126" s="74"/>
      <c r="AQ126" s="74"/>
      <c r="AR126" s="74"/>
      <c r="AS126" s="74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</row>
    <row r="127" spans="1:57" ht="30" customHeight="1">
      <c r="A127" s="1"/>
      <c r="B127" s="35"/>
      <c r="C127" s="36"/>
      <c r="D127" s="36"/>
      <c r="E127" s="35"/>
      <c r="F127" s="35"/>
      <c r="G127" s="38"/>
      <c r="H127" s="35"/>
      <c r="I127" s="35"/>
      <c r="J127" s="11"/>
      <c r="K127" s="268"/>
      <c r="L127" s="11"/>
      <c r="M127" s="39"/>
      <c r="N127" s="9" t="str">
        <f t="shared" si="10"/>
        <v/>
      </c>
      <c r="O127" s="10" t="str">
        <f t="shared" si="1"/>
        <v/>
      </c>
      <c r="P127" s="10" t="str">
        <f t="shared" si="11"/>
        <v/>
      </c>
      <c r="Q127" s="11">
        <f t="shared" si="12"/>
        <v>0</v>
      </c>
      <c r="R127" s="11">
        <f t="shared" si="13"/>
        <v>0</v>
      </c>
      <c r="S127" s="11">
        <f t="shared" si="14"/>
        <v>0</v>
      </c>
      <c r="T127" s="11">
        <f t="shared" si="15"/>
        <v>0</v>
      </c>
      <c r="U127" s="10">
        <f>IF(TEAM.SCHEDULE!$N127="Draw",1,IF(TEAM.SCHEDULE!$N127=I127,3,0))</f>
        <v>3</v>
      </c>
      <c r="V127" s="10">
        <f>IF(TEAM.SCHEDULE!$N127="Draw",1,IF(TEAM.SCHEDULE!$N127=M127,3,0))</f>
        <v>3</v>
      </c>
      <c r="W127" s="1"/>
      <c r="X127" s="1"/>
      <c r="Y127" s="1"/>
      <c r="Z127" s="1"/>
      <c r="AA127" s="1"/>
      <c r="AB127" s="1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8"/>
      <c r="AO127" s="78"/>
      <c r="AP127" s="74"/>
      <c r="AQ127" s="74"/>
      <c r="AR127" s="74"/>
      <c r="AS127" s="74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</row>
    <row r="128" spans="1:57" ht="30" customHeight="1">
      <c r="A128" s="1"/>
      <c r="B128" s="35"/>
      <c r="C128" s="36"/>
      <c r="D128" s="36"/>
      <c r="E128" s="35"/>
      <c r="F128" s="35"/>
      <c r="G128" s="38"/>
      <c r="H128" s="35"/>
      <c r="I128" s="35"/>
      <c r="J128" s="11"/>
      <c r="K128" s="268"/>
      <c r="L128" s="11"/>
      <c r="M128" s="39"/>
      <c r="N128" s="9" t="str">
        <f t="shared" si="10"/>
        <v/>
      </c>
      <c r="O128" s="10" t="str">
        <f t="shared" si="1"/>
        <v/>
      </c>
      <c r="P128" s="10" t="str">
        <f t="shared" si="11"/>
        <v/>
      </c>
      <c r="Q128" s="11">
        <f t="shared" si="12"/>
        <v>0</v>
      </c>
      <c r="R128" s="11">
        <f t="shared" si="13"/>
        <v>0</v>
      </c>
      <c r="S128" s="11">
        <f t="shared" si="14"/>
        <v>0</v>
      </c>
      <c r="T128" s="11">
        <f t="shared" si="15"/>
        <v>0</v>
      </c>
      <c r="U128" s="10">
        <f>IF(TEAM.SCHEDULE!$N128="Draw",1,IF(TEAM.SCHEDULE!$N128=I128,3,0))</f>
        <v>3</v>
      </c>
      <c r="V128" s="10">
        <f>IF(TEAM.SCHEDULE!$N128="Draw",1,IF(TEAM.SCHEDULE!$N128=M128,3,0))</f>
        <v>3</v>
      </c>
      <c r="W128" s="1"/>
      <c r="X128" s="1"/>
      <c r="Y128" s="1"/>
      <c r="Z128" s="1"/>
      <c r="AA128" s="1"/>
      <c r="AB128" s="1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8"/>
      <c r="AO128" s="78"/>
      <c r="AP128" s="74"/>
      <c r="AQ128" s="74"/>
      <c r="AR128" s="74"/>
      <c r="AS128" s="74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spans="1:57" ht="30" customHeight="1">
      <c r="A129" s="1"/>
      <c r="B129" s="35"/>
      <c r="C129" s="36"/>
      <c r="D129" s="36"/>
      <c r="E129" s="35"/>
      <c r="F129" s="35"/>
      <c r="G129" s="38"/>
      <c r="H129" s="35"/>
      <c r="I129" s="35"/>
      <c r="J129" s="11"/>
      <c r="K129" s="268"/>
      <c r="L129" s="11"/>
      <c r="M129" s="39"/>
      <c r="N129" s="9" t="str">
        <f t="shared" si="10"/>
        <v/>
      </c>
      <c r="O129" s="10" t="str">
        <f t="shared" si="1"/>
        <v/>
      </c>
      <c r="P129" s="10" t="str">
        <f t="shared" si="11"/>
        <v/>
      </c>
      <c r="Q129" s="11">
        <f t="shared" si="12"/>
        <v>0</v>
      </c>
      <c r="R129" s="11">
        <f t="shared" si="13"/>
        <v>0</v>
      </c>
      <c r="S129" s="11">
        <f t="shared" si="14"/>
        <v>0</v>
      </c>
      <c r="T129" s="11">
        <f t="shared" si="15"/>
        <v>0</v>
      </c>
      <c r="U129" s="10">
        <f>IF(TEAM.SCHEDULE!$N129="Draw",1,IF(TEAM.SCHEDULE!$N129=I129,3,0))</f>
        <v>3</v>
      </c>
      <c r="V129" s="10">
        <f>IF(TEAM.SCHEDULE!$N129="Draw",1,IF(TEAM.SCHEDULE!$N129=M129,3,0))</f>
        <v>3</v>
      </c>
      <c r="W129" s="1"/>
      <c r="X129" s="1"/>
      <c r="Y129" s="1"/>
      <c r="Z129" s="1"/>
      <c r="AA129" s="1"/>
      <c r="AB129" s="1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8"/>
      <c r="AO129" s="78"/>
      <c r="AP129" s="74"/>
      <c r="AQ129" s="74"/>
      <c r="AR129" s="74"/>
      <c r="AS129" s="74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</row>
    <row r="130" spans="1:57" ht="30" customHeight="1">
      <c r="A130" s="1"/>
      <c r="B130" s="35"/>
      <c r="C130" s="36"/>
      <c r="D130" s="36"/>
      <c r="E130" s="35"/>
      <c r="F130" s="35"/>
      <c r="G130" s="38"/>
      <c r="H130" s="35"/>
      <c r="I130" s="35"/>
      <c r="J130" s="11"/>
      <c r="K130" s="268"/>
      <c r="L130" s="11"/>
      <c r="M130" s="39"/>
      <c r="N130" s="9" t="str">
        <f t="shared" si="10"/>
        <v/>
      </c>
      <c r="O130" s="10" t="str">
        <f t="shared" si="1"/>
        <v/>
      </c>
      <c r="P130" s="10" t="str">
        <f t="shared" si="11"/>
        <v/>
      </c>
      <c r="Q130" s="11">
        <f t="shared" si="12"/>
        <v>0</v>
      </c>
      <c r="R130" s="11">
        <f t="shared" si="13"/>
        <v>0</v>
      </c>
      <c r="S130" s="11">
        <f t="shared" si="14"/>
        <v>0</v>
      </c>
      <c r="T130" s="11">
        <f t="shared" si="15"/>
        <v>0</v>
      </c>
      <c r="U130" s="10">
        <f>IF(TEAM.SCHEDULE!$N130="Draw",1,IF(TEAM.SCHEDULE!$N130=I130,3,0))</f>
        <v>3</v>
      </c>
      <c r="V130" s="10">
        <f>IF(TEAM.SCHEDULE!$N130="Draw",1,IF(TEAM.SCHEDULE!$N130=M130,3,0))</f>
        <v>3</v>
      </c>
      <c r="W130" s="1"/>
      <c r="X130" s="1"/>
      <c r="Y130" s="1"/>
      <c r="Z130" s="1"/>
      <c r="AA130" s="1"/>
      <c r="AB130" s="1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8"/>
      <c r="AO130" s="78"/>
      <c r="AP130" s="74"/>
      <c r="AQ130" s="74"/>
      <c r="AR130" s="74"/>
      <c r="AS130" s="74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</row>
    <row r="131" spans="1:57" ht="30" customHeight="1">
      <c r="A131" s="1"/>
      <c r="B131" s="35"/>
      <c r="C131" s="36"/>
      <c r="D131" s="36"/>
      <c r="E131" s="35"/>
      <c r="F131" s="35"/>
      <c r="G131" s="38"/>
      <c r="H131" s="35"/>
      <c r="I131" s="35"/>
      <c r="J131" s="11"/>
      <c r="K131" s="268"/>
      <c r="L131" s="11"/>
      <c r="M131" s="39"/>
      <c r="N131" s="9" t="str">
        <f t="shared" si="10"/>
        <v/>
      </c>
      <c r="O131" s="10" t="str">
        <f t="shared" si="1"/>
        <v/>
      </c>
      <c r="P131" s="10" t="str">
        <f t="shared" si="11"/>
        <v/>
      </c>
      <c r="Q131" s="11">
        <f t="shared" si="12"/>
        <v>0</v>
      </c>
      <c r="R131" s="11">
        <f t="shared" si="13"/>
        <v>0</v>
      </c>
      <c r="S131" s="11">
        <f t="shared" si="14"/>
        <v>0</v>
      </c>
      <c r="T131" s="11">
        <f t="shared" si="15"/>
        <v>0</v>
      </c>
      <c r="U131" s="10">
        <f>IF(TEAM.SCHEDULE!$N131="Draw",1,IF(TEAM.SCHEDULE!$N131=I131,3,0))</f>
        <v>3</v>
      </c>
      <c r="V131" s="10">
        <f>IF(TEAM.SCHEDULE!$N131="Draw",1,IF(TEAM.SCHEDULE!$N131=M131,3,0))</f>
        <v>3</v>
      </c>
      <c r="W131" s="1"/>
      <c r="X131" s="1"/>
      <c r="Y131" s="1"/>
      <c r="Z131" s="1"/>
      <c r="AA131" s="1"/>
      <c r="AB131" s="1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8"/>
      <c r="AO131" s="78"/>
      <c r="AP131" s="74"/>
      <c r="AQ131" s="74"/>
      <c r="AR131" s="74"/>
      <c r="AS131" s="74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</row>
    <row r="132" spans="1:57" ht="30" customHeight="1">
      <c r="A132" s="1"/>
      <c r="B132" s="35"/>
      <c r="C132" s="36"/>
      <c r="D132" s="36"/>
      <c r="E132" s="35"/>
      <c r="F132" s="35"/>
      <c r="G132" s="38"/>
      <c r="H132" s="35"/>
      <c r="I132" s="35"/>
      <c r="J132" s="11"/>
      <c r="K132" s="268"/>
      <c r="L132" s="11"/>
      <c r="M132" s="39"/>
      <c r="N132" s="9" t="str">
        <f t="shared" ref="N132:N195" si="16">IF(OR(J132="",L132=""),"", IF(J132=L132,"DRAW",IF(J132&gt;L132,I132,M132)))</f>
        <v/>
      </c>
      <c r="O132" s="10" t="str">
        <f t="shared" si="1"/>
        <v/>
      </c>
      <c r="P132" s="10" t="str">
        <f t="shared" ref="P132:P195" si="17">IF(OR(N132="",N132="DRAW"),"",IF(N132=I132,M132,I132))</f>
        <v/>
      </c>
      <c r="Q132" s="11">
        <f t="shared" ref="Q132:Q195" si="18">J132</f>
        <v>0</v>
      </c>
      <c r="R132" s="11">
        <f t="shared" ref="R132:R195" si="19">L132</f>
        <v>0</v>
      </c>
      <c r="S132" s="11">
        <f t="shared" ref="S132:S195" si="20">J132-L132</f>
        <v>0</v>
      </c>
      <c r="T132" s="11">
        <f t="shared" ref="T132:T195" si="21">L132-J132</f>
        <v>0</v>
      </c>
      <c r="U132" s="10">
        <f>IF(TEAM.SCHEDULE!$N132="Draw",1,IF(TEAM.SCHEDULE!$N132=I132,3,0))</f>
        <v>3</v>
      </c>
      <c r="V132" s="10">
        <f>IF(TEAM.SCHEDULE!$N132="Draw",1,IF(TEAM.SCHEDULE!$N132=M132,3,0))</f>
        <v>3</v>
      </c>
      <c r="W132" s="1"/>
      <c r="X132" s="1"/>
      <c r="Y132" s="1"/>
      <c r="Z132" s="1"/>
      <c r="AA132" s="1"/>
      <c r="AB132" s="1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8"/>
      <c r="AO132" s="78"/>
      <c r="AP132" s="74"/>
      <c r="AQ132" s="74"/>
      <c r="AR132" s="74"/>
      <c r="AS132" s="74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</row>
    <row r="133" spans="1:57" ht="30" customHeight="1">
      <c r="A133" s="1"/>
      <c r="B133" s="35"/>
      <c r="C133" s="36"/>
      <c r="D133" s="36"/>
      <c r="E133" s="35"/>
      <c r="F133" s="35"/>
      <c r="G133" s="38"/>
      <c r="H133" s="35"/>
      <c r="I133" s="35"/>
      <c r="J133" s="11"/>
      <c r="K133" s="268"/>
      <c r="L133" s="11"/>
      <c r="M133" s="39"/>
      <c r="N133" s="9" t="str">
        <f t="shared" si="16"/>
        <v/>
      </c>
      <c r="O133" s="10" t="str">
        <f t="shared" si="1"/>
        <v/>
      </c>
      <c r="P133" s="10" t="str">
        <f t="shared" si="17"/>
        <v/>
      </c>
      <c r="Q133" s="11">
        <f t="shared" si="18"/>
        <v>0</v>
      </c>
      <c r="R133" s="11">
        <f t="shared" si="19"/>
        <v>0</v>
      </c>
      <c r="S133" s="11">
        <f t="shared" si="20"/>
        <v>0</v>
      </c>
      <c r="T133" s="11">
        <f t="shared" si="21"/>
        <v>0</v>
      </c>
      <c r="U133" s="10">
        <f>IF(TEAM.SCHEDULE!$N133="Draw",1,IF(TEAM.SCHEDULE!$N133=I133,3,0))</f>
        <v>3</v>
      </c>
      <c r="V133" s="10">
        <f>IF(TEAM.SCHEDULE!$N133="Draw",1,IF(TEAM.SCHEDULE!$N133=M133,3,0))</f>
        <v>3</v>
      </c>
      <c r="W133" s="1"/>
      <c r="X133" s="1"/>
      <c r="Y133" s="1"/>
      <c r="Z133" s="1"/>
      <c r="AA133" s="1"/>
      <c r="AB133" s="1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8"/>
      <c r="AO133" s="78"/>
      <c r="AP133" s="74"/>
      <c r="AQ133" s="74"/>
      <c r="AR133" s="74"/>
      <c r="AS133" s="74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spans="1:57" ht="30" customHeight="1">
      <c r="A134" s="1"/>
      <c r="B134" s="35"/>
      <c r="C134" s="36"/>
      <c r="D134" s="36"/>
      <c r="E134" s="35"/>
      <c r="F134" s="35"/>
      <c r="G134" s="38"/>
      <c r="H134" s="35"/>
      <c r="I134" s="35"/>
      <c r="J134" s="11"/>
      <c r="K134" s="268"/>
      <c r="L134" s="11"/>
      <c r="M134" s="39"/>
      <c r="N134" s="9" t="str">
        <f t="shared" si="16"/>
        <v/>
      </c>
      <c r="O134" s="10" t="str">
        <f t="shared" si="1"/>
        <v/>
      </c>
      <c r="P134" s="10" t="str">
        <f t="shared" si="17"/>
        <v/>
      </c>
      <c r="Q134" s="11">
        <f t="shared" si="18"/>
        <v>0</v>
      </c>
      <c r="R134" s="11">
        <f t="shared" si="19"/>
        <v>0</v>
      </c>
      <c r="S134" s="11">
        <f t="shared" si="20"/>
        <v>0</v>
      </c>
      <c r="T134" s="11">
        <f t="shared" si="21"/>
        <v>0</v>
      </c>
      <c r="U134" s="10">
        <f>IF(TEAM.SCHEDULE!$N134="Draw",1,IF(TEAM.SCHEDULE!$N134=I134,3,0))</f>
        <v>3</v>
      </c>
      <c r="V134" s="10">
        <f>IF(TEAM.SCHEDULE!$N134="Draw",1,IF(TEAM.SCHEDULE!$N134=M134,3,0))</f>
        <v>3</v>
      </c>
      <c r="W134" s="1"/>
      <c r="X134" s="1"/>
      <c r="Y134" s="1"/>
      <c r="Z134" s="1"/>
      <c r="AA134" s="1"/>
      <c r="AB134" s="1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8"/>
      <c r="AO134" s="78"/>
      <c r="AP134" s="74"/>
      <c r="AQ134" s="74"/>
      <c r="AR134" s="74"/>
      <c r="AS134" s="74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spans="1:57" ht="30" customHeight="1">
      <c r="A135" s="1"/>
      <c r="B135" s="35"/>
      <c r="C135" s="36"/>
      <c r="D135" s="36"/>
      <c r="E135" s="35"/>
      <c r="F135" s="35"/>
      <c r="G135" s="38"/>
      <c r="H135" s="35"/>
      <c r="I135" s="35"/>
      <c r="J135" s="11"/>
      <c r="K135" s="268"/>
      <c r="L135" s="11"/>
      <c r="M135" s="39"/>
      <c r="N135" s="9" t="str">
        <f t="shared" si="16"/>
        <v/>
      </c>
      <c r="O135" s="10" t="str">
        <f t="shared" si="1"/>
        <v/>
      </c>
      <c r="P135" s="10" t="str">
        <f t="shared" si="17"/>
        <v/>
      </c>
      <c r="Q135" s="11">
        <f t="shared" si="18"/>
        <v>0</v>
      </c>
      <c r="R135" s="11">
        <f t="shared" si="19"/>
        <v>0</v>
      </c>
      <c r="S135" s="11">
        <f t="shared" si="20"/>
        <v>0</v>
      </c>
      <c r="T135" s="11">
        <f t="shared" si="21"/>
        <v>0</v>
      </c>
      <c r="U135" s="10">
        <f>IF(TEAM.SCHEDULE!$N135="Draw",1,IF(TEAM.SCHEDULE!$N135=I135,3,0))</f>
        <v>3</v>
      </c>
      <c r="V135" s="10">
        <f>IF(TEAM.SCHEDULE!$N135="Draw",1,IF(TEAM.SCHEDULE!$N135=M135,3,0))</f>
        <v>3</v>
      </c>
      <c r="W135" s="1"/>
      <c r="X135" s="1"/>
      <c r="Y135" s="1"/>
      <c r="Z135" s="1"/>
      <c r="AA135" s="1"/>
      <c r="AB135" s="1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8"/>
      <c r="AO135" s="78"/>
      <c r="AP135" s="74"/>
      <c r="AQ135" s="74"/>
      <c r="AR135" s="74"/>
      <c r="AS135" s="74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spans="1:57" ht="30" customHeight="1">
      <c r="A136" s="1"/>
      <c r="B136" s="35"/>
      <c r="C136" s="36"/>
      <c r="D136" s="36"/>
      <c r="E136" s="35"/>
      <c r="F136" s="35"/>
      <c r="G136" s="38"/>
      <c r="H136" s="35"/>
      <c r="I136" s="35"/>
      <c r="J136" s="11"/>
      <c r="K136" s="268"/>
      <c r="L136" s="11"/>
      <c r="M136" s="39"/>
      <c r="N136" s="9" t="str">
        <f t="shared" si="16"/>
        <v/>
      </c>
      <c r="O136" s="10" t="str">
        <f t="shared" si="1"/>
        <v/>
      </c>
      <c r="P136" s="10" t="str">
        <f t="shared" si="17"/>
        <v/>
      </c>
      <c r="Q136" s="11">
        <f t="shared" si="18"/>
        <v>0</v>
      </c>
      <c r="R136" s="11">
        <f t="shared" si="19"/>
        <v>0</v>
      </c>
      <c r="S136" s="11">
        <f t="shared" si="20"/>
        <v>0</v>
      </c>
      <c r="T136" s="11">
        <f t="shared" si="21"/>
        <v>0</v>
      </c>
      <c r="U136" s="10">
        <f>IF(TEAM.SCHEDULE!$N136="Draw",1,IF(TEAM.SCHEDULE!$N136=I136,3,0))</f>
        <v>3</v>
      </c>
      <c r="V136" s="10">
        <f>IF(TEAM.SCHEDULE!$N136="Draw",1,IF(TEAM.SCHEDULE!$N136=M136,3,0))</f>
        <v>3</v>
      </c>
      <c r="W136" s="1"/>
      <c r="X136" s="1"/>
      <c r="Y136" s="1"/>
      <c r="Z136" s="1"/>
      <c r="AA136" s="1"/>
      <c r="AB136" s="1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8"/>
      <c r="AO136" s="78"/>
      <c r="AP136" s="74"/>
      <c r="AQ136" s="74"/>
      <c r="AR136" s="74"/>
      <c r="AS136" s="74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1:57" ht="30" customHeight="1">
      <c r="A137" s="1"/>
      <c r="B137" s="35"/>
      <c r="C137" s="36"/>
      <c r="D137" s="36"/>
      <c r="E137" s="35"/>
      <c r="F137" s="35"/>
      <c r="G137" s="38"/>
      <c r="H137" s="35"/>
      <c r="I137" s="35"/>
      <c r="J137" s="11"/>
      <c r="K137" s="268"/>
      <c r="L137" s="11"/>
      <c r="M137" s="39"/>
      <c r="N137" s="9" t="str">
        <f t="shared" si="16"/>
        <v/>
      </c>
      <c r="O137" s="10" t="str">
        <f t="shared" si="1"/>
        <v/>
      </c>
      <c r="P137" s="10" t="str">
        <f t="shared" si="17"/>
        <v/>
      </c>
      <c r="Q137" s="11">
        <f t="shared" si="18"/>
        <v>0</v>
      </c>
      <c r="R137" s="11">
        <f t="shared" si="19"/>
        <v>0</v>
      </c>
      <c r="S137" s="11">
        <f t="shared" si="20"/>
        <v>0</v>
      </c>
      <c r="T137" s="11">
        <f t="shared" si="21"/>
        <v>0</v>
      </c>
      <c r="U137" s="10">
        <f>IF(TEAM.SCHEDULE!$N137="Draw",1,IF(TEAM.SCHEDULE!$N137=I137,3,0))</f>
        <v>3</v>
      </c>
      <c r="V137" s="10">
        <f>IF(TEAM.SCHEDULE!$N137="Draw",1,IF(TEAM.SCHEDULE!$N137=M137,3,0))</f>
        <v>3</v>
      </c>
      <c r="W137" s="1"/>
      <c r="X137" s="1"/>
      <c r="Y137" s="1"/>
      <c r="Z137" s="1"/>
      <c r="AA137" s="1"/>
      <c r="AB137" s="1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8"/>
      <c r="AO137" s="78"/>
      <c r="AP137" s="74"/>
      <c r="AQ137" s="74"/>
      <c r="AR137" s="74"/>
      <c r="AS137" s="74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</row>
    <row r="138" spans="1:57" ht="30" customHeight="1">
      <c r="A138" s="1"/>
      <c r="B138" s="35"/>
      <c r="C138" s="36"/>
      <c r="D138" s="36"/>
      <c r="E138" s="35"/>
      <c r="F138" s="35"/>
      <c r="G138" s="38"/>
      <c r="H138" s="35"/>
      <c r="I138" s="35"/>
      <c r="J138" s="11"/>
      <c r="K138" s="268"/>
      <c r="L138" s="11"/>
      <c r="M138" s="39"/>
      <c r="N138" s="9" t="str">
        <f t="shared" si="16"/>
        <v/>
      </c>
      <c r="O138" s="10" t="str">
        <f t="shared" si="1"/>
        <v/>
      </c>
      <c r="P138" s="10" t="str">
        <f t="shared" si="17"/>
        <v/>
      </c>
      <c r="Q138" s="11">
        <f t="shared" si="18"/>
        <v>0</v>
      </c>
      <c r="R138" s="11">
        <f t="shared" si="19"/>
        <v>0</v>
      </c>
      <c r="S138" s="11">
        <f t="shared" si="20"/>
        <v>0</v>
      </c>
      <c r="T138" s="11">
        <f t="shared" si="21"/>
        <v>0</v>
      </c>
      <c r="U138" s="10">
        <f>IF(TEAM.SCHEDULE!$N138="Draw",1,IF(TEAM.SCHEDULE!$N138=I138,3,0))</f>
        <v>3</v>
      </c>
      <c r="V138" s="10">
        <f>IF(TEAM.SCHEDULE!$N138="Draw",1,IF(TEAM.SCHEDULE!$N138=M138,3,0))</f>
        <v>3</v>
      </c>
      <c r="W138" s="1"/>
      <c r="X138" s="1"/>
      <c r="Y138" s="1"/>
      <c r="Z138" s="1"/>
      <c r="AA138" s="1"/>
      <c r="AB138" s="1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8"/>
      <c r="AO138" s="78"/>
      <c r="AP138" s="74"/>
      <c r="AQ138" s="74"/>
      <c r="AR138" s="74"/>
      <c r="AS138" s="74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spans="1:57" ht="30" customHeight="1">
      <c r="A139" s="1"/>
      <c r="B139" s="35"/>
      <c r="C139" s="36"/>
      <c r="D139" s="36"/>
      <c r="E139" s="35"/>
      <c r="F139" s="35"/>
      <c r="G139" s="38"/>
      <c r="H139" s="35"/>
      <c r="I139" s="35"/>
      <c r="J139" s="11"/>
      <c r="K139" s="268"/>
      <c r="L139" s="11"/>
      <c r="M139" s="39"/>
      <c r="N139" s="9" t="str">
        <f t="shared" si="16"/>
        <v/>
      </c>
      <c r="O139" s="10" t="str">
        <f t="shared" si="1"/>
        <v/>
      </c>
      <c r="P139" s="10" t="str">
        <f t="shared" si="17"/>
        <v/>
      </c>
      <c r="Q139" s="11">
        <f t="shared" si="18"/>
        <v>0</v>
      </c>
      <c r="R139" s="11">
        <f t="shared" si="19"/>
        <v>0</v>
      </c>
      <c r="S139" s="11">
        <f t="shared" si="20"/>
        <v>0</v>
      </c>
      <c r="T139" s="11">
        <f t="shared" si="21"/>
        <v>0</v>
      </c>
      <c r="U139" s="10">
        <f>IF(TEAM.SCHEDULE!$N139="Draw",1,IF(TEAM.SCHEDULE!$N139=I139,3,0))</f>
        <v>3</v>
      </c>
      <c r="V139" s="10">
        <f>IF(TEAM.SCHEDULE!$N139="Draw",1,IF(TEAM.SCHEDULE!$N139=M139,3,0))</f>
        <v>3</v>
      </c>
      <c r="W139" s="1"/>
      <c r="X139" s="1"/>
      <c r="Y139" s="1"/>
      <c r="Z139" s="1"/>
      <c r="AA139" s="1"/>
      <c r="AB139" s="1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8"/>
      <c r="AO139" s="78"/>
      <c r="AP139" s="74"/>
      <c r="AQ139" s="74"/>
      <c r="AR139" s="74"/>
      <c r="AS139" s="74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</row>
    <row r="140" spans="1:57" ht="30" customHeight="1">
      <c r="A140" s="1"/>
      <c r="B140" s="35"/>
      <c r="C140" s="36"/>
      <c r="D140" s="36"/>
      <c r="E140" s="35"/>
      <c r="F140" s="35"/>
      <c r="G140" s="38"/>
      <c r="H140" s="35"/>
      <c r="I140" s="35"/>
      <c r="J140" s="11"/>
      <c r="K140" s="268"/>
      <c r="L140" s="11"/>
      <c r="M140" s="39"/>
      <c r="N140" s="9" t="str">
        <f t="shared" si="16"/>
        <v/>
      </c>
      <c r="O140" s="10" t="str">
        <f t="shared" si="1"/>
        <v/>
      </c>
      <c r="P140" s="10" t="str">
        <f t="shared" si="17"/>
        <v/>
      </c>
      <c r="Q140" s="11">
        <f t="shared" si="18"/>
        <v>0</v>
      </c>
      <c r="R140" s="11">
        <f t="shared" si="19"/>
        <v>0</v>
      </c>
      <c r="S140" s="11">
        <f t="shared" si="20"/>
        <v>0</v>
      </c>
      <c r="T140" s="11">
        <f t="shared" si="21"/>
        <v>0</v>
      </c>
      <c r="U140" s="10">
        <f>IF(TEAM.SCHEDULE!$N140="Draw",1,IF(TEAM.SCHEDULE!$N140=I140,3,0))</f>
        <v>3</v>
      </c>
      <c r="V140" s="10">
        <f>IF(TEAM.SCHEDULE!$N140="Draw",1,IF(TEAM.SCHEDULE!$N140=M140,3,0))</f>
        <v>3</v>
      </c>
      <c r="W140" s="1"/>
      <c r="X140" s="1"/>
      <c r="Y140" s="1"/>
      <c r="Z140" s="1"/>
      <c r="AA140" s="1"/>
      <c r="AB140" s="1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8"/>
      <c r="AO140" s="78"/>
      <c r="AP140" s="74"/>
      <c r="AQ140" s="74"/>
      <c r="AR140" s="74"/>
      <c r="AS140" s="74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1:57" ht="30" customHeight="1">
      <c r="A141" s="1"/>
      <c r="B141" s="35"/>
      <c r="C141" s="36"/>
      <c r="D141" s="36"/>
      <c r="E141" s="35"/>
      <c r="F141" s="35"/>
      <c r="G141" s="38"/>
      <c r="H141" s="35"/>
      <c r="I141" s="35"/>
      <c r="J141" s="11"/>
      <c r="K141" s="268"/>
      <c r="L141" s="11"/>
      <c r="M141" s="39"/>
      <c r="N141" s="9" t="str">
        <f t="shared" si="16"/>
        <v/>
      </c>
      <c r="O141" s="10" t="str">
        <f t="shared" si="1"/>
        <v/>
      </c>
      <c r="P141" s="10" t="str">
        <f t="shared" si="17"/>
        <v/>
      </c>
      <c r="Q141" s="11">
        <f t="shared" si="18"/>
        <v>0</v>
      </c>
      <c r="R141" s="11">
        <f t="shared" si="19"/>
        <v>0</v>
      </c>
      <c r="S141" s="11">
        <f t="shared" si="20"/>
        <v>0</v>
      </c>
      <c r="T141" s="11">
        <f t="shared" si="21"/>
        <v>0</v>
      </c>
      <c r="U141" s="10">
        <f>IF(TEAM.SCHEDULE!$N141="Draw",1,IF(TEAM.SCHEDULE!$N141=I141,3,0))</f>
        <v>3</v>
      </c>
      <c r="V141" s="10">
        <f>IF(TEAM.SCHEDULE!$N141="Draw",1,IF(TEAM.SCHEDULE!$N141=M141,3,0))</f>
        <v>3</v>
      </c>
      <c r="W141" s="1"/>
      <c r="X141" s="1"/>
      <c r="Y141" s="1"/>
      <c r="Z141" s="1"/>
      <c r="AA141" s="1"/>
      <c r="AB141" s="1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8"/>
      <c r="AO141" s="78"/>
      <c r="AP141" s="74"/>
      <c r="AQ141" s="74"/>
      <c r="AR141" s="74"/>
      <c r="AS141" s="74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spans="1:57" ht="30" customHeight="1">
      <c r="A142" s="1"/>
      <c r="B142" s="35"/>
      <c r="C142" s="36"/>
      <c r="D142" s="36"/>
      <c r="E142" s="35"/>
      <c r="F142" s="37"/>
      <c r="G142" s="38"/>
      <c r="H142" s="35"/>
      <c r="I142" s="35"/>
      <c r="J142" s="11"/>
      <c r="K142" s="268"/>
      <c r="L142" s="11"/>
      <c r="M142" s="39"/>
      <c r="N142" s="9" t="str">
        <f t="shared" si="16"/>
        <v/>
      </c>
      <c r="O142" s="10" t="str">
        <f t="shared" si="1"/>
        <v/>
      </c>
      <c r="P142" s="10" t="str">
        <f t="shared" si="17"/>
        <v/>
      </c>
      <c r="Q142" s="11">
        <f t="shared" si="18"/>
        <v>0</v>
      </c>
      <c r="R142" s="11">
        <f t="shared" si="19"/>
        <v>0</v>
      </c>
      <c r="S142" s="11">
        <f t="shared" si="20"/>
        <v>0</v>
      </c>
      <c r="T142" s="11">
        <f t="shared" si="21"/>
        <v>0</v>
      </c>
      <c r="U142" s="10">
        <f>IF(TEAM.SCHEDULE!$N142="Draw",1,IF(TEAM.SCHEDULE!$N142=I142,3,0))</f>
        <v>3</v>
      </c>
      <c r="V142" s="10">
        <f>IF(TEAM.SCHEDULE!$N142="Draw",1,IF(TEAM.SCHEDULE!$N142=M142,3,0))</f>
        <v>3</v>
      </c>
      <c r="W142" s="1"/>
      <c r="X142" s="1"/>
      <c r="Y142" s="1"/>
      <c r="Z142" s="1"/>
      <c r="AA142" s="1"/>
      <c r="AB142" s="1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8"/>
      <c r="AO142" s="78"/>
      <c r="AP142" s="74"/>
      <c r="AQ142" s="74"/>
      <c r="AR142" s="74"/>
      <c r="AS142" s="74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spans="1:57" ht="30" customHeight="1">
      <c r="A143" s="1"/>
      <c r="B143" s="35"/>
      <c r="C143" s="36"/>
      <c r="D143" s="36"/>
      <c r="E143" s="35"/>
      <c r="F143" s="37"/>
      <c r="G143" s="38"/>
      <c r="H143" s="35"/>
      <c r="I143" s="35"/>
      <c r="J143" s="11"/>
      <c r="K143" s="268"/>
      <c r="L143" s="11"/>
      <c r="M143" s="39"/>
      <c r="N143" s="9" t="str">
        <f t="shared" si="16"/>
        <v/>
      </c>
      <c r="O143" s="10" t="str">
        <f t="shared" si="1"/>
        <v/>
      </c>
      <c r="P143" s="10" t="str">
        <f t="shared" si="17"/>
        <v/>
      </c>
      <c r="Q143" s="11">
        <f t="shared" si="18"/>
        <v>0</v>
      </c>
      <c r="R143" s="11">
        <f t="shared" si="19"/>
        <v>0</v>
      </c>
      <c r="S143" s="11">
        <f t="shared" si="20"/>
        <v>0</v>
      </c>
      <c r="T143" s="11">
        <f t="shared" si="21"/>
        <v>0</v>
      </c>
      <c r="U143" s="10">
        <f>IF(TEAM.SCHEDULE!$N143="Draw",1,IF(TEAM.SCHEDULE!$N143=I143,3,0))</f>
        <v>3</v>
      </c>
      <c r="V143" s="10">
        <f>IF(TEAM.SCHEDULE!$N143="Draw",1,IF(TEAM.SCHEDULE!$N143=M143,3,0))</f>
        <v>3</v>
      </c>
      <c r="W143" s="1"/>
      <c r="X143" s="1"/>
      <c r="Y143" s="1"/>
      <c r="Z143" s="1"/>
      <c r="AA143" s="1"/>
      <c r="AB143" s="1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8"/>
      <c r="AO143" s="78"/>
      <c r="AP143" s="74"/>
      <c r="AQ143" s="74"/>
      <c r="AR143" s="74"/>
      <c r="AS143" s="74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spans="1:57" ht="30" customHeight="1">
      <c r="A144" s="1"/>
      <c r="B144" s="35"/>
      <c r="C144" s="36"/>
      <c r="D144" s="36"/>
      <c r="E144" s="35"/>
      <c r="F144" s="37"/>
      <c r="G144" s="38"/>
      <c r="H144" s="35"/>
      <c r="I144" s="35"/>
      <c r="J144" s="11"/>
      <c r="K144" s="268"/>
      <c r="L144" s="11"/>
      <c r="M144" s="39"/>
      <c r="N144" s="9" t="str">
        <f t="shared" si="16"/>
        <v/>
      </c>
      <c r="O144" s="10" t="str">
        <f t="shared" si="1"/>
        <v/>
      </c>
      <c r="P144" s="10" t="str">
        <f t="shared" si="17"/>
        <v/>
      </c>
      <c r="Q144" s="11">
        <f t="shared" si="18"/>
        <v>0</v>
      </c>
      <c r="R144" s="11">
        <f t="shared" si="19"/>
        <v>0</v>
      </c>
      <c r="S144" s="11">
        <f t="shared" si="20"/>
        <v>0</v>
      </c>
      <c r="T144" s="11">
        <f t="shared" si="21"/>
        <v>0</v>
      </c>
      <c r="U144" s="10">
        <f>IF(TEAM.SCHEDULE!$N144="Draw",1,IF(TEAM.SCHEDULE!$N144=I144,3,0))</f>
        <v>3</v>
      </c>
      <c r="V144" s="10">
        <f>IF(TEAM.SCHEDULE!$N144="Draw",1,IF(TEAM.SCHEDULE!$N144=M144,3,0))</f>
        <v>3</v>
      </c>
      <c r="W144" s="1"/>
      <c r="X144" s="1"/>
      <c r="Y144" s="1"/>
      <c r="Z144" s="1"/>
      <c r="AA144" s="1"/>
      <c r="AB144" s="1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8"/>
      <c r="AO144" s="78"/>
      <c r="AP144" s="74"/>
      <c r="AQ144" s="74"/>
      <c r="AR144" s="74"/>
      <c r="AS144" s="74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ht="30" customHeight="1">
      <c r="A145" s="1"/>
      <c r="B145" s="35"/>
      <c r="C145" s="36"/>
      <c r="D145" s="36"/>
      <c r="E145" s="35"/>
      <c r="F145" s="37"/>
      <c r="G145" s="38"/>
      <c r="H145" s="35"/>
      <c r="I145" s="35"/>
      <c r="J145" s="11"/>
      <c r="K145" s="268"/>
      <c r="L145" s="11"/>
      <c r="M145" s="39"/>
      <c r="N145" s="9" t="str">
        <f t="shared" si="16"/>
        <v/>
      </c>
      <c r="O145" s="10" t="str">
        <f t="shared" si="1"/>
        <v/>
      </c>
      <c r="P145" s="10" t="str">
        <f t="shared" si="17"/>
        <v/>
      </c>
      <c r="Q145" s="11">
        <f t="shared" si="18"/>
        <v>0</v>
      </c>
      <c r="R145" s="11">
        <f t="shared" si="19"/>
        <v>0</v>
      </c>
      <c r="S145" s="11">
        <f t="shared" si="20"/>
        <v>0</v>
      </c>
      <c r="T145" s="11">
        <f t="shared" si="21"/>
        <v>0</v>
      </c>
      <c r="U145" s="10">
        <f>IF(TEAM.SCHEDULE!$N145="Draw",1,IF(TEAM.SCHEDULE!$N145=I145,3,0))</f>
        <v>3</v>
      </c>
      <c r="V145" s="10">
        <f>IF(TEAM.SCHEDULE!$N145="Draw",1,IF(TEAM.SCHEDULE!$N145=M145,3,0))</f>
        <v>3</v>
      </c>
      <c r="W145" s="1"/>
      <c r="X145" s="1"/>
      <c r="Y145" s="1"/>
      <c r="Z145" s="1"/>
      <c r="AA145" s="1"/>
      <c r="AB145" s="1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8"/>
      <c r="AO145" s="78"/>
      <c r="AP145" s="74"/>
      <c r="AQ145" s="74"/>
      <c r="AR145" s="74"/>
      <c r="AS145" s="74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ht="30" customHeight="1">
      <c r="A146" s="1"/>
      <c r="B146" s="35"/>
      <c r="C146" s="36"/>
      <c r="D146" s="36"/>
      <c r="E146" s="35"/>
      <c r="F146" s="37"/>
      <c r="G146" s="38"/>
      <c r="H146" s="35"/>
      <c r="I146" s="35"/>
      <c r="J146" s="11"/>
      <c r="K146" s="268"/>
      <c r="L146" s="11"/>
      <c r="M146" s="39"/>
      <c r="N146" s="9" t="str">
        <f t="shared" si="16"/>
        <v/>
      </c>
      <c r="O146" s="10" t="str">
        <f t="shared" si="1"/>
        <v/>
      </c>
      <c r="P146" s="10" t="str">
        <f t="shared" si="17"/>
        <v/>
      </c>
      <c r="Q146" s="11">
        <f t="shared" si="18"/>
        <v>0</v>
      </c>
      <c r="R146" s="11">
        <f t="shared" si="19"/>
        <v>0</v>
      </c>
      <c r="S146" s="11">
        <f t="shared" si="20"/>
        <v>0</v>
      </c>
      <c r="T146" s="11">
        <f t="shared" si="21"/>
        <v>0</v>
      </c>
      <c r="U146" s="10">
        <f>IF(TEAM.SCHEDULE!$N146="Draw",1,IF(TEAM.SCHEDULE!$N146=I146,3,0))</f>
        <v>3</v>
      </c>
      <c r="V146" s="10">
        <f>IF(TEAM.SCHEDULE!$N146="Draw",1,IF(TEAM.SCHEDULE!$N146=M146,3,0))</f>
        <v>3</v>
      </c>
      <c r="W146" s="1"/>
      <c r="X146" s="1"/>
      <c r="Y146" s="1"/>
      <c r="Z146" s="1"/>
      <c r="AA146" s="1"/>
      <c r="AB146" s="1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8"/>
      <c r="AO146" s="78"/>
      <c r="AP146" s="74"/>
      <c r="AQ146" s="74"/>
      <c r="AR146" s="74"/>
      <c r="AS146" s="74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</row>
    <row r="147" spans="1:57" ht="30" customHeight="1">
      <c r="A147" s="1"/>
      <c r="B147" s="35"/>
      <c r="C147" s="36"/>
      <c r="D147" s="36"/>
      <c r="E147" s="35"/>
      <c r="F147" s="37"/>
      <c r="G147" s="38"/>
      <c r="H147" s="35"/>
      <c r="I147" s="35"/>
      <c r="J147" s="11"/>
      <c r="K147" s="268"/>
      <c r="L147" s="11"/>
      <c r="M147" s="39"/>
      <c r="N147" s="9" t="str">
        <f t="shared" si="16"/>
        <v/>
      </c>
      <c r="O147" s="10" t="str">
        <f t="shared" si="1"/>
        <v/>
      </c>
      <c r="P147" s="10" t="str">
        <f t="shared" si="17"/>
        <v/>
      </c>
      <c r="Q147" s="11">
        <f t="shared" si="18"/>
        <v>0</v>
      </c>
      <c r="R147" s="11">
        <f t="shared" si="19"/>
        <v>0</v>
      </c>
      <c r="S147" s="11">
        <f t="shared" si="20"/>
        <v>0</v>
      </c>
      <c r="T147" s="11">
        <f t="shared" si="21"/>
        <v>0</v>
      </c>
      <c r="U147" s="10">
        <f>IF(TEAM.SCHEDULE!$N147="Draw",1,IF(TEAM.SCHEDULE!$N147=I147,3,0))</f>
        <v>3</v>
      </c>
      <c r="V147" s="10">
        <f>IF(TEAM.SCHEDULE!$N147="Draw",1,IF(TEAM.SCHEDULE!$N147=M147,3,0))</f>
        <v>3</v>
      </c>
      <c r="W147" s="1"/>
      <c r="X147" s="1"/>
      <c r="Y147" s="1"/>
      <c r="Z147" s="1"/>
      <c r="AA147" s="1"/>
      <c r="AB147" s="1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8"/>
      <c r="AO147" s="78"/>
      <c r="AP147" s="74"/>
      <c r="AQ147" s="74"/>
      <c r="AR147" s="74"/>
      <c r="AS147" s="74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ht="30" customHeight="1">
      <c r="A148" s="1"/>
      <c r="B148" s="35"/>
      <c r="C148" s="36"/>
      <c r="D148" s="36"/>
      <c r="E148" s="35"/>
      <c r="F148" s="37"/>
      <c r="G148" s="38"/>
      <c r="H148" s="35"/>
      <c r="I148" s="35"/>
      <c r="J148" s="11"/>
      <c r="K148" s="268"/>
      <c r="L148" s="11"/>
      <c r="M148" s="39"/>
      <c r="N148" s="9" t="str">
        <f t="shared" si="16"/>
        <v/>
      </c>
      <c r="O148" s="10" t="str">
        <f t="shared" si="1"/>
        <v/>
      </c>
      <c r="P148" s="10" t="str">
        <f t="shared" si="17"/>
        <v/>
      </c>
      <c r="Q148" s="11">
        <f t="shared" si="18"/>
        <v>0</v>
      </c>
      <c r="R148" s="11">
        <f t="shared" si="19"/>
        <v>0</v>
      </c>
      <c r="S148" s="11">
        <f t="shared" si="20"/>
        <v>0</v>
      </c>
      <c r="T148" s="11">
        <f t="shared" si="21"/>
        <v>0</v>
      </c>
      <c r="U148" s="10">
        <f>IF(TEAM.SCHEDULE!$N148="Draw",1,IF(TEAM.SCHEDULE!$N148=I148,3,0))</f>
        <v>3</v>
      </c>
      <c r="V148" s="10">
        <f>IF(TEAM.SCHEDULE!$N148="Draw",1,IF(TEAM.SCHEDULE!$N148=M148,3,0))</f>
        <v>3</v>
      </c>
      <c r="W148" s="1"/>
      <c r="X148" s="1"/>
      <c r="Y148" s="1"/>
      <c r="Z148" s="1"/>
      <c r="AA148" s="1"/>
      <c r="AB148" s="1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8"/>
      <c r="AO148" s="78"/>
      <c r="AP148" s="74"/>
      <c r="AQ148" s="74"/>
      <c r="AR148" s="74"/>
      <c r="AS148" s="74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ht="30" customHeight="1">
      <c r="A149" s="1"/>
      <c r="B149" s="35"/>
      <c r="C149" s="36"/>
      <c r="D149" s="36"/>
      <c r="E149" s="35"/>
      <c r="F149" s="37"/>
      <c r="G149" s="38"/>
      <c r="H149" s="35"/>
      <c r="I149" s="35"/>
      <c r="J149" s="11"/>
      <c r="K149" s="268"/>
      <c r="L149" s="11"/>
      <c r="M149" s="39"/>
      <c r="N149" s="9" t="str">
        <f t="shared" si="16"/>
        <v/>
      </c>
      <c r="O149" s="10" t="str">
        <f t="shared" si="1"/>
        <v/>
      </c>
      <c r="P149" s="10" t="str">
        <f t="shared" si="17"/>
        <v/>
      </c>
      <c r="Q149" s="11">
        <f t="shared" si="18"/>
        <v>0</v>
      </c>
      <c r="R149" s="11">
        <f t="shared" si="19"/>
        <v>0</v>
      </c>
      <c r="S149" s="11">
        <f t="shared" si="20"/>
        <v>0</v>
      </c>
      <c r="T149" s="11">
        <f t="shared" si="21"/>
        <v>0</v>
      </c>
      <c r="U149" s="10">
        <f>IF(TEAM.SCHEDULE!$N149="Draw",1,IF(TEAM.SCHEDULE!$N149=I149,3,0))</f>
        <v>3</v>
      </c>
      <c r="V149" s="10">
        <f>IF(TEAM.SCHEDULE!$N149="Draw",1,IF(TEAM.SCHEDULE!$N149=M149,3,0))</f>
        <v>3</v>
      </c>
      <c r="W149" s="1"/>
      <c r="X149" s="1"/>
      <c r="Y149" s="1"/>
      <c r="Z149" s="1"/>
      <c r="AA149" s="1"/>
      <c r="AB149" s="1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8"/>
      <c r="AO149" s="78"/>
      <c r="AP149" s="74"/>
      <c r="AQ149" s="74"/>
      <c r="AR149" s="74"/>
      <c r="AS149" s="74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1:57" ht="30" customHeight="1">
      <c r="A150" s="1"/>
      <c r="B150" s="35"/>
      <c r="C150" s="36"/>
      <c r="D150" s="36"/>
      <c r="E150" s="35"/>
      <c r="F150" s="37"/>
      <c r="G150" s="38"/>
      <c r="H150" s="35"/>
      <c r="I150" s="35"/>
      <c r="J150" s="11"/>
      <c r="K150" s="268"/>
      <c r="L150" s="11"/>
      <c r="M150" s="39"/>
      <c r="N150" s="9" t="str">
        <f t="shared" si="16"/>
        <v/>
      </c>
      <c r="O150" s="10" t="str">
        <f t="shared" si="1"/>
        <v/>
      </c>
      <c r="P150" s="10" t="str">
        <f t="shared" si="17"/>
        <v/>
      </c>
      <c r="Q150" s="11">
        <f t="shared" si="18"/>
        <v>0</v>
      </c>
      <c r="R150" s="11">
        <f t="shared" si="19"/>
        <v>0</v>
      </c>
      <c r="S150" s="11">
        <f t="shared" si="20"/>
        <v>0</v>
      </c>
      <c r="T150" s="11">
        <f t="shared" si="21"/>
        <v>0</v>
      </c>
      <c r="U150" s="10">
        <f>IF(TEAM.SCHEDULE!$N150="Draw",1,IF(TEAM.SCHEDULE!$N150=I150,3,0))</f>
        <v>3</v>
      </c>
      <c r="V150" s="10">
        <f>IF(TEAM.SCHEDULE!$N150="Draw",1,IF(TEAM.SCHEDULE!$N150=M150,3,0))</f>
        <v>3</v>
      </c>
      <c r="W150" s="1"/>
      <c r="X150" s="1"/>
      <c r="Y150" s="1"/>
      <c r="Z150" s="1"/>
      <c r="AA150" s="1"/>
      <c r="AB150" s="1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8"/>
      <c r="AO150" s="78"/>
      <c r="AP150" s="74"/>
      <c r="AQ150" s="74"/>
      <c r="AR150" s="74"/>
      <c r="AS150" s="74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ht="30" customHeight="1">
      <c r="A151" s="1"/>
      <c r="B151" s="35"/>
      <c r="C151" s="36"/>
      <c r="D151" s="36"/>
      <c r="E151" s="35"/>
      <c r="F151" s="37"/>
      <c r="G151" s="38"/>
      <c r="H151" s="35"/>
      <c r="I151" s="35"/>
      <c r="J151" s="11"/>
      <c r="K151" s="268"/>
      <c r="L151" s="11"/>
      <c r="M151" s="39"/>
      <c r="N151" s="9" t="str">
        <f t="shared" si="16"/>
        <v/>
      </c>
      <c r="O151" s="10" t="str">
        <f t="shared" si="1"/>
        <v/>
      </c>
      <c r="P151" s="10" t="str">
        <f t="shared" si="17"/>
        <v/>
      </c>
      <c r="Q151" s="11">
        <f t="shared" si="18"/>
        <v>0</v>
      </c>
      <c r="R151" s="11">
        <f t="shared" si="19"/>
        <v>0</v>
      </c>
      <c r="S151" s="11">
        <f t="shared" si="20"/>
        <v>0</v>
      </c>
      <c r="T151" s="11">
        <f t="shared" si="21"/>
        <v>0</v>
      </c>
      <c r="U151" s="10">
        <f>IF(TEAM.SCHEDULE!$N151="Draw",1,IF(TEAM.SCHEDULE!$N151=I151,3,0))</f>
        <v>3</v>
      </c>
      <c r="V151" s="10">
        <f>IF(TEAM.SCHEDULE!$N151="Draw",1,IF(TEAM.SCHEDULE!$N151=M151,3,0))</f>
        <v>3</v>
      </c>
      <c r="W151" s="1"/>
      <c r="X151" s="1"/>
      <c r="Y151" s="1"/>
      <c r="Z151" s="1"/>
      <c r="AA151" s="1"/>
      <c r="AB151" s="1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8"/>
      <c r="AO151" s="78"/>
      <c r="AP151" s="74"/>
      <c r="AQ151" s="74"/>
      <c r="AR151" s="74"/>
      <c r="AS151" s="74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ht="30" customHeight="1">
      <c r="A152" s="1"/>
      <c r="B152" s="35"/>
      <c r="C152" s="36"/>
      <c r="D152" s="36"/>
      <c r="E152" s="35"/>
      <c r="F152" s="37"/>
      <c r="G152" s="38"/>
      <c r="H152" s="35"/>
      <c r="I152" s="35"/>
      <c r="J152" s="11"/>
      <c r="K152" s="268"/>
      <c r="L152" s="11"/>
      <c r="M152" s="39"/>
      <c r="N152" s="9" t="str">
        <f t="shared" si="16"/>
        <v/>
      </c>
      <c r="O152" s="10" t="str">
        <f t="shared" si="1"/>
        <v/>
      </c>
      <c r="P152" s="10" t="str">
        <f t="shared" si="17"/>
        <v/>
      </c>
      <c r="Q152" s="11">
        <f t="shared" si="18"/>
        <v>0</v>
      </c>
      <c r="R152" s="11">
        <f t="shared" si="19"/>
        <v>0</v>
      </c>
      <c r="S152" s="11">
        <f t="shared" si="20"/>
        <v>0</v>
      </c>
      <c r="T152" s="11">
        <f t="shared" si="21"/>
        <v>0</v>
      </c>
      <c r="U152" s="10">
        <f>IF(TEAM.SCHEDULE!$N152="Draw",1,IF(TEAM.SCHEDULE!$N152=I152,3,0))</f>
        <v>3</v>
      </c>
      <c r="V152" s="10">
        <f>IF(TEAM.SCHEDULE!$N152="Draw",1,IF(TEAM.SCHEDULE!$N152=M152,3,0))</f>
        <v>3</v>
      </c>
      <c r="W152" s="1"/>
      <c r="X152" s="1"/>
      <c r="Y152" s="1"/>
      <c r="Z152" s="1"/>
      <c r="AA152" s="1"/>
      <c r="AB152" s="1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8"/>
      <c r="AO152" s="78"/>
      <c r="AP152" s="74"/>
      <c r="AQ152" s="74"/>
      <c r="AR152" s="74"/>
      <c r="AS152" s="74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ht="30" customHeight="1">
      <c r="A153" s="1"/>
      <c r="B153" s="35"/>
      <c r="C153" s="36"/>
      <c r="D153" s="36"/>
      <c r="E153" s="35"/>
      <c r="F153" s="37"/>
      <c r="G153" s="38"/>
      <c r="H153" s="35"/>
      <c r="I153" s="35"/>
      <c r="J153" s="11"/>
      <c r="K153" s="268"/>
      <c r="L153" s="11"/>
      <c r="M153" s="39"/>
      <c r="N153" s="9" t="str">
        <f t="shared" si="16"/>
        <v/>
      </c>
      <c r="O153" s="10" t="str">
        <f t="shared" si="1"/>
        <v/>
      </c>
      <c r="P153" s="10" t="str">
        <f t="shared" si="17"/>
        <v/>
      </c>
      <c r="Q153" s="11">
        <f t="shared" si="18"/>
        <v>0</v>
      </c>
      <c r="R153" s="11">
        <f t="shared" si="19"/>
        <v>0</v>
      </c>
      <c r="S153" s="11">
        <f t="shared" si="20"/>
        <v>0</v>
      </c>
      <c r="T153" s="11">
        <f t="shared" si="21"/>
        <v>0</v>
      </c>
      <c r="U153" s="10">
        <f>IF(TEAM.SCHEDULE!$N153="Draw",1,IF(TEAM.SCHEDULE!$N153=I153,3,0))</f>
        <v>3</v>
      </c>
      <c r="V153" s="10">
        <f>IF(TEAM.SCHEDULE!$N153="Draw",1,IF(TEAM.SCHEDULE!$N153=M153,3,0))</f>
        <v>3</v>
      </c>
      <c r="W153" s="1"/>
      <c r="X153" s="1"/>
      <c r="Y153" s="1"/>
      <c r="Z153" s="1"/>
      <c r="AA153" s="1"/>
      <c r="AB153" s="1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8"/>
      <c r="AO153" s="78"/>
      <c r="AP153" s="74"/>
      <c r="AQ153" s="74"/>
      <c r="AR153" s="74"/>
      <c r="AS153" s="74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ht="30" customHeight="1">
      <c r="A154" s="1"/>
      <c r="B154" s="35"/>
      <c r="C154" s="36"/>
      <c r="D154" s="36"/>
      <c r="E154" s="35"/>
      <c r="F154" s="37"/>
      <c r="G154" s="38"/>
      <c r="H154" s="35"/>
      <c r="I154" s="35"/>
      <c r="J154" s="11"/>
      <c r="K154" s="268"/>
      <c r="L154" s="11"/>
      <c r="M154" s="39"/>
      <c r="N154" s="9" t="str">
        <f t="shared" si="16"/>
        <v/>
      </c>
      <c r="O154" s="10" t="str">
        <f t="shared" si="1"/>
        <v/>
      </c>
      <c r="P154" s="10" t="str">
        <f t="shared" si="17"/>
        <v/>
      </c>
      <c r="Q154" s="11">
        <f t="shared" si="18"/>
        <v>0</v>
      </c>
      <c r="R154" s="11">
        <f t="shared" si="19"/>
        <v>0</v>
      </c>
      <c r="S154" s="11">
        <f t="shared" si="20"/>
        <v>0</v>
      </c>
      <c r="T154" s="11">
        <f t="shared" si="21"/>
        <v>0</v>
      </c>
      <c r="U154" s="10">
        <f>IF(TEAM.SCHEDULE!$N154="Draw",1,IF(TEAM.SCHEDULE!$N154=I154,3,0))</f>
        <v>3</v>
      </c>
      <c r="V154" s="10">
        <f>IF(TEAM.SCHEDULE!$N154="Draw",1,IF(TEAM.SCHEDULE!$N154=M154,3,0))</f>
        <v>3</v>
      </c>
      <c r="W154" s="1"/>
      <c r="X154" s="1"/>
      <c r="Y154" s="1"/>
      <c r="Z154" s="1"/>
      <c r="AA154" s="1"/>
      <c r="AB154" s="1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8"/>
      <c r="AO154" s="78"/>
      <c r="AP154" s="74"/>
      <c r="AQ154" s="74"/>
      <c r="AR154" s="74"/>
      <c r="AS154" s="74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</row>
    <row r="155" spans="1:57" ht="30" customHeight="1">
      <c r="A155" s="1"/>
      <c r="B155" s="35"/>
      <c r="C155" s="36"/>
      <c r="D155" s="36"/>
      <c r="E155" s="35"/>
      <c r="F155" s="37"/>
      <c r="G155" s="38"/>
      <c r="H155" s="35"/>
      <c r="I155" s="35"/>
      <c r="J155" s="11"/>
      <c r="K155" s="268"/>
      <c r="L155" s="11"/>
      <c r="M155" s="39"/>
      <c r="N155" s="9" t="str">
        <f t="shared" si="16"/>
        <v/>
      </c>
      <c r="O155" s="10" t="str">
        <f t="shared" si="1"/>
        <v/>
      </c>
      <c r="P155" s="10" t="str">
        <f t="shared" si="17"/>
        <v/>
      </c>
      <c r="Q155" s="11">
        <f t="shared" si="18"/>
        <v>0</v>
      </c>
      <c r="R155" s="11">
        <f t="shared" si="19"/>
        <v>0</v>
      </c>
      <c r="S155" s="11">
        <f t="shared" si="20"/>
        <v>0</v>
      </c>
      <c r="T155" s="11">
        <f t="shared" si="21"/>
        <v>0</v>
      </c>
      <c r="U155" s="10">
        <f>IF(TEAM.SCHEDULE!$N155="Draw",1,IF(TEAM.SCHEDULE!$N155=I155,3,0))</f>
        <v>3</v>
      </c>
      <c r="V155" s="10">
        <f>IF(TEAM.SCHEDULE!$N155="Draw",1,IF(TEAM.SCHEDULE!$N155=M155,3,0))</f>
        <v>3</v>
      </c>
      <c r="W155" s="1"/>
      <c r="X155" s="1"/>
      <c r="Y155" s="1"/>
      <c r="Z155" s="1"/>
      <c r="AA155" s="1"/>
      <c r="AB155" s="1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8"/>
      <c r="AO155" s="78"/>
      <c r="AP155" s="74"/>
      <c r="AQ155" s="74"/>
      <c r="AR155" s="74"/>
      <c r="AS155" s="74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spans="1:57" ht="30" customHeight="1">
      <c r="A156" s="1"/>
      <c r="B156" s="35"/>
      <c r="C156" s="36"/>
      <c r="D156" s="36"/>
      <c r="E156" s="35"/>
      <c r="F156" s="37"/>
      <c r="G156" s="38"/>
      <c r="H156" s="35"/>
      <c r="I156" s="35"/>
      <c r="J156" s="11"/>
      <c r="K156" s="268"/>
      <c r="L156" s="11"/>
      <c r="M156" s="39"/>
      <c r="N156" s="9" t="str">
        <f t="shared" si="16"/>
        <v/>
      </c>
      <c r="O156" s="10" t="str">
        <f t="shared" si="1"/>
        <v/>
      </c>
      <c r="P156" s="10" t="str">
        <f t="shared" si="17"/>
        <v/>
      </c>
      <c r="Q156" s="11">
        <f t="shared" si="18"/>
        <v>0</v>
      </c>
      <c r="R156" s="11">
        <f t="shared" si="19"/>
        <v>0</v>
      </c>
      <c r="S156" s="11">
        <f t="shared" si="20"/>
        <v>0</v>
      </c>
      <c r="T156" s="11">
        <f t="shared" si="21"/>
        <v>0</v>
      </c>
      <c r="U156" s="10">
        <f>IF(TEAM.SCHEDULE!$N156="Draw",1,IF(TEAM.SCHEDULE!$N156=I156,3,0))</f>
        <v>3</v>
      </c>
      <c r="V156" s="10">
        <f>IF(TEAM.SCHEDULE!$N156="Draw",1,IF(TEAM.SCHEDULE!$N156=M156,3,0))</f>
        <v>3</v>
      </c>
      <c r="W156" s="1"/>
      <c r="X156" s="1"/>
      <c r="Y156" s="1"/>
      <c r="Z156" s="1"/>
      <c r="AA156" s="1"/>
      <c r="AB156" s="1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8"/>
      <c r="AO156" s="78"/>
      <c r="AP156" s="74"/>
      <c r="AQ156" s="74"/>
      <c r="AR156" s="74"/>
      <c r="AS156" s="74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1:57" ht="30" customHeight="1">
      <c r="A157" s="1"/>
      <c r="B157" s="35"/>
      <c r="C157" s="36"/>
      <c r="D157" s="36"/>
      <c r="E157" s="35"/>
      <c r="F157" s="37"/>
      <c r="G157" s="38"/>
      <c r="H157" s="35"/>
      <c r="I157" s="35"/>
      <c r="J157" s="11"/>
      <c r="K157" s="268"/>
      <c r="L157" s="11"/>
      <c r="M157" s="39"/>
      <c r="N157" s="9" t="str">
        <f t="shared" si="16"/>
        <v/>
      </c>
      <c r="O157" s="10" t="str">
        <f t="shared" si="1"/>
        <v/>
      </c>
      <c r="P157" s="10" t="str">
        <f t="shared" si="17"/>
        <v/>
      </c>
      <c r="Q157" s="11">
        <f t="shared" si="18"/>
        <v>0</v>
      </c>
      <c r="R157" s="11">
        <f t="shared" si="19"/>
        <v>0</v>
      </c>
      <c r="S157" s="11">
        <f t="shared" si="20"/>
        <v>0</v>
      </c>
      <c r="T157" s="11">
        <f t="shared" si="21"/>
        <v>0</v>
      </c>
      <c r="U157" s="10">
        <f>IF(TEAM.SCHEDULE!$N157="Draw",1,IF(TEAM.SCHEDULE!$N157=I157,3,0))</f>
        <v>3</v>
      </c>
      <c r="V157" s="10">
        <f>IF(TEAM.SCHEDULE!$N157="Draw",1,IF(TEAM.SCHEDULE!$N157=M157,3,0))</f>
        <v>3</v>
      </c>
      <c r="W157" s="1"/>
      <c r="X157" s="1"/>
      <c r="Y157" s="1"/>
      <c r="Z157" s="1"/>
      <c r="AA157" s="1"/>
      <c r="AB157" s="1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8"/>
      <c r="AO157" s="78"/>
      <c r="AP157" s="74"/>
      <c r="AQ157" s="74"/>
      <c r="AR157" s="74"/>
      <c r="AS157" s="74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spans="1:57" ht="30" customHeight="1">
      <c r="A158" s="1"/>
      <c r="B158" s="35"/>
      <c r="C158" s="36"/>
      <c r="D158" s="36"/>
      <c r="E158" s="35"/>
      <c r="F158" s="37"/>
      <c r="G158" s="38"/>
      <c r="H158" s="35"/>
      <c r="I158" s="35"/>
      <c r="J158" s="11"/>
      <c r="K158" s="268"/>
      <c r="L158" s="11"/>
      <c r="M158" s="39"/>
      <c r="N158" s="9" t="str">
        <f t="shared" si="16"/>
        <v/>
      </c>
      <c r="O158" s="10" t="str">
        <f t="shared" si="1"/>
        <v/>
      </c>
      <c r="P158" s="10" t="str">
        <f t="shared" si="17"/>
        <v/>
      </c>
      <c r="Q158" s="11">
        <f t="shared" si="18"/>
        <v>0</v>
      </c>
      <c r="R158" s="11">
        <f t="shared" si="19"/>
        <v>0</v>
      </c>
      <c r="S158" s="11">
        <f t="shared" si="20"/>
        <v>0</v>
      </c>
      <c r="T158" s="11">
        <f t="shared" si="21"/>
        <v>0</v>
      </c>
      <c r="U158" s="10">
        <f>IF(TEAM.SCHEDULE!$N158="Draw",1,IF(TEAM.SCHEDULE!$N158=I158,3,0))</f>
        <v>3</v>
      </c>
      <c r="V158" s="10">
        <f>IF(TEAM.SCHEDULE!$N158="Draw",1,IF(TEAM.SCHEDULE!$N158=M158,3,0))</f>
        <v>3</v>
      </c>
      <c r="W158" s="1"/>
      <c r="X158" s="1"/>
      <c r="Y158" s="1"/>
      <c r="Z158" s="1"/>
      <c r="AA158" s="1"/>
      <c r="AB158" s="1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8"/>
      <c r="AO158" s="78"/>
      <c r="AP158" s="74"/>
      <c r="AQ158" s="74"/>
      <c r="AR158" s="74"/>
      <c r="AS158" s="74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ht="30" customHeight="1">
      <c r="A159" s="1"/>
      <c r="B159" s="35"/>
      <c r="C159" s="36"/>
      <c r="D159" s="36"/>
      <c r="E159" s="35"/>
      <c r="F159" s="37"/>
      <c r="G159" s="38"/>
      <c r="H159" s="35"/>
      <c r="I159" s="35"/>
      <c r="J159" s="11"/>
      <c r="K159" s="268"/>
      <c r="L159" s="11"/>
      <c r="M159" s="39"/>
      <c r="N159" s="9" t="str">
        <f t="shared" si="16"/>
        <v/>
      </c>
      <c r="O159" s="10" t="str">
        <f t="shared" si="1"/>
        <v/>
      </c>
      <c r="P159" s="10" t="str">
        <f t="shared" si="17"/>
        <v/>
      </c>
      <c r="Q159" s="11">
        <f t="shared" si="18"/>
        <v>0</v>
      </c>
      <c r="R159" s="11">
        <f t="shared" si="19"/>
        <v>0</v>
      </c>
      <c r="S159" s="11">
        <f t="shared" si="20"/>
        <v>0</v>
      </c>
      <c r="T159" s="11">
        <f t="shared" si="21"/>
        <v>0</v>
      </c>
      <c r="U159" s="10">
        <f>IF(TEAM.SCHEDULE!$N159="Draw",1,IF(TEAM.SCHEDULE!$N159=I159,3,0))</f>
        <v>3</v>
      </c>
      <c r="V159" s="10">
        <f>IF(TEAM.SCHEDULE!$N159="Draw",1,IF(TEAM.SCHEDULE!$N159=M159,3,0))</f>
        <v>3</v>
      </c>
      <c r="W159" s="1"/>
      <c r="X159" s="1"/>
      <c r="Y159" s="1"/>
      <c r="Z159" s="1"/>
      <c r="AA159" s="1"/>
      <c r="AB159" s="1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8"/>
      <c r="AO159" s="78"/>
      <c r="AP159" s="74"/>
      <c r="AQ159" s="74"/>
      <c r="AR159" s="74"/>
      <c r="AS159" s="74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ht="30" customHeight="1">
      <c r="A160" s="1"/>
      <c r="B160" s="35"/>
      <c r="C160" s="36"/>
      <c r="D160" s="36"/>
      <c r="E160" s="35"/>
      <c r="F160" s="37"/>
      <c r="G160" s="38"/>
      <c r="H160" s="35"/>
      <c r="I160" s="35"/>
      <c r="J160" s="11"/>
      <c r="K160" s="268"/>
      <c r="L160" s="11"/>
      <c r="M160" s="39"/>
      <c r="N160" s="9" t="str">
        <f t="shared" si="16"/>
        <v/>
      </c>
      <c r="O160" s="10" t="str">
        <f t="shared" si="1"/>
        <v/>
      </c>
      <c r="P160" s="10" t="str">
        <f t="shared" si="17"/>
        <v/>
      </c>
      <c r="Q160" s="11">
        <f t="shared" si="18"/>
        <v>0</v>
      </c>
      <c r="R160" s="11">
        <f t="shared" si="19"/>
        <v>0</v>
      </c>
      <c r="S160" s="11">
        <f t="shared" si="20"/>
        <v>0</v>
      </c>
      <c r="T160" s="11">
        <f t="shared" si="21"/>
        <v>0</v>
      </c>
      <c r="U160" s="10">
        <f>IF(TEAM.SCHEDULE!$N160="Draw",1,IF(TEAM.SCHEDULE!$N160=I160,3,0))</f>
        <v>3</v>
      </c>
      <c r="V160" s="10">
        <f>IF(TEAM.SCHEDULE!$N160="Draw",1,IF(TEAM.SCHEDULE!$N160=M160,3,0))</f>
        <v>3</v>
      </c>
      <c r="W160" s="1"/>
      <c r="X160" s="1"/>
      <c r="Y160" s="1"/>
      <c r="Z160" s="1"/>
      <c r="AA160" s="1"/>
      <c r="AB160" s="1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8"/>
      <c r="AO160" s="78"/>
      <c r="AP160" s="74"/>
      <c r="AQ160" s="74"/>
      <c r="AR160" s="74"/>
      <c r="AS160" s="74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spans="1:57" ht="30" customHeight="1">
      <c r="A161" s="1"/>
      <c r="B161" s="35"/>
      <c r="C161" s="36"/>
      <c r="D161" s="36"/>
      <c r="E161" s="35"/>
      <c r="F161" s="37"/>
      <c r="G161" s="38"/>
      <c r="H161" s="35"/>
      <c r="I161" s="35"/>
      <c r="J161" s="11"/>
      <c r="K161" s="268"/>
      <c r="L161" s="11"/>
      <c r="M161" s="39"/>
      <c r="N161" s="9" t="str">
        <f t="shared" si="16"/>
        <v/>
      </c>
      <c r="O161" s="10" t="str">
        <f t="shared" si="1"/>
        <v/>
      </c>
      <c r="P161" s="10" t="str">
        <f t="shared" si="17"/>
        <v/>
      </c>
      <c r="Q161" s="11">
        <f t="shared" si="18"/>
        <v>0</v>
      </c>
      <c r="R161" s="11">
        <f t="shared" si="19"/>
        <v>0</v>
      </c>
      <c r="S161" s="11">
        <f t="shared" si="20"/>
        <v>0</v>
      </c>
      <c r="T161" s="11">
        <f t="shared" si="21"/>
        <v>0</v>
      </c>
      <c r="U161" s="10">
        <f>IF(TEAM.SCHEDULE!$N161="Draw",1,IF(TEAM.SCHEDULE!$N161=I161,3,0))</f>
        <v>3</v>
      </c>
      <c r="V161" s="10">
        <f>IF(TEAM.SCHEDULE!$N161="Draw",1,IF(TEAM.SCHEDULE!$N161=M161,3,0))</f>
        <v>3</v>
      </c>
      <c r="W161" s="1"/>
      <c r="X161" s="1"/>
      <c r="Y161" s="1"/>
      <c r="Z161" s="1"/>
      <c r="AA161" s="1"/>
      <c r="AB161" s="1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8"/>
      <c r="AO161" s="78"/>
      <c r="AP161" s="74"/>
      <c r="AQ161" s="74"/>
      <c r="AR161" s="74"/>
      <c r="AS161" s="74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spans="1:57" ht="30" customHeight="1">
      <c r="A162" s="1"/>
      <c r="B162" s="35"/>
      <c r="C162" s="36"/>
      <c r="D162" s="36"/>
      <c r="E162" s="35"/>
      <c r="F162" s="37"/>
      <c r="G162" s="38"/>
      <c r="H162" s="35"/>
      <c r="I162" s="35"/>
      <c r="J162" s="11"/>
      <c r="K162" s="268"/>
      <c r="L162" s="11"/>
      <c r="M162" s="39"/>
      <c r="N162" s="9" t="str">
        <f t="shared" si="16"/>
        <v/>
      </c>
      <c r="O162" s="10" t="str">
        <f t="shared" si="1"/>
        <v/>
      </c>
      <c r="P162" s="10" t="str">
        <f t="shared" si="17"/>
        <v/>
      </c>
      <c r="Q162" s="11">
        <f t="shared" si="18"/>
        <v>0</v>
      </c>
      <c r="R162" s="11">
        <f t="shared" si="19"/>
        <v>0</v>
      </c>
      <c r="S162" s="11">
        <f t="shared" si="20"/>
        <v>0</v>
      </c>
      <c r="T162" s="11">
        <f t="shared" si="21"/>
        <v>0</v>
      </c>
      <c r="U162" s="10">
        <f>IF(TEAM.SCHEDULE!$N162="Draw",1,IF(TEAM.SCHEDULE!$N162=I162,3,0))</f>
        <v>3</v>
      </c>
      <c r="V162" s="10">
        <f>IF(TEAM.SCHEDULE!$N162="Draw",1,IF(TEAM.SCHEDULE!$N162=M162,3,0))</f>
        <v>3</v>
      </c>
      <c r="W162" s="1"/>
      <c r="X162" s="1"/>
      <c r="Y162" s="1"/>
      <c r="Z162" s="1"/>
      <c r="AA162" s="1"/>
      <c r="AB162" s="1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8"/>
      <c r="AO162" s="78"/>
      <c r="AP162" s="74"/>
      <c r="AQ162" s="74"/>
      <c r="AR162" s="74"/>
      <c r="AS162" s="74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</row>
    <row r="163" spans="1:57" ht="30" customHeight="1">
      <c r="A163" s="1"/>
      <c r="B163" s="35"/>
      <c r="C163" s="36"/>
      <c r="D163" s="36"/>
      <c r="E163" s="35"/>
      <c r="F163" s="37"/>
      <c r="G163" s="38"/>
      <c r="H163" s="35"/>
      <c r="I163" s="35"/>
      <c r="J163" s="11"/>
      <c r="K163" s="268"/>
      <c r="L163" s="11"/>
      <c r="M163" s="39"/>
      <c r="N163" s="9" t="str">
        <f t="shared" si="16"/>
        <v/>
      </c>
      <c r="O163" s="10" t="str">
        <f t="shared" si="1"/>
        <v/>
      </c>
      <c r="P163" s="10" t="str">
        <f t="shared" si="17"/>
        <v/>
      </c>
      <c r="Q163" s="11">
        <f t="shared" si="18"/>
        <v>0</v>
      </c>
      <c r="R163" s="11">
        <f t="shared" si="19"/>
        <v>0</v>
      </c>
      <c r="S163" s="11">
        <f t="shared" si="20"/>
        <v>0</v>
      </c>
      <c r="T163" s="11">
        <f t="shared" si="21"/>
        <v>0</v>
      </c>
      <c r="U163" s="10">
        <f>IF(TEAM.SCHEDULE!$N163="Draw",1,IF(TEAM.SCHEDULE!$N163=I163,3,0))</f>
        <v>3</v>
      </c>
      <c r="V163" s="10">
        <f>IF(TEAM.SCHEDULE!$N163="Draw",1,IF(TEAM.SCHEDULE!$N163=M163,3,0))</f>
        <v>3</v>
      </c>
      <c r="W163" s="1"/>
      <c r="X163" s="1"/>
      <c r="Y163" s="1"/>
      <c r="Z163" s="1"/>
      <c r="AA163" s="1"/>
      <c r="AB163" s="1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8"/>
      <c r="AO163" s="78"/>
      <c r="AP163" s="74"/>
      <c r="AQ163" s="74"/>
      <c r="AR163" s="74"/>
      <c r="AS163" s="74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</row>
    <row r="164" spans="1:57" ht="30" customHeight="1">
      <c r="A164" s="1"/>
      <c r="B164" s="35"/>
      <c r="C164" s="36"/>
      <c r="D164" s="36"/>
      <c r="E164" s="35"/>
      <c r="F164" s="37"/>
      <c r="G164" s="38"/>
      <c r="H164" s="35"/>
      <c r="I164" s="35"/>
      <c r="J164" s="11"/>
      <c r="K164" s="268"/>
      <c r="L164" s="11"/>
      <c r="M164" s="39"/>
      <c r="N164" s="9" t="str">
        <f t="shared" si="16"/>
        <v/>
      </c>
      <c r="O164" s="10" t="str">
        <f t="shared" si="1"/>
        <v/>
      </c>
      <c r="P164" s="10" t="str">
        <f t="shared" si="17"/>
        <v/>
      </c>
      <c r="Q164" s="11">
        <f t="shared" si="18"/>
        <v>0</v>
      </c>
      <c r="R164" s="11">
        <f t="shared" si="19"/>
        <v>0</v>
      </c>
      <c r="S164" s="11">
        <f t="shared" si="20"/>
        <v>0</v>
      </c>
      <c r="T164" s="11">
        <f t="shared" si="21"/>
        <v>0</v>
      </c>
      <c r="U164" s="10">
        <f>IF(TEAM.SCHEDULE!$N164="Draw",1,IF(TEAM.SCHEDULE!$N164=I164,3,0))</f>
        <v>3</v>
      </c>
      <c r="V164" s="10">
        <f>IF(TEAM.SCHEDULE!$N164="Draw",1,IF(TEAM.SCHEDULE!$N164=M164,3,0))</f>
        <v>3</v>
      </c>
      <c r="W164" s="1"/>
      <c r="X164" s="1"/>
      <c r="Y164" s="1"/>
      <c r="Z164" s="1"/>
      <c r="AA164" s="1"/>
      <c r="AB164" s="1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8"/>
      <c r="AO164" s="78"/>
      <c r="AP164" s="74"/>
      <c r="AQ164" s="74"/>
      <c r="AR164" s="74"/>
      <c r="AS164" s="74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</row>
    <row r="165" spans="1:57" ht="30" customHeight="1">
      <c r="A165" s="1"/>
      <c r="B165" s="35"/>
      <c r="C165" s="36"/>
      <c r="D165" s="36"/>
      <c r="E165" s="35"/>
      <c r="F165" s="37"/>
      <c r="G165" s="38"/>
      <c r="H165" s="35"/>
      <c r="I165" s="35"/>
      <c r="J165" s="11"/>
      <c r="K165" s="268"/>
      <c r="L165" s="11"/>
      <c r="M165" s="39"/>
      <c r="N165" s="9" t="str">
        <f t="shared" si="16"/>
        <v/>
      </c>
      <c r="O165" s="10" t="str">
        <f t="shared" si="1"/>
        <v/>
      </c>
      <c r="P165" s="10" t="str">
        <f t="shared" si="17"/>
        <v/>
      </c>
      <c r="Q165" s="11">
        <f t="shared" si="18"/>
        <v>0</v>
      </c>
      <c r="R165" s="11">
        <f t="shared" si="19"/>
        <v>0</v>
      </c>
      <c r="S165" s="11">
        <f t="shared" si="20"/>
        <v>0</v>
      </c>
      <c r="T165" s="11">
        <f t="shared" si="21"/>
        <v>0</v>
      </c>
      <c r="U165" s="10">
        <f>IF(TEAM.SCHEDULE!$N165="Draw",1,IF(TEAM.SCHEDULE!$N165=I165,3,0))</f>
        <v>3</v>
      </c>
      <c r="V165" s="10">
        <f>IF(TEAM.SCHEDULE!$N165="Draw",1,IF(TEAM.SCHEDULE!$N165=M165,3,0))</f>
        <v>3</v>
      </c>
      <c r="W165" s="1"/>
      <c r="X165" s="1"/>
      <c r="Y165" s="1"/>
      <c r="Z165" s="1"/>
      <c r="AA165" s="1"/>
      <c r="AB165" s="1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8"/>
      <c r="AO165" s="78"/>
      <c r="AP165" s="74"/>
      <c r="AQ165" s="74"/>
      <c r="AR165" s="74"/>
      <c r="AS165" s="74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</row>
    <row r="166" spans="1:57" ht="30" customHeight="1">
      <c r="A166" s="1"/>
      <c r="B166" s="35"/>
      <c r="C166" s="36"/>
      <c r="D166" s="36"/>
      <c r="E166" s="35"/>
      <c r="F166" s="37"/>
      <c r="G166" s="38"/>
      <c r="H166" s="35"/>
      <c r="I166" s="35"/>
      <c r="J166" s="11"/>
      <c r="K166" s="268"/>
      <c r="L166" s="11"/>
      <c r="M166" s="39"/>
      <c r="N166" s="9" t="str">
        <f t="shared" si="16"/>
        <v/>
      </c>
      <c r="O166" s="10" t="str">
        <f t="shared" si="1"/>
        <v/>
      </c>
      <c r="P166" s="10" t="str">
        <f t="shared" si="17"/>
        <v/>
      </c>
      <c r="Q166" s="11">
        <f t="shared" si="18"/>
        <v>0</v>
      </c>
      <c r="R166" s="11">
        <f t="shared" si="19"/>
        <v>0</v>
      </c>
      <c r="S166" s="11">
        <f t="shared" si="20"/>
        <v>0</v>
      </c>
      <c r="T166" s="11">
        <f t="shared" si="21"/>
        <v>0</v>
      </c>
      <c r="U166" s="10">
        <f>IF(TEAM.SCHEDULE!$N166="Draw",1,IF(TEAM.SCHEDULE!$N166=I166,3,0))</f>
        <v>3</v>
      </c>
      <c r="V166" s="10">
        <f>IF(TEAM.SCHEDULE!$N166="Draw",1,IF(TEAM.SCHEDULE!$N166=M166,3,0))</f>
        <v>3</v>
      </c>
      <c r="W166" s="1"/>
      <c r="X166" s="1"/>
      <c r="Y166" s="1"/>
      <c r="Z166" s="1"/>
      <c r="AA166" s="1"/>
      <c r="AB166" s="1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8"/>
      <c r="AO166" s="78"/>
      <c r="AP166" s="74"/>
      <c r="AQ166" s="74"/>
      <c r="AR166" s="74"/>
      <c r="AS166" s="74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</row>
    <row r="167" spans="1:57" ht="30" customHeight="1">
      <c r="A167" s="1"/>
      <c r="B167" s="35"/>
      <c r="C167" s="36"/>
      <c r="D167" s="36"/>
      <c r="E167" s="35"/>
      <c r="F167" s="37"/>
      <c r="G167" s="38"/>
      <c r="H167" s="35"/>
      <c r="I167" s="35"/>
      <c r="J167" s="11"/>
      <c r="K167" s="268"/>
      <c r="L167" s="11"/>
      <c r="M167" s="39"/>
      <c r="N167" s="9" t="str">
        <f t="shared" si="16"/>
        <v/>
      </c>
      <c r="O167" s="10" t="str">
        <f t="shared" si="1"/>
        <v/>
      </c>
      <c r="P167" s="10" t="str">
        <f t="shared" si="17"/>
        <v/>
      </c>
      <c r="Q167" s="11">
        <f t="shared" si="18"/>
        <v>0</v>
      </c>
      <c r="R167" s="11">
        <f t="shared" si="19"/>
        <v>0</v>
      </c>
      <c r="S167" s="11">
        <f t="shared" si="20"/>
        <v>0</v>
      </c>
      <c r="T167" s="11">
        <f t="shared" si="21"/>
        <v>0</v>
      </c>
      <c r="U167" s="10">
        <f>IF(TEAM.SCHEDULE!$N167="Draw",1,IF(TEAM.SCHEDULE!$N167=I167,3,0))</f>
        <v>3</v>
      </c>
      <c r="V167" s="10">
        <f>IF(TEAM.SCHEDULE!$N167="Draw",1,IF(TEAM.SCHEDULE!$N167=M167,3,0))</f>
        <v>3</v>
      </c>
      <c r="W167" s="1"/>
      <c r="X167" s="1"/>
      <c r="Y167" s="1"/>
      <c r="Z167" s="1"/>
      <c r="AA167" s="1"/>
      <c r="AB167" s="1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8"/>
      <c r="AO167" s="78"/>
      <c r="AP167" s="74"/>
      <c r="AQ167" s="74"/>
      <c r="AR167" s="74"/>
      <c r="AS167" s="74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spans="1:57" ht="30" customHeight="1">
      <c r="A168" s="1"/>
      <c r="B168" s="35"/>
      <c r="C168" s="36"/>
      <c r="D168" s="36"/>
      <c r="E168" s="35"/>
      <c r="F168" s="37"/>
      <c r="G168" s="38"/>
      <c r="H168" s="35"/>
      <c r="I168" s="35"/>
      <c r="J168" s="11"/>
      <c r="K168" s="268"/>
      <c r="L168" s="11"/>
      <c r="M168" s="39"/>
      <c r="N168" s="9" t="str">
        <f t="shared" si="16"/>
        <v/>
      </c>
      <c r="O168" s="10" t="str">
        <f t="shared" si="1"/>
        <v/>
      </c>
      <c r="P168" s="10" t="str">
        <f t="shared" si="17"/>
        <v/>
      </c>
      <c r="Q168" s="11">
        <f t="shared" si="18"/>
        <v>0</v>
      </c>
      <c r="R168" s="11">
        <f t="shared" si="19"/>
        <v>0</v>
      </c>
      <c r="S168" s="11">
        <f t="shared" si="20"/>
        <v>0</v>
      </c>
      <c r="T168" s="11">
        <f t="shared" si="21"/>
        <v>0</v>
      </c>
      <c r="U168" s="10">
        <f>IF(TEAM.SCHEDULE!$N168="Draw",1,IF(TEAM.SCHEDULE!$N168=I168,3,0))</f>
        <v>3</v>
      </c>
      <c r="V168" s="10">
        <f>IF(TEAM.SCHEDULE!$N168="Draw",1,IF(TEAM.SCHEDULE!$N168=M168,3,0))</f>
        <v>3</v>
      </c>
      <c r="W168" s="1"/>
      <c r="X168" s="1"/>
      <c r="Y168" s="1"/>
      <c r="Z168" s="1"/>
      <c r="AA168" s="1"/>
      <c r="AB168" s="1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8"/>
      <c r="AO168" s="78"/>
      <c r="AP168" s="74"/>
      <c r="AQ168" s="74"/>
      <c r="AR168" s="74"/>
      <c r="AS168" s="74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spans="1:57" ht="30" customHeight="1">
      <c r="A169" s="1"/>
      <c r="B169" s="35"/>
      <c r="C169" s="36"/>
      <c r="D169" s="36"/>
      <c r="E169" s="35"/>
      <c r="F169" s="37"/>
      <c r="G169" s="38"/>
      <c r="H169" s="35"/>
      <c r="I169" s="35"/>
      <c r="J169" s="11"/>
      <c r="K169" s="268"/>
      <c r="L169" s="11"/>
      <c r="M169" s="39"/>
      <c r="N169" s="9" t="str">
        <f t="shared" si="16"/>
        <v/>
      </c>
      <c r="O169" s="10" t="str">
        <f t="shared" si="1"/>
        <v/>
      </c>
      <c r="P169" s="10" t="str">
        <f t="shared" si="17"/>
        <v/>
      </c>
      <c r="Q169" s="11">
        <f t="shared" si="18"/>
        <v>0</v>
      </c>
      <c r="R169" s="11">
        <f t="shared" si="19"/>
        <v>0</v>
      </c>
      <c r="S169" s="11">
        <f t="shared" si="20"/>
        <v>0</v>
      </c>
      <c r="T169" s="11">
        <f t="shared" si="21"/>
        <v>0</v>
      </c>
      <c r="U169" s="10">
        <f>IF(TEAM.SCHEDULE!$N169="Draw",1,IF(TEAM.SCHEDULE!$N169=I169,3,0))</f>
        <v>3</v>
      </c>
      <c r="V169" s="10">
        <f>IF(TEAM.SCHEDULE!$N169="Draw",1,IF(TEAM.SCHEDULE!$N169=M169,3,0))</f>
        <v>3</v>
      </c>
      <c r="W169" s="1"/>
      <c r="X169" s="1"/>
      <c r="Y169" s="1"/>
      <c r="Z169" s="1"/>
      <c r="AA169" s="1"/>
      <c r="AB169" s="1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8"/>
      <c r="AO169" s="78"/>
      <c r="AP169" s="74"/>
      <c r="AQ169" s="74"/>
      <c r="AR169" s="74"/>
      <c r="AS169" s="74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1:57" ht="30" customHeight="1">
      <c r="A170" s="1"/>
      <c r="B170" s="35"/>
      <c r="C170" s="36"/>
      <c r="D170" s="36"/>
      <c r="E170" s="35"/>
      <c r="F170" s="37"/>
      <c r="G170" s="38"/>
      <c r="H170" s="35"/>
      <c r="I170" s="35"/>
      <c r="J170" s="11"/>
      <c r="K170" s="268"/>
      <c r="L170" s="11"/>
      <c r="M170" s="39"/>
      <c r="N170" s="9" t="str">
        <f t="shared" si="16"/>
        <v/>
      </c>
      <c r="O170" s="10" t="str">
        <f t="shared" si="1"/>
        <v/>
      </c>
      <c r="P170" s="10" t="str">
        <f t="shared" si="17"/>
        <v/>
      </c>
      <c r="Q170" s="11">
        <f t="shared" si="18"/>
        <v>0</v>
      </c>
      <c r="R170" s="11">
        <f t="shared" si="19"/>
        <v>0</v>
      </c>
      <c r="S170" s="11">
        <f t="shared" si="20"/>
        <v>0</v>
      </c>
      <c r="T170" s="11">
        <f t="shared" si="21"/>
        <v>0</v>
      </c>
      <c r="U170" s="10">
        <f>IF(TEAM.SCHEDULE!$N170="Draw",1,IF(TEAM.SCHEDULE!$N170=I170,3,0))</f>
        <v>3</v>
      </c>
      <c r="V170" s="10">
        <f>IF(TEAM.SCHEDULE!$N170="Draw",1,IF(TEAM.SCHEDULE!$N170=M170,3,0))</f>
        <v>3</v>
      </c>
      <c r="W170" s="1"/>
      <c r="X170" s="1"/>
      <c r="Y170" s="1"/>
      <c r="Z170" s="1"/>
      <c r="AA170" s="1"/>
      <c r="AB170" s="1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8"/>
      <c r="AO170" s="78"/>
      <c r="AP170" s="74"/>
      <c r="AQ170" s="74"/>
      <c r="AR170" s="74"/>
      <c r="AS170" s="74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1:57" ht="30" customHeight="1">
      <c r="A171" s="1"/>
      <c r="B171" s="35"/>
      <c r="C171" s="36"/>
      <c r="D171" s="36"/>
      <c r="E171" s="35"/>
      <c r="F171" s="37"/>
      <c r="G171" s="38"/>
      <c r="H171" s="35"/>
      <c r="I171" s="35"/>
      <c r="J171" s="11"/>
      <c r="K171" s="268"/>
      <c r="L171" s="11"/>
      <c r="M171" s="39"/>
      <c r="N171" s="9" t="str">
        <f t="shared" si="16"/>
        <v/>
      </c>
      <c r="O171" s="10" t="str">
        <f t="shared" si="1"/>
        <v/>
      </c>
      <c r="P171" s="10" t="str">
        <f t="shared" si="17"/>
        <v/>
      </c>
      <c r="Q171" s="11">
        <f t="shared" si="18"/>
        <v>0</v>
      </c>
      <c r="R171" s="11">
        <f t="shared" si="19"/>
        <v>0</v>
      </c>
      <c r="S171" s="11">
        <f t="shared" si="20"/>
        <v>0</v>
      </c>
      <c r="T171" s="11">
        <f t="shared" si="21"/>
        <v>0</v>
      </c>
      <c r="U171" s="10">
        <f>IF(TEAM.SCHEDULE!$N171="Draw",1,IF(TEAM.SCHEDULE!$N171=I171,3,0))</f>
        <v>3</v>
      </c>
      <c r="V171" s="10">
        <f>IF(TEAM.SCHEDULE!$N171="Draw",1,IF(TEAM.SCHEDULE!$N171=M171,3,0))</f>
        <v>3</v>
      </c>
      <c r="W171" s="1"/>
      <c r="X171" s="1"/>
      <c r="Y171" s="1"/>
      <c r="Z171" s="1"/>
      <c r="AA171" s="1"/>
      <c r="AB171" s="1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8"/>
      <c r="AO171" s="78"/>
      <c r="AP171" s="74"/>
      <c r="AQ171" s="74"/>
      <c r="AR171" s="74"/>
      <c r="AS171" s="74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spans="1:57" ht="30" customHeight="1">
      <c r="A172" s="1"/>
      <c r="B172" s="35"/>
      <c r="C172" s="36"/>
      <c r="D172" s="36"/>
      <c r="E172" s="35"/>
      <c r="F172" s="37"/>
      <c r="G172" s="38"/>
      <c r="H172" s="35"/>
      <c r="I172" s="35"/>
      <c r="J172" s="11"/>
      <c r="K172" s="268"/>
      <c r="L172" s="11"/>
      <c r="M172" s="39"/>
      <c r="N172" s="9" t="str">
        <f t="shared" si="16"/>
        <v/>
      </c>
      <c r="O172" s="10" t="str">
        <f t="shared" si="1"/>
        <v/>
      </c>
      <c r="P172" s="10" t="str">
        <f t="shared" si="17"/>
        <v/>
      </c>
      <c r="Q172" s="11">
        <f t="shared" si="18"/>
        <v>0</v>
      </c>
      <c r="R172" s="11">
        <f t="shared" si="19"/>
        <v>0</v>
      </c>
      <c r="S172" s="11">
        <f t="shared" si="20"/>
        <v>0</v>
      </c>
      <c r="T172" s="11">
        <f t="shared" si="21"/>
        <v>0</v>
      </c>
      <c r="U172" s="10">
        <f>IF(TEAM.SCHEDULE!$N172="Draw",1,IF(TEAM.SCHEDULE!$N172=I172,3,0))</f>
        <v>3</v>
      </c>
      <c r="V172" s="10">
        <f>IF(TEAM.SCHEDULE!$N172="Draw",1,IF(TEAM.SCHEDULE!$N172=M172,3,0))</f>
        <v>3</v>
      </c>
      <c r="W172" s="1"/>
      <c r="X172" s="1"/>
      <c r="Y172" s="1"/>
      <c r="Z172" s="1"/>
      <c r="AA172" s="1"/>
      <c r="AB172" s="1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8"/>
      <c r="AO172" s="78"/>
      <c r="AP172" s="74"/>
      <c r="AQ172" s="74"/>
      <c r="AR172" s="74"/>
      <c r="AS172" s="74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spans="1:57" ht="30" customHeight="1">
      <c r="A173" s="1"/>
      <c r="B173" s="35"/>
      <c r="C173" s="36"/>
      <c r="D173" s="36"/>
      <c r="E173" s="35"/>
      <c r="F173" s="37"/>
      <c r="G173" s="38"/>
      <c r="H173" s="35"/>
      <c r="I173" s="35"/>
      <c r="J173" s="11"/>
      <c r="K173" s="268"/>
      <c r="L173" s="11"/>
      <c r="M173" s="39"/>
      <c r="N173" s="9" t="str">
        <f t="shared" si="16"/>
        <v/>
      </c>
      <c r="O173" s="10" t="str">
        <f t="shared" si="1"/>
        <v/>
      </c>
      <c r="P173" s="10" t="str">
        <f t="shared" si="17"/>
        <v/>
      </c>
      <c r="Q173" s="11">
        <f t="shared" si="18"/>
        <v>0</v>
      </c>
      <c r="R173" s="11">
        <f t="shared" si="19"/>
        <v>0</v>
      </c>
      <c r="S173" s="11">
        <f t="shared" si="20"/>
        <v>0</v>
      </c>
      <c r="T173" s="11">
        <f t="shared" si="21"/>
        <v>0</v>
      </c>
      <c r="U173" s="10">
        <f>IF(TEAM.SCHEDULE!$N173="Draw",1,IF(TEAM.SCHEDULE!$N173=I173,3,0))</f>
        <v>3</v>
      </c>
      <c r="V173" s="10">
        <f>IF(TEAM.SCHEDULE!$N173="Draw",1,IF(TEAM.SCHEDULE!$N173=M173,3,0))</f>
        <v>3</v>
      </c>
      <c r="W173" s="1"/>
      <c r="X173" s="1"/>
      <c r="Y173" s="1"/>
      <c r="Z173" s="1"/>
      <c r="AA173" s="1"/>
      <c r="AB173" s="1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8"/>
      <c r="AO173" s="78"/>
      <c r="AP173" s="74"/>
      <c r="AQ173" s="74"/>
      <c r="AR173" s="74"/>
      <c r="AS173" s="74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spans="1:57" ht="30" customHeight="1">
      <c r="A174" s="1"/>
      <c r="B174" s="35"/>
      <c r="C174" s="36"/>
      <c r="D174" s="36"/>
      <c r="E174" s="35"/>
      <c r="F174" s="37"/>
      <c r="G174" s="38"/>
      <c r="H174" s="35"/>
      <c r="I174" s="35"/>
      <c r="J174" s="11"/>
      <c r="K174" s="268"/>
      <c r="L174" s="11"/>
      <c r="M174" s="39"/>
      <c r="N174" s="9" t="str">
        <f t="shared" si="16"/>
        <v/>
      </c>
      <c r="O174" s="10" t="str">
        <f t="shared" si="1"/>
        <v/>
      </c>
      <c r="P174" s="10" t="str">
        <f t="shared" si="17"/>
        <v/>
      </c>
      <c r="Q174" s="11">
        <f t="shared" si="18"/>
        <v>0</v>
      </c>
      <c r="R174" s="11">
        <f t="shared" si="19"/>
        <v>0</v>
      </c>
      <c r="S174" s="11">
        <f t="shared" si="20"/>
        <v>0</v>
      </c>
      <c r="T174" s="11">
        <f t="shared" si="21"/>
        <v>0</v>
      </c>
      <c r="U174" s="10">
        <f>IF(TEAM.SCHEDULE!$N174="Draw",1,IF(TEAM.SCHEDULE!$N174=I174,3,0))</f>
        <v>3</v>
      </c>
      <c r="V174" s="10">
        <f>IF(TEAM.SCHEDULE!$N174="Draw",1,IF(TEAM.SCHEDULE!$N174=M174,3,0))</f>
        <v>3</v>
      </c>
      <c r="W174" s="1"/>
      <c r="X174" s="1"/>
      <c r="Y174" s="1"/>
      <c r="Z174" s="1"/>
      <c r="AA174" s="1"/>
      <c r="AB174" s="1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8"/>
      <c r="AO174" s="78"/>
      <c r="AP174" s="74"/>
      <c r="AQ174" s="74"/>
      <c r="AR174" s="74"/>
      <c r="AS174" s="74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</row>
    <row r="175" spans="1:57" ht="30" customHeight="1">
      <c r="A175" s="1"/>
      <c r="B175" s="35"/>
      <c r="C175" s="36"/>
      <c r="D175" s="36"/>
      <c r="E175" s="35"/>
      <c r="F175" s="37"/>
      <c r="G175" s="38"/>
      <c r="H175" s="35"/>
      <c r="I175" s="35"/>
      <c r="J175" s="11"/>
      <c r="K175" s="268"/>
      <c r="L175" s="11"/>
      <c r="M175" s="39"/>
      <c r="N175" s="9" t="str">
        <f t="shared" si="16"/>
        <v/>
      </c>
      <c r="O175" s="10" t="str">
        <f t="shared" si="1"/>
        <v/>
      </c>
      <c r="P175" s="10" t="str">
        <f t="shared" si="17"/>
        <v/>
      </c>
      <c r="Q175" s="11">
        <f t="shared" si="18"/>
        <v>0</v>
      </c>
      <c r="R175" s="11">
        <f t="shared" si="19"/>
        <v>0</v>
      </c>
      <c r="S175" s="11">
        <f t="shared" si="20"/>
        <v>0</v>
      </c>
      <c r="T175" s="11">
        <f t="shared" si="21"/>
        <v>0</v>
      </c>
      <c r="U175" s="10">
        <f>IF(TEAM.SCHEDULE!$N175="Draw",1,IF(TEAM.SCHEDULE!$N175=I175,3,0))</f>
        <v>3</v>
      </c>
      <c r="V175" s="10">
        <f>IF(TEAM.SCHEDULE!$N175="Draw",1,IF(TEAM.SCHEDULE!$N175=M175,3,0))</f>
        <v>3</v>
      </c>
      <c r="W175" s="1"/>
      <c r="X175" s="1"/>
      <c r="Y175" s="1"/>
      <c r="Z175" s="1"/>
      <c r="AA175" s="1"/>
      <c r="AB175" s="1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8"/>
      <c r="AO175" s="78"/>
      <c r="AP175" s="74"/>
      <c r="AQ175" s="74"/>
      <c r="AR175" s="74"/>
      <c r="AS175" s="74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1:57" ht="30" customHeight="1">
      <c r="A176" s="1"/>
      <c r="B176" s="35"/>
      <c r="C176" s="36"/>
      <c r="D176" s="36"/>
      <c r="E176" s="35"/>
      <c r="F176" s="37"/>
      <c r="G176" s="38"/>
      <c r="H176" s="35"/>
      <c r="I176" s="35"/>
      <c r="J176" s="11"/>
      <c r="K176" s="268"/>
      <c r="L176" s="11"/>
      <c r="M176" s="39"/>
      <c r="N176" s="9" t="str">
        <f t="shared" si="16"/>
        <v/>
      </c>
      <c r="O176" s="10" t="str">
        <f t="shared" si="1"/>
        <v/>
      </c>
      <c r="P176" s="10" t="str">
        <f t="shared" si="17"/>
        <v/>
      </c>
      <c r="Q176" s="11">
        <f t="shared" si="18"/>
        <v>0</v>
      </c>
      <c r="R176" s="11">
        <f t="shared" si="19"/>
        <v>0</v>
      </c>
      <c r="S176" s="11">
        <f t="shared" si="20"/>
        <v>0</v>
      </c>
      <c r="T176" s="11">
        <f t="shared" si="21"/>
        <v>0</v>
      </c>
      <c r="U176" s="10">
        <f>IF(TEAM.SCHEDULE!$N176="Draw",1,IF(TEAM.SCHEDULE!$N176=I176,3,0))</f>
        <v>3</v>
      </c>
      <c r="V176" s="10">
        <f>IF(TEAM.SCHEDULE!$N176="Draw",1,IF(TEAM.SCHEDULE!$N176=M176,3,0))</f>
        <v>3</v>
      </c>
      <c r="W176" s="1"/>
      <c r="X176" s="1"/>
      <c r="Y176" s="1"/>
      <c r="Z176" s="1"/>
      <c r="AA176" s="1"/>
      <c r="AB176" s="1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8"/>
      <c r="AO176" s="78"/>
      <c r="AP176" s="74"/>
      <c r="AQ176" s="74"/>
      <c r="AR176" s="74"/>
      <c r="AS176" s="74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1:57" ht="30" customHeight="1">
      <c r="A177" s="1"/>
      <c r="B177" s="35"/>
      <c r="C177" s="36"/>
      <c r="D177" s="36"/>
      <c r="E177" s="35"/>
      <c r="F177" s="37"/>
      <c r="G177" s="38"/>
      <c r="H177" s="35"/>
      <c r="I177" s="35"/>
      <c r="J177" s="11"/>
      <c r="K177" s="268"/>
      <c r="L177" s="11"/>
      <c r="M177" s="39"/>
      <c r="N177" s="9" t="str">
        <f t="shared" si="16"/>
        <v/>
      </c>
      <c r="O177" s="10" t="str">
        <f t="shared" si="1"/>
        <v/>
      </c>
      <c r="P177" s="10" t="str">
        <f t="shared" si="17"/>
        <v/>
      </c>
      <c r="Q177" s="11">
        <f t="shared" si="18"/>
        <v>0</v>
      </c>
      <c r="R177" s="11">
        <f t="shared" si="19"/>
        <v>0</v>
      </c>
      <c r="S177" s="11">
        <f t="shared" si="20"/>
        <v>0</v>
      </c>
      <c r="T177" s="11">
        <f t="shared" si="21"/>
        <v>0</v>
      </c>
      <c r="U177" s="10">
        <f>IF(TEAM.SCHEDULE!$N177="Draw",1,IF(TEAM.SCHEDULE!$N177=I177,3,0))</f>
        <v>3</v>
      </c>
      <c r="V177" s="10">
        <f>IF(TEAM.SCHEDULE!$N177="Draw",1,IF(TEAM.SCHEDULE!$N177=M177,3,0))</f>
        <v>3</v>
      </c>
      <c r="W177" s="1"/>
      <c r="X177" s="1"/>
      <c r="Y177" s="1"/>
      <c r="Z177" s="1"/>
      <c r="AA177" s="1"/>
      <c r="AB177" s="1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8"/>
      <c r="AO177" s="78"/>
      <c r="AP177" s="74"/>
      <c r="AQ177" s="74"/>
      <c r="AR177" s="74"/>
      <c r="AS177" s="74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1:57" ht="30" customHeight="1">
      <c r="A178" s="1"/>
      <c r="B178" s="35"/>
      <c r="C178" s="36"/>
      <c r="D178" s="36"/>
      <c r="E178" s="35"/>
      <c r="F178" s="37"/>
      <c r="G178" s="38"/>
      <c r="H178" s="35"/>
      <c r="I178" s="35"/>
      <c r="J178" s="11"/>
      <c r="K178" s="268"/>
      <c r="L178" s="11"/>
      <c r="M178" s="39"/>
      <c r="N178" s="9" t="str">
        <f t="shared" si="16"/>
        <v/>
      </c>
      <c r="O178" s="10" t="str">
        <f t="shared" si="1"/>
        <v/>
      </c>
      <c r="P178" s="10" t="str">
        <f t="shared" si="17"/>
        <v/>
      </c>
      <c r="Q178" s="11">
        <f t="shared" si="18"/>
        <v>0</v>
      </c>
      <c r="R178" s="11">
        <f t="shared" si="19"/>
        <v>0</v>
      </c>
      <c r="S178" s="11">
        <f t="shared" si="20"/>
        <v>0</v>
      </c>
      <c r="T178" s="11">
        <f t="shared" si="21"/>
        <v>0</v>
      </c>
      <c r="U178" s="10">
        <f>IF(TEAM.SCHEDULE!$N178="Draw",1,IF(TEAM.SCHEDULE!$N178=I178,3,0))</f>
        <v>3</v>
      </c>
      <c r="V178" s="10">
        <f>IF(TEAM.SCHEDULE!$N178="Draw",1,IF(TEAM.SCHEDULE!$N178=M178,3,0))</f>
        <v>3</v>
      </c>
      <c r="W178" s="1"/>
      <c r="X178" s="1"/>
      <c r="Y178" s="1"/>
      <c r="Z178" s="1"/>
      <c r="AA178" s="1"/>
      <c r="AB178" s="1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8"/>
      <c r="AO178" s="78"/>
      <c r="AP178" s="74"/>
      <c r="AQ178" s="74"/>
      <c r="AR178" s="74"/>
      <c r="AS178" s="74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1:57" ht="30" customHeight="1">
      <c r="A179" s="1"/>
      <c r="B179" s="35"/>
      <c r="C179" s="36"/>
      <c r="D179" s="36"/>
      <c r="E179" s="35"/>
      <c r="F179" s="37"/>
      <c r="G179" s="38"/>
      <c r="H179" s="35"/>
      <c r="I179" s="35"/>
      <c r="J179" s="11"/>
      <c r="K179" s="268"/>
      <c r="L179" s="11"/>
      <c r="M179" s="39"/>
      <c r="N179" s="9" t="str">
        <f t="shared" si="16"/>
        <v/>
      </c>
      <c r="O179" s="10" t="str">
        <f t="shared" si="1"/>
        <v/>
      </c>
      <c r="P179" s="10" t="str">
        <f t="shared" si="17"/>
        <v/>
      </c>
      <c r="Q179" s="11">
        <f t="shared" si="18"/>
        <v>0</v>
      </c>
      <c r="R179" s="11">
        <f t="shared" si="19"/>
        <v>0</v>
      </c>
      <c r="S179" s="11">
        <f t="shared" si="20"/>
        <v>0</v>
      </c>
      <c r="T179" s="11">
        <f t="shared" si="21"/>
        <v>0</v>
      </c>
      <c r="U179" s="10">
        <f>IF(TEAM.SCHEDULE!$N179="Draw",1,IF(TEAM.SCHEDULE!$N179=I179,3,0))</f>
        <v>3</v>
      </c>
      <c r="V179" s="10">
        <f>IF(TEAM.SCHEDULE!$N179="Draw",1,IF(TEAM.SCHEDULE!$N179=M179,3,0))</f>
        <v>3</v>
      </c>
      <c r="W179" s="1"/>
      <c r="X179" s="1"/>
      <c r="Y179" s="1"/>
      <c r="Z179" s="1"/>
      <c r="AA179" s="1"/>
      <c r="AB179" s="1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8"/>
      <c r="AO179" s="78"/>
      <c r="AP179" s="74"/>
      <c r="AQ179" s="74"/>
      <c r="AR179" s="74"/>
      <c r="AS179" s="74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ht="30" customHeight="1">
      <c r="A180" s="1"/>
      <c r="B180" s="35"/>
      <c r="C180" s="36"/>
      <c r="D180" s="36"/>
      <c r="E180" s="35"/>
      <c r="F180" s="37"/>
      <c r="G180" s="38"/>
      <c r="H180" s="35"/>
      <c r="I180" s="35"/>
      <c r="J180" s="11"/>
      <c r="K180" s="268"/>
      <c r="L180" s="11"/>
      <c r="M180" s="39"/>
      <c r="N180" s="9" t="str">
        <f t="shared" si="16"/>
        <v/>
      </c>
      <c r="O180" s="10" t="str">
        <f t="shared" si="1"/>
        <v/>
      </c>
      <c r="P180" s="10" t="str">
        <f t="shared" si="17"/>
        <v/>
      </c>
      <c r="Q180" s="11">
        <f t="shared" si="18"/>
        <v>0</v>
      </c>
      <c r="R180" s="11">
        <f t="shared" si="19"/>
        <v>0</v>
      </c>
      <c r="S180" s="11">
        <f t="shared" si="20"/>
        <v>0</v>
      </c>
      <c r="T180" s="11">
        <f t="shared" si="21"/>
        <v>0</v>
      </c>
      <c r="U180" s="10">
        <f>IF(TEAM.SCHEDULE!$N180="Draw",1,IF(TEAM.SCHEDULE!$N180=I180,3,0))</f>
        <v>3</v>
      </c>
      <c r="V180" s="10">
        <f>IF(TEAM.SCHEDULE!$N180="Draw",1,IF(TEAM.SCHEDULE!$N180=M180,3,0))</f>
        <v>3</v>
      </c>
      <c r="W180" s="1"/>
      <c r="X180" s="1"/>
      <c r="Y180" s="1"/>
      <c r="Z180" s="1"/>
      <c r="AA180" s="1"/>
      <c r="AB180" s="1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8"/>
      <c r="AO180" s="78"/>
      <c r="AP180" s="74"/>
      <c r="AQ180" s="74"/>
      <c r="AR180" s="74"/>
      <c r="AS180" s="74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spans="1:57" ht="30" customHeight="1">
      <c r="A181" s="1"/>
      <c r="B181" s="35"/>
      <c r="C181" s="36"/>
      <c r="D181" s="36"/>
      <c r="E181" s="35"/>
      <c r="F181" s="37"/>
      <c r="G181" s="38"/>
      <c r="H181" s="35"/>
      <c r="I181" s="35"/>
      <c r="J181" s="11"/>
      <c r="K181" s="268"/>
      <c r="L181" s="11"/>
      <c r="M181" s="39"/>
      <c r="N181" s="9" t="str">
        <f t="shared" si="16"/>
        <v/>
      </c>
      <c r="O181" s="10" t="str">
        <f t="shared" si="1"/>
        <v/>
      </c>
      <c r="P181" s="10" t="str">
        <f t="shared" si="17"/>
        <v/>
      </c>
      <c r="Q181" s="11">
        <f t="shared" si="18"/>
        <v>0</v>
      </c>
      <c r="R181" s="11">
        <f t="shared" si="19"/>
        <v>0</v>
      </c>
      <c r="S181" s="11">
        <f t="shared" si="20"/>
        <v>0</v>
      </c>
      <c r="T181" s="11">
        <f t="shared" si="21"/>
        <v>0</v>
      </c>
      <c r="U181" s="10">
        <f>IF(TEAM.SCHEDULE!$N181="Draw",1,IF(TEAM.SCHEDULE!$N181=I181,3,0))</f>
        <v>3</v>
      </c>
      <c r="V181" s="10">
        <f>IF(TEAM.SCHEDULE!$N181="Draw",1,IF(TEAM.SCHEDULE!$N181=M181,3,0))</f>
        <v>3</v>
      </c>
      <c r="W181" s="1"/>
      <c r="X181" s="1"/>
      <c r="Y181" s="1"/>
      <c r="Z181" s="1"/>
      <c r="AA181" s="1"/>
      <c r="AB181" s="1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8"/>
      <c r="AO181" s="78"/>
      <c r="AP181" s="74"/>
      <c r="AQ181" s="74"/>
      <c r="AR181" s="74"/>
      <c r="AS181" s="74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1:57" ht="30" customHeight="1">
      <c r="A182" s="1"/>
      <c r="B182" s="35"/>
      <c r="C182" s="36"/>
      <c r="D182" s="36"/>
      <c r="E182" s="35"/>
      <c r="F182" s="35"/>
      <c r="G182" s="38"/>
      <c r="H182" s="35"/>
      <c r="I182" s="35"/>
      <c r="J182" s="11"/>
      <c r="K182" s="268"/>
      <c r="L182" s="11"/>
      <c r="M182" s="39"/>
      <c r="N182" s="9" t="str">
        <f t="shared" si="16"/>
        <v/>
      </c>
      <c r="O182" s="10" t="str">
        <f t="shared" si="1"/>
        <v/>
      </c>
      <c r="P182" s="10" t="str">
        <f t="shared" si="17"/>
        <v/>
      </c>
      <c r="Q182" s="11">
        <f t="shared" si="18"/>
        <v>0</v>
      </c>
      <c r="R182" s="11">
        <f t="shared" si="19"/>
        <v>0</v>
      </c>
      <c r="S182" s="11">
        <f t="shared" si="20"/>
        <v>0</v>
      </c>
      <c r="T182" s="11">
        <f t="shared" si="21"/>
        <v>0</v>
      </c>
      <c r="U182" s="10">
        <f>IF(TEAM.SCHEDULE!$N182="Draw",1,IF(TEAM.SCHEDULE!$N182=I182,3,0))</f>
        <v>3</v>
      </c>
      <c r="V182" s="10">
        <f>IF(TEAM.SCHEDULE!$N182="Draw",1,IF(TEAM.SCHEDULE!$N182=M182,3,0))</f>
        <v>3</v>
      </c>
      <c r="W182" s="1"/>
      <c r="X182" s="1"/>
      <c r="Y182" s="1"/>
      <c r="Z182" s="1"/>
      <c r="AA182" s="1"/>
      <c r="AB182" s="1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8"/>
      <c r="AO182" s="78"/>
      <c r="AP182" s="74"/>
      <c r="AQ182" s="74"/>
      <c r="AR182" s="74"/>
      <c r="AS182" s="74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1:57" ht="30" customHeight="1">
      <c r="A183" s="1"/>
      <c r="B183" s="35"/>
      <c r="C183" s="36"/>
      <c r="D183" s="36"/>
      <c r="E183" s="35"/>
      <c r="F183" s="35"/>
      <c r="G183" s="38"/>
      <c r="H183" s="35"/>
      <c r="I183" s="35"/>
      <c r="J183" s="11"/>
      <c r="K183" s="268"/>
      <c r="L183" s="11"/>
      <c r="M183" s="39"/>
      <c r="N183" s="9" t="str">
        <f t="shared" si="16"/>
        <v/>
      </c>
      <c r="O183" s="10" t="str">
        <f t="shared" si="1"/>
        <v/>
      </c>
      <c r="P183" s="10" t="str">
        <f t="shared" si="17"/>
        <v/>
      </c>
      <c r="Q183" s="11">
        <f t="shared" si="18"/>
        <v>0</v>
      </c>
      <c r="R183" s="11">
        <f t="shared" si="19"/>
        <v>0</v>
      </c>
      <c r="S183" s="11">
        <f t="shared" si="20"/>
        <v>0</v>
      </c>
      <c r="T183" s="11">
        <f t="shared" si="21"/>
        <v>0</v>
      </c>
      <c r="U183" s="10">
        <f>IF(TEAM.SCHEDULE!$N183="Draw",1,IF(TEAM.SCHEDULE!$N183=I183,3,0))</f>
        <v>3</v>
      </c>
      <c r="V183" s="10">
        <f>IF(TEAM.SCHEDULE!$N183="Draw",1,IF(TEAM.SCHEDULE!$N183=M183,3,0))</f>
        <v>3</v>
      </c>
      <c r="W183" s="1"/>
      <c r="X183" s="1"/>
      <c r="Y183" s="1"/>
      <c r="Z183" s="1"/>
      <c r="AA183" s="1"/>
      <c r="AB183" s="1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8"/>
      <c r="AO183" s="78"/>
      <c r="AP183" s="74"/>
      <c r="AQ183" s="74"/>
      <c r="AR183" s="74"/>
      <c r="AS183" s="74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1:57" ht="30" customHeight="1">
      <c r="A184" s="1"/>
      <c r="B184" s="35"/>
      <c r="C184" s="36"/>
      <c r="D184" s="36"/>
      <c r="E184" s="35"/>
      <c r="F184" s="35"/>
      <c r="G184" s="38"/>
      <c r="H184" s="35"/>
      <c r="I184" s="35"/>
      <c r="J184" s="11"/>
      <c r="K184" s="268"/>
      <c r="L184" s="11"/>
      <c r="M184" s="39"/>
      <c r="N184" s="9" t="str">
        <f t="shared" si="16"/>
        <v/>
      </c>
      <c r="O184" s="10" t="str">
        <f t="shared" si="1"/>
        <v/>
      </c>
      <c r="P184" s="10" t="str">
        <f t="shared" si="17"/>
        <v/>
      </c>
      <c r="Q184" s="11">
        <f t="shared" si="18"/>
        <v>0</v>
      </c>
      <c r="R184" s="11">
        <f t="shared" si="19"/>
        <v>0</v>
      </c>
      <c r="S184" s="11">
        <f t="shared" si="20"/>
        <v>0</v>
      </c>
      <c r="T184" s="11">
        <f t="shared" si="21"/>
        <v>0</v>
      </c>
      <c r="U184" s="10">
        <f>IF(TEAM.SCHEDULE!$N184="Draw",1,IF(TEAM.SCHEDULE!$N184=I184,3,0))</f>
        <v>3</v>
      </c>
      <c r="V184" s="10">
        <f>IF(TEAM.SCHEDULE!$N184="Draw",1,IF(TEAM.SCHEDULE!$N184=M184,3,0))</f>
        <v>3</v>
      </c>
      <c r="W184" s="1"/>
      <c r="X184" s="1"/>
      <c r="Y184" s="1"/>
      <c r="Z184" s="1"/>
      <c r="AA184" s="1"/>
      <c r="AB184" s="1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8"/>
      <c r="AO184" s="78"/>
      <c r="AP184" s="74"/>
      <c r="AQ184" s="74"/>
      <c r="AR184" s="74"/>
      <c r="AS184" s="74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1:57" ht="30" customHeight="1">
      <c r="A185" s="1"/>
      <c r="B185" s="35"/>
      <c r="C185" s="36"/>
      <c r="D185" s="36"/>
      <c r="E185" s="35"/>
      <c r="F185" s="35"/>
      <c r="G185" s="38"/>
      <c r="H185" s="35"/>
      <c r="I185" s="35"/>
      <c r="J185" s="11"/>
      <c r="K185" s="268"/>
      <c r="L185" s="11"/>
      <c r="M185" s="39"/>
      <c r="N185" s="9" t="str">
        <f t="shared" si="16"/>
        <v/>
      </c>
      <c r="O185" s="10" t="str">
        <f t="shared" si="1"/>
        <v/>
      </c>
      <c r="P185" s="10" t="str">
        <f t="shared" si="17"/>
        <v/>
      </c>
      <c r="Q185" s="11">
        <f t="shared" si="18"/>
        <v>0</v>
      </c>
      <c r="R185" s="11">
        <f t="shared" si="19"/>
        <v>0</v>
      </c>
      <c r="S185" s="11">
        <f t="shared" si="20"/>
        <v>0</v>
      </c>
      <c r="T185" s="11">
        <f t="shared" si="21"/>
        <v>0</v>
      </c>
      <c r="U185" s="10">
        <f>IF(TEAM.SCHEDULE!$N185="Draw",1,IF(TEAM.SCHEDULE!$N185=I185,3,0))</f>
        <v>3</v>
      </c>
      <c r="V185" s="10">
        <f>IF(TEAM.SCHEDULE!$N185="Draw",1,IF(TEAM.SCHEDULE!$N185=M185,3,0))</f>
        <v>3</v>
      </c>
      <c r="W185" s="1"/>
      <c r="X185" s="1"/>
      <c r="Y185" s="1"/>
      <c r="Z185" s="1"/>
      <c r="AA185" s="1"/>
      <c r="AB185" s="1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8"/>
      <c r="AO185" s="78"/>
      <c r="AP185" s="74"/>
      <c r="AQ185" s="74"/>
      <c r="AR185" s="74"/>
      <c r="AS185" s="74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1:57" ht="30" customHeight="1">
      <c r="A186" s="1"/>
      <c r="B186" s="35"/>
      <c r="C186" s="36"/>
      <c r="D186" s="36"/>
      <c r="E186" s="35"/>
      <c r="F186" s="35"/>
      <c r="G186" s="38"/>
      <c r="H186" s="35"/>
      <c r="I186" s="35"/>
      <c r="J186" s="11"/>
      <c r="K186" s="268"/>
      <c r="L186" s="11"/>
      <c r="M186" s="39"/>
      <c r="N186" s="9" t="str">
        <f t="shared" si="16"/>
        <v/>
      </c>
      <c r="O186" s="10" t="str">
        <f t="shared" si="1"/>
        <v/>
      </c>
      <c r="P186" s="10" t="str">
        <f t="shared" si="17"/>
        <v/>
      </c>
      <c r="Q186" s="11">
        <f t="shared" si="18"/>
        <v>0</v>
      </c>
      <c r="R186" s="11">
        <f t="shared" si="19"/>
        <v>0</v>
      </c>
      <c r="S186" s="11">
        <f t="shared" si="20"/>
        <v>0</v>
      </c>
      <c r="T186" s="11">
        <f t="shared" si="21"/>
        <v>0</v>
      </c>
      <c r="U186" s="10">
        <f>IF(TEAM.SCHEDULE!$N186="Draw",1,IF(TEAM.SCHEDULE!$N186=I186,3,0))</f>
        <v>3</v>
      </c>
      <c r="V186" s="10">
        <f>IF(TEAM.SCHEDULE!$N186="Draw",1,IF(TEAM.SCHEDULE!$N186=M186,3,0))</f>
        <v>3</v>
      </c>
      <c r="W186" s="1"/>
      <c r="X186" s="1"/>
      <c r="Y186" s="1"/>
      <c r="Z186" s="1"/>
      <c r="AA186" s="1"/>
      <c r="AB186" s="1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8"/>
      <c r="AO186" s="78"/>
      <c r="AP186" s="74"/>
      <c r="AQ186" s="74"/>
      <c r="AR186" s="74"/>
      <c r="AS186" s="74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1:57" ht="30" customHeight="1">
      <c r="A187" s="1"/>
      <c r="B187" s="35"/>
      <c r="C187" s="36"/>
      <c r="D187" s="36"/>
      <c r="E187" s="35"/>
      <c r="F187" s="35"/>
      <c r="G187" s="38"/>
      <c r="H187" s="35"/>
      <c r="I187" s="35"/>
      <c r="J187" s="11"/>
      <c r="K187" s="268"/>
      <c r="L187" s="11"/>
      <c r="M187" s="39"/>
      <c r="N187" s="9" t="str">
        <f t="shared" si="16"/>
        <v/>
      </c>
      <c r="O187" s="10" t="str">
        <f t="shared" si="1"/>
        <v/>
      </c>
      <c r="P187" s="10" t="str">
        <f t="shared" si="17"/>
        <v/>
      </c>
      <c r="Q187" s="11">
        <f t="shared" si="18"/>
        <v>0</v>
      </c>
      <c r="R187" s="11">
        <f t="shared" si="19"/>
        <v>0</v>
      </c>
      <c r="S187" s="11">
        <f t="shared" si="20"/>
        <v>0</v>
      </c>
      <c r="T187" s="11">
        <f t="shared" si="21"/>
        <v>0</v>
      </c>
      <c r="U187" s="10">
        <f>IF(TEAM.SCHEDULE!$N187="Draw",1,IF(TEAM.SCHEDULE!$N187=I187,3,0))</f>
        <v>3</v>
      </c>
      <c r="V187" s="10">
        <f>IF(TEAM.SCHEDULE!$N187="Draw",1,IF(TEAM.SCHEDULE!$N187=M187,3,0))</f>
        <v>3</v>
      </c>
      <c r="W187" s="1"/>
      <c r="X187" s="1"/>
      <c r="Y187" s="1"/>
      <c r="Z187" s="1"/>
      <c r="AA187" s="1"/>
      <c r="AB187" s="1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8"/>
      <c r="AO187" s="78"/>
      <c r="AP187" s="74"/>
      <c r="AQ187" s="74"/>
      <c r="AR187" s="74"/>
      <c r="AS187" s="74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1:57" ht="30" customHeight="1">
      <c r="A188" s="1"/>
      <c r="B188" s="35"/>
      <c r="C188" s="36"/>
      <c r="D188" s="36"/>
      <c r="E188" s="35"/>
      <c r="F188" s="35"/>
      <c r="G188" s="38"/>
      <c r="H188" s="35"/>
      <c r="I188" s="35"/>
      <c r="J188" s="11"/>
      <c r="K188" s="268"/>
      <c r="L188" s="11"/>
      <c r="M188" s="39"/>
      <c r="N188" s="9" t="str">
        <f t="shared" si="16"/>
        <v/>
      </c>
      <c r="O188" s="10" t="str">
        <f t="shared" si="1"/>
        <v/>
      </c>
      <c r="P188" s="10" t="str">
        <f t="shared" si="17"/>
        <v/>
      </c>
      <c r="Q188" s="11">
        <f t="shared" si="18"/>
        <v>0</v>
      </c>
      <c r="R188" s="11">
        <f t="shared" si="19"/>
        <v>0</v>
      </c>
      <c r="S188" s="11">
        <f t="shared" si="20"/>
        <v>0</v>
      </c>
      <c r="T188" s="11">
        <f t="shared" si="21"/>
        <v>0</v>
      </c>
      <c r="U188" s="10">
        <f>IF(TEAM.SCHEDULE!$N188="Draw",1,IF(TEAM.SCHEDULE!$N188=I188,3,0))</f>
        <v>3</v>
      </c>
      <c r="V188" s="10">
        <f>IF(TEAM.SCHEDULE!$N188="Draw",1,IF(TEAM.SCHEDULE!$N188=M188,3,0))</f>
        <v>3</v>
      </c>
      <c r="W188" s="1"/>
      <c r="X188" s="1"/>
      <c r="Y188" s="1"/>
      <c r="Z188" s="1"/>
      <c r="AA188" s="1"/>
      <c r="AB188" s="1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8"/>
      <c r="AO188" s="78"/>
      <c r="AP188" s="74"/>
      <c r="AQ188" s="74"/>
      <c r="AR188" s="74"/>
      <c r="AS188" s="74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ht="30" customHeight="1">
      <c r="A189" s="1"/>
      <c r="B189" s="35"/>
      <c r="C189" s="36"/>
      <c r="D189" s="36"/>
      <c r="E189" s="35"/>
      <c r="F189" s="35"/>
      <c r="G189" s="38"/>
      <c r="H189" s="35"/>
      <c r="I189" s="35"/>
      <c r="J189" s="11"/>
      <c r="K189" s="268"/>
      <c r="L189" s="11"/>
      <c r="M189" s="39"/>
      <c r="N189" s="9" t="str">
        <f t="shared" si="16"/>
        <v/>
      </c>
      <c r="O189" s="10" t="str">
        <f t="shared" si="1"/>
        <v/>
      </c>
      <c r="P189" s="10" t="str">
        <f t="shared" si="17"/>
        <v/>
      </c>
      <c r="Q189" s="11">
        <f t="shared" si="18"/>
        <v>0</v>
      </c>
      <c r="R189" s="11">
        <f t="shared" si="19"/>
        <v>0</v>
      </c>
      <c r="S189" s="11">
        <f t="shared" si="20"/>
        <v>0</v>
      </c>
      <c r="T189" s="11">
        <f t="shared" si="21"/>
        <v>0</v>
      </c>
      <c r="U189" s="10">
        <f>IF(TEAM.SCHEDULE!$N189="Draw",1,IF(TEAM.SCHEDULE!$N189=I189,3,0))</f>
        <v>3</v>
      </c>
      <c r="V189" s="10">
        <f>IF(TEAM.SCHEDULE!$N189="Draw",1,IF(TEAM.SCHEDULE!$N189=M189,3,0))</f>
        <v>3</v>
      </c>
      <c r="W189" s="1"/>
      <c r="X189" s="1"/>
      <c r="Y189" s="1"/>
      <c r="Z189" s="1"/>
      <c r="AA189" s="1"/>
      <c r="AB189" s="1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8"/>
      <c r="AO189" s="78"/>
      <c r="AP189" s="74"/>
      <c r="AQ189" s="74"/>
      <c r="AR189" s="74"/>
      <c r="AS189" s="74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</row>
    <row r="190" spans="1:57" ht="30" customHeight="1">
      <c r="A190" s="1"/>
      <c r="B190" s="35"/>
      <c r="C190" s="36"/>
      <c r="D190" s="36"/>
      <c r="E190" s="35"/>
      <c r="F190" s="35"/>
      <c r="G190" s="38"/>
      <c r="H190" s="35"/>
      <c r="I190" s="35"/>
      <c r="J190" s="11"/>
      <c r="K190" s="268"/>
      <c r="L190" s="11"/>
      <c r="M190" s="39"/>
      <c r="N190" s="9" t="str">
        <f t="shared" si="16"/>
        <v/>
      </c>
      <c r="O190" s="10" t="str">
        <f t="shared" si="1"/>
        <v/>
      </c>
      <c r="P190" s="10" t="str">
        <f t="shared" si="17"/>
        <v/>
      </c>
      <c r="Q190" s="11">
        <f t="shared" si="18"/>
        <v>0</v>
      </c>
      <c r="R190" s="11">
        <f t="shared" si="19"/>
        <v>0</v>
      </c>
      <c r="S190" s="11">
        <f t="shared" si="20"/>
        <v>0</v>
      </c>
      <c r="T190" s="11">
        <f t="shared" si="21"/>
        <v>0</v>
      </c>
      <c r="U190" s="10">
        <f>IF(TEAM.SCHEDULE!$N190="Draw",1,IF(TEAM.SCHEDULE!$N190=I190,3,0))</f>
        <v>3</v>
      </c>
      <c r="V190" s="10">
        <f>IF(TEAM.SCHEDULE!$N190="Draw",1,IF(TEAM.SCHEDULE!$N190=M190,3,0))</f>
        <v>3</v>
      </c>
      <c r="W190" s="1"/>
      <c r="X190" s="1"/>
      <c r="Y190" s="1"/>
      <c r="Z190" s="1"/>
      <c r="AA190" s="1"/>
      <c r="AB190" s="1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8"/>
      <c r="AO190" s="78"/>
      <c r="AP190" s="74"/>
      <c r="AQ190" s="74"/>
      <c r="AR190" s="74"/>
      <c r="AS190" s="74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1:57" ht="30" customHeight="1">
      <c r="A191" s="1"/>
      <c r="B191" s="35"/>
      <c r="C191" s="36"/>
      <c r="D191" s="36"/>
      <c r="E191" s="35"/>
      <c r="F191" s="35"/>
      <c r="G191" s="38"/>
      <c r="H191" s="35"/>
      <c r="I191" s="35"/>
      <c r="J191" s="11"/>
      <c r="K191" s="268"/>
      <c r="L191" s="11"/>
      <c r="M191" s="39"/>
      <c r="N191" s="9" t="str">
        <f t="shared" si="16"/>
        <v/>
      </c>
      <c r="O191" s="10" t="str">
        <f t="shared" si="1"/>
        <v/>
      </c>
      <c r="P191" s="10" t="str">
        <f t="shared" si="17"/>
        <v/>
      </c>
      <c r="Q191" s="11">
        <f t="shared" si="18"/>
        <v>0</v>
      </c>
      <c r="R191" s="11">
        <f t="shared" si="19"/>
        <v>0</v>
      </c>
      <c r="S191" s="11">
        <f t="shared" si="20"/>
        <v>0</v>
      </c>
      <c r="T191" s="11">
        <f t="shared" si="21"/>
        <v>0</v>
      </c>
      <c r="U191" s="10">
        <f>IF(TEAM.SCHEDULE!$N191="Draw",1,IF(TEAM.SCHEDULE!$N191=I191,3,0))</f>
        <v>3</v>
      </c>
      <c r="V191" s="10">
        <f>IF(TEAM.SCHEDULE!$N191="Draw",1,IF(TEAM.SCHEDULE!$N191=M191,3,0))</f>
        <v>3</v>
      </c>
      <c r="W191" s="1"/>
      <c r="X191" s="1"/>
      <c r="Y191" s="1"/>
      <c r="Z191" s="1"/>
      <c r="AA191" s="1"/>
      <c r="AB191" s="1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8"/>
      <c r="AO191" s="78"/>
      <c r="AP191" s="74"/>
      <c r="AQ191" s="74"/>
      <c r="AR191" s="74"/>
      <c r="AS191" s="74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spans="1:57" ht="30" customHeight="1">
      <c r="A192" s="1"/>
      <c r="B192" s="35"/>
      <c r="C192" s="36"/>
      <c r="D192" s="36"/>
      <c r="E192" s="35"/>
      <c r="F192" s="35"/>
      <c r="G192" s="38"/>
      <c r="H192" s="35"/>
      <c r="I192" s="35"/>
      <c r="J192" s="11"/>
      <c r="K192" s="268"/>
      <c r="L192" s="11"/>
      <c r="M192" s="39"/>
      <c r="N192" s="9" t="str">
        <f t="shared" si="16"/>
        <v/>
      </c>
      <c r="O192" s="10" t="str">
        <f t="shared" si="1"/>
        <v/>
      </c>
      <c r="P192" s="10" t="str">
        <f t="shared" si="17"/>
        <v/>
      </c>
      <c r="Q192" s="11">
        <f t="shared" si="18"/>
        <v>0</v>
      </c>
      <c r="R192" s="11">
        <f t="shared" si="19"/>
        <v>0</v>
      </c>
      <c r="S192" s="11">
        <f t="shared" si="20"/>
        <v>0</v>
      </c>
      <c r="T192" s="11">
        <f t="shared" si="21"/>
        <v>0</v>
      </c>
      <c r="U192" s="10">
        <f>IF(TEAM.SCHEDULE!$N192="Draw",1,IF(TEAM.SCHEDULE!$N192=I192,3,0))</f>
        <v>3</v>
      </c>
      <c r="V192" s="10">
        <f>IF(TEAM.SCHEDULE!$N192="Draw",1,IF(TEAM.SCHEDULE!$N192=M192,3,0))</f>
        <v>3</v>
      </c>
      <c r="W192" s="1"/>
      <c r="X192" s="1"/>
      <c r="Y192" s="1"/>
      <c r="Z192" s="1"/>
      <c r="AA192" s="1"/>
      <c r="AB192" s="1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8"/>
      <c r="AO192" s="78"/>
      <c r="AP192" s="74"/>
      <c r="AQ192" s="74"/>
      <c r="AR192" s="74"/>
      <c r="AS192" s="74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spans="1:57" ht="30" customHeight="1">
      <c r="A193" s="1"/>
      <c r="B193" s="35"/>
      <c r="C193" s="36"/>
      <c r="D193" s="36"/>
      <c r="E193" s="35"/>
      <c r="F193" s="35"/>
      <c r="G193" s="38"/>
      <c r="H193" s="35"/>
      <c r="I193" s="35"/>
      <c r="J193" s="11"/>
      <c r="K193" s="268"/>
      <c r="L193" s="11"/>
      <c r="M193" s="39"/>
      <c r="N193" s="9" t="str">
        <f t="shared" si="16"/>
        <v/>
      </c>
      <c r="O193" s="10" t="str">
        <f t="shared" si="1"/>
        <v/>
      </c>
      <c r="P193" s="10" t="str">
        <f t="shared" si="17"/>
        <v/>
      </c>
      <c r="Q193" s="11">
        <f t="shared" si="18"/>
        <v>0</v>
      </c>
      <c r="R193" s="11">
        <f t="shared" si="19"/>
        <v>0</v>
      </c>
      <c r="S193" s="11">
        <f t="shared" si="20"/>
        <v>0</v>
      </c>
      <c r="T193" s="11">
        <f t="shared" si="21"/>
        <v>0</v>
      </c>
      <c r="U193" s="10">
        <f>IF(TEAM.SCHEDULE!$N193="Draw",1,IF(TEAM.SCHEDULE!$N193=I193,3,0))</f>
        <v>3</v>
      </c>
      <c r="V193" s="10">
        <f>IF(TEAM.SCHEDULE!$N193="Draw",1,IF(TEAM.SCHEDULE!$N193=M193,3,0))</f>
        <v>3</v>
      </c>
      <c r="W193" s="1"/>
      <c r="X193" s="1"/>
      <c r="Y193" s="1"/>
      <c r="Z193" s="1"/>
      <c r="AA193" s="1"/>
      <c r="AB193" s="1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8"/>
      <c r="AO193" s="78"/>
      <c r="AP193" s="74"/>
      <c r="AQ193" s="74"/>
      <c r="AR193" s="74"/>
      <c r="AS193" s="74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spans="1:57" ht="30" customHeight="1">
      <c r="A194" s="1"/>
      <c r="B194" s="35"/>
      <c r="C194" s="36"/>
      <c r="D194" s="36"/>
      <c r="E194" s="35"/>
      <c r="F194" s="35"/>
      <c r="G194" s="38"/>
      <c r="H194" s="35"/>
      <c r="I194" s="35"/>
      <c r="J194" s="11"/>
      <c r="K194" s="268"/>
      <c r="L194" s="11"/>
      <c r="M194" s="39"/>
      <c r="N194" s="9" t="str">
        <f t="shared" si="16"/>
        <v/>
      </c>
      <c r="O194" s="10" t="str">
        <f t="shared" si="1"/>
        <v/>
      </c>
      <c r="P194" s="10" t="str">
        <f t="shared" si="17"/>
        <v/>
      </c>
      <c r="Q194" s="11">
        <f t="shared" si="18"/>
        <v>0</v>
      </c>
      <c r="R194" s="11">
        <f t="shared" si="19"/>
        <v>0</v>
      </c>
      <c r="S194" s="11">
        <f t="shared" si="20"/>
        <v>0</v>
      </c>
      <c r="T194" s="11">
        <f t="shared" si="21"/>
        <v>0</v>
      </c>
      <c r="U194" s="10">
        <f>IF(TEAM.SCHEDULE!$N194="Draw",1,IF(TEAM.SCHEDULE!$N194=I194,3,0))</f>
        <v>3</v>
      </c>
      <c r="V194" s="10">
        <f>IF(TEAM.SCHEDULE!$N194="Draw",1,IF(TEAM.SCHEDULE!$N194=M194,3,0))</f>
        <v>3</v>
      </c>
      <c r="W194" s="1"/>
      <c r="X194" s="1"/>
      <c r="Y194" s="1"/>
      <c r="Z194" s="1"/>
      <c r="AA194" s="1"/>
      <c r="AB194" s="1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8"/>
      <c r="AO194" s="78"/>
      <c r="AP194" s="74"/>
      <c r="AQ194" s="74"/>
      <c r="AR194" s="74"/>
      <c r="AS194" s="74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</row>
    <row r="195" spans="1:57" ht="30" customHeight="1">
      <c r="A195" s="1"/>
      <c r="B195" s="35"/>
      <c r="C195" s="36"/>
      <c r="D195" s="36"/>
      <c r="E195" s="35"/>
      <c r="F195" s="35"/>
      <c r="G195" s="38"/>
      <c r="H195" s="35"/>
      <c r="I195" s="35"/>
      <c r="J195" s="11"/>
      <c r="K195" s="268"/>
      <c r="L195" s="11"/>
      <c r="M195" s="39"/>
      <c r="N195" s="9" t="str">
        <f t="shared" si="16"/>
        <v/>
      </c>
      <c r="O195" s="10" t="str">
        <f t="shared" si="1"/>
        <v/>
      </c>
      <c r="P195" s="10" t="str">
        <f t="shared" si="17"/>
        <v/>
      </c>
      <c r="Q195" s="11">
        <f t="shared" si="18"/>
        <v>0</v>
      </c>
      <c r="R195" s="11">
        <f t="shared" si="19"/>
        <v>0</v>
      </c>
      <c r="S195" s="11">
        <f t="shared" si="20"/>
        <v>0</v>
      </c>
      <c r="T195" s="11">
        <f t="shared" si="21"/>
        <v>0</v>
      </c>
      <c r="U195" s="10">
        <f>IF(TEAM.SCHEDULE!$N195="Draw",1,IF(TEAM.SCHEDULE!$N195=I195,3,0))</f>
        <v>3</v>
      </c>
      <c r="V195" s="10">
        <f>IF(TEAM.SCHEDULE!$N195="Draw",1,IF(TEAM.SCHEDULE!$N195=M195,3,0))</f>
        <v>3</v>
      </c>
      <c r="W195" s="1"/>
      <c r="X195" s="1"/>
      <c r="Y195" s="1"/>
      <c r="Z195" s="1"/>
      <c r="AA195" s="1"/>
      <c r="AB195" s="1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8"/>
      <c r="AO195" s="78"/>
      <c r="AP195" s="74"/>
      <c r="AQ195" s="74"/>
      <c r="AR195" s="74"/>
      <c r="AS195" s="74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1:57" ht="30" customHeight="1">
      <c r="A196" s="1"/>
      <c r="B196" s="35"/>
      <c r="C196" s="36"/>
      <c r="D196" s="36"/>
      <c r="E196" s="35"/>
      <c r="F196" s="35"/>
      <c r="G196" s="38"/>
      <c r="H196" s="35"/>
      <c r="I196" s="35"/>
      <c r="J196" s="11"/>
      <c r="K196" s="268"/>
      <c r="L196" s="11"/>
      <c r="M196" s="39"/>
      <c r="N196" s="9" t="str">
        <f t="shared" ref="N196:N259" si="22">IF(OR(J196="",L196=""),"", IF(J196=L196,"DRAW",IF(J196&gt;L196,I196,M196)))</f>
        <v/>
      </c>
      <c r="O196" s="10" t="str">
        <f t="shared" si="1"/>
        <v/>
      </c>
      <c r="P196" s="10" t="str">
        <f t="shared" ref="P196:P259" si="23">IF(OR(N196="",N196="DRAW"),"",IF(N196=I196,M196,I196))</f>
        <v/>
      </c>
      <c r="Q196" s="11">
        <f t="shared" ref="Q196:Q246" si="24">J196</f>
        <v>0</v>
      </c>
      <c r="R196" s="11">
        <f t="shared" ref="R196:R246" si="25">L196</f>
        <v>0</v>
      </c>
      <c r="S196" s="11">
        <f t="shared" ref="S196:S246" si="26">J196-L196</f>
        <v>0</v>
      </c>
      <c r="T196" s="11">
        <f t="shared" ref="T196:T246" si="27">L196-J196</f>
        <v>0</v>
      </c>
      <c r="U196" s="10">
        <f>IF(TEAM.SCHEDULE!$N196="Draw",1,IF(TEAM.SCHEDULE!$N196=I196,3,0))</f>
        <v>3</v>
      </c>
      <c r="V196" s="10">
        <f>IF(TEAM.SCHEDULE!$N196="Draw",1,IF(TEAM.SCHEDULE!$N196=M196,3,0))</f>
        <v>3</v>
      </c>
      <c r="W196" s="1"/>
      <c r="X196" s="1"/>
      <c r="Y196" s="1"/>
      <c r="Z196" s="1"/>
      <c r="AA196" s="1"/>
      <c r="AB196" s="1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8"/>
      <c r="AO196" s="78"/>
      <c r="AP196" s="74"/>
      <c r="AQ196" s="74"/>
      <c r="AR196" s="74"/>
      <c r="AS196" s="74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1:57" ht="30" customHeight="1">
      <c r="A197" s="1"/>
      <c r="B197" s="35"/>
      <c r="C197" s="36"/>
      <c r="D197" s="36"/>
      <c r="E197" s="35"/>
      <c r="F197" s="35"/>
      <c r="G197" s="38"/>
      <c r="H197" s="35"/>
      <c r="I197" s="35"/>
      <c r="J197" s="11"/>
      <c r="K197" s="268"/>
      <c r="L197" s="11"/>
      <c r="M197" s="39"/>
      <c r="N197" s="9" t="str">
        <f t="shared" si="22"/>
        <v/>
      </c>
      <c r="O197" s="10" t="str">
        <f t="shared" si="1"/>
        <v/>
      </c>
      <c r="P197" s="10" t="str">
        <f t="shared" si="23"/>
        <v/>
      </c>
      <c r="Q197" s="11">
        <f t="shared" si="24"/>
        <v>0</v>
      </c>
      <c r="R197" s="11">
        <f t="shared" si="25"/>
        <v>0</v>
      </c>
      <c r="S197" s="11">
        <f t="shared" si="26"/>
        <v>0</v>
      </c>
      <c r="T197" s="11">
        <f t="shared" si="27"/>
        <v>0</v>
      </c>
      <c r="U197" s="10">
        <f>IF(TEAM.SCHEDULE!$N197="Draw",1,IF(TEAM.SCHEDULE!$N197=I197,3,0))</f>
        <v>3</v>
      </c>
      <c r="V197" s="10">
        <f>IF(TEAM.SCHEDULE!$N197="Draw",1,IF(TEAM.SCHEDULE!$N197=M197,3,0))</f>
        <v>3</v>
      </c>
      <c r="W197" s="1"/>
      <c r="X197" s="1"/>
      <c r="Y197" s="1"/>
      <c r="Z197" s="1"/>
      <c r="AA197" s="1"/>
      <c r="AB197" s="1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8"/>
      <c r="AO197" s="78"/>
      <c r="AP197" s="74"/>
      <c r="AQ197" s="74"/>
      <c r="AR197" s="74"/>
      <c r="AS197" s="74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1:57" ht="30" customHeight="1">
      <c r="A198" s="1"/>
      <c r="B198" s="35"/>
      <c r="C198" s="36"/>
      <c r="D198" s="36"/>
      <c r="E198" s="35"/>
      <c r="F198" s="35"/>
      <c r="G198" s="38"/>
      <c r="H198" s="35"/>
      <c r="I198" s="35"/>
      <c r="J198" s="11"/>
      <c r="K198" s="268"/>
      <c r="L198" s="11"/>
      <c r="M198" s="39"/>
      <c r="N198" s="9" t="str">
        <f t="shared" si="22"/>
        <v/>
      </c>
      <c r="O198" s="10" t="str">
        <f t="shared" si="1"/>
        <v/>
      </c>
      <c r="P198" s="10" t="str">
        <f t="shared" si="23"/>
        <v/>
      </c>
      <c r="Q198" s="11">
        <f t="shared" si="24"/>
        <v>0</v>
      </c>
      <c r="R198" s="11">
        <f t="shared" si="25"/>
        <v>0</v>
      </c>
      <c r="S198" s="11">
        <f t="shared" si="26"/>
        <v>0</v>
      </c>
      <c r="T198" s="11">
        <f t="shared" si="27"/>
        <v>0</v>
      </c>
      <c r="U198" s="10">
        <f>IF(TEAM.SCHEDULE!$N198="Draw",1,IF(TEAM.SCHEDULE!$N198=I198,3,0))</f>
        <v>3</v>
      </c>
      <c r="V198" s="10">
        <f>IF(TEAM.SCHEDULE!$N198="Draw",1,IF(TEAM.SCHEDULE!$N198=M198,3,0))</f>
        <v>3</v>
      </c>
      <c r="W198" s="1"/>
      <c r="X198" s="1"/>
      <c r="Y198" s="1"/>
      <c r="Z198" s="1"/>
      <c r="AA198" s="1"/>
      <c r="AB198" s="1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8"/>
      <c r="AO198" s="78"/>
      <c r="AP198" s="74"/>
      <c r="AQ198" s="74"/>
      <c r="AR198" s="74"/>
      <c r="AS198" s="74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spans="1:57" ht="30" customHeight="1">
      <c r="A199" s="1"/>
      <c r="B199" s="35"/>
      <c r="C199" s="36"/>
      <c r="D199" s="36"/>
      <c r="E199" s="35"/>
      <c r="F199" s="35"/>
      <c r="G199" s="38"/>
      <c r="H199" s="35"/>
      <c r="I199" s="35"/>
      <c r="J199" s="11"/>
      <c r="K199" s="268"/>
      <c r="L199" s="11"/>
      <c r="M199" s="39"/>
      <c r="N199" s="9" t="str">
        <f t="shared" si="22"/>
        <v/>
      </c>
      <c r="O199" s="10" t="str">
        <f t="shared" si="1"/>
        <v/>
      </c>
      <c r="P199" s="10" t="str">
        <f t="shared" si="23"/>
        <v/>
      </c>
      <c r="Q199" s="11">
        <f t="shared" si="24"/>
        <v>0</v>
      </c>
      <c r="R199" s="11">
        <f t="shared" si="25"/>
        <v>0</v>
      </c>
      <c r="S199" s="11">
        <f t="shared" si="26"/>
        <v>0</v>
      </c>
      <c r="T199" s="11">
        <f t="shared" si="27"/>
        <v>0</v>
      </c>
      <c r="U199" s="10">
        <f>IF(TEAM.SCHEDULE!$N199="Draw",1,IF(TEAM.SCHEDULE!$N199=I199,3,0))</f>
        <v>3</v>
      </c>
      <c r="V199" s="10">
        <f>IF(TEAM.SCHEDULE!$N199="Draw",1,IF(TEAM.SCHEDULE!$N199=M199,3,0))</f>
        <v>3</v>
      </c>
      <c r="W199" s="1"/>
      <c r="X199" s="1"/>
      <c r="Y199" s="1"/>
      <c r="Z199" s="1"/>
      <c r="AA199" s="1"/>
      <c r="AB199" s="1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8"/>
      <c r="AO199" s="78"/>
      <c r="AP199" s="74"/>
      <c r="AQ199" s="74"/>
      <c r="AR199" s="74"/>
      <c r="AS199" s="74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1:57" ht="30" customHeight="1">
      <c r="A200" s="1"/>
      <c r="B200" s="35"/>
      <c r="C200" s="36"/>
      <c r="D200" s="36"/>
      <c r="E200" s="35"/>
      <c r="F200" s="35"/>
      <c r="G200" s="38"/>
      <c r="H200" s="35"/>
      <c r="I200" s="35"/>
      <c r="J200" s="11"/>
      <c r="K200" s="268"/>
      <c r="L200" s="11"/>
      <c r="M200" s="39"/>
      <c r="N200" s="9" t="str">
        <f t="shared" si="22"/>
        <v/>
      </c>
      <c r="O200" s="10" t="str">
        <f t="shared" si="1"/>
        <v/>
      </c>
      <c r="P200" s="10" t="str">
        <f t="shared" si="23"/>
        <v/>
      </c>
      <c r="Q200" s="11">
        <f t="shared" si="24"/>
        <v>0</v>
      </c>
      <c r="R200" s="11">
        <f t="shared" si="25"/>
        <v>0</v>
      </c>
      <c r="S200" s="11">
        <f t="shared" si="26"/>
        <v>0</v>
      </c>
      <c r="T200" s="11">
        <f t="shared" si="27"/>
        <v>0</v>
      </c>
      <c r="U200" s="10">
        <f>IF(TEAM.SCHEDULE!$N200="Draw",1,IF(TEAM.SCHEDULE!$N200=I200,3,0))</f>
        <v>3</v>
      </c>
      <c r="V200" s="10">
        <f>IF(TEAM.SCHEDULE!$N200="Draw",1,IF(TEAM.SCHEDULE!$N200=M200,3,0))</f>
        <v>3</v>
      </c>
      <c r="W200" s="1"/>
      <c r="X200" s="1"/>
      <c r="Y200" s="1"/>
      <c r="Z200" s="1"/>
      <c r="AA200" s="1"/>
      <c r="AB200" s="1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8"/>
      <c r="AO200" s="78"/>
      <c r="AP200" s="74"/>
      <c r="AQ200" s="74"/>
      <c r="AR200" s="74"/>
      <c r="AS200" s="74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</row>
    <row r="201" spans="1:57" ht="30" customHeight="1">
      <c r="A201" s="1"/>
      <c r="B201" s="35"/>
      <c r="C201" s="36"/>
      <c r="D201" s="36"/>
      <c r="E201" s="35"/>
      <c r="F201" s="35"/>
      <c r="G201" s="38"/>
      <c r="H201" s="35"/>
      <c r="I201" s="35"/>
      <c r="J201" s="11"/>
      <c r="K201" s="268"/>
      <c r="L201" s="11"/>
      <c r="M201" s="39"/>
      <c r="N201" s="9" t="str">
        <f t="shared" si="22"/>
        <v/>
      </c>
      <c r="O201" s="10" t="str">
        <f t="shared" si="1"/>
        <v/>
      </c>
      <c r="P201" s="10" t="str">
        <f t="shared" si="23"/>
        <v/>
      </c>
      <c r="Q201" s="11">
        <f t="shared" si="24"/>
        <v>0</v>
      </c>
      <c r="R201" s="11">
        <f t="shared" si="25"/>
        <v>0</v>
      </c>
      <c r="S201" s="11">
        <f t="shared" si="26"/>
        <v>0</v>
      </c>
      <c r="T201" s="11">
        <f t="shared" si="27"/>
        <v>0</v>
      </c>
      <c r="U201" s="10">
        <f>IF(TEAM.SCHEDULE!$N201="Draw",1,IF(TEAM.SCHEDULE!$N201=I201,3,0))</f>
        <v>3</v>
      </c>
      <c r="V201" s="10">
        <f>IF(TEAM.SCHEDULE!$N201="Draw",1,IF(TEAM.SCHEDULE!$N201=M201,3,0))</f>
        <v>3</v>
      </c>
      <c r="W201" s="1"/>
      <c r="X201" s="1"/>
      <c r="Y201" s="1"/>
      <c r="Z201" s="1"/>
      <c r="AA201" s="1"/>
      <c r="AB201" s="1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8"/>
      <c r="AO201" s="78"/>
      <c r="AP201" s="74"/>
      <c r="AQ201" s="74"/>
      <c r="AR201" s="74"/>
      <c r="AS201" s="74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</row>
    <row r="202" spans="1:57" ht="30" customHeight="1">
      <c r="A202" s="1"/>
      <c r="B202" s="35"/>
      <c r="C202" s="36"/>
      <c r="D202" s="36"/>
      <c r="E202" s="35"/>
      <c r="F202" s="37"/>
      <c r="G202" s="38"/>
      <c r="H202" s="35"/>
      <c r="I202" s="35"/>
      <c r="J202" s="11"/>
      <c r="K202" s="268"/>
      <c r="L202" s="11"/>
      <c r="M202" s="39"/>
      <c r="N202" s="9" t="str">
        <f t="shared" si="22"/>
        <v/>
      </c>
      <c r="O202" s="10" t="str">
        <f t="shared" si="1"/>
        <v/>
      </c>
      <c r="P202" s="10" t="str">
        <f t="shared" si="23"/>
        <v/>
      </c>
      <c r="Q202" s="11">
        <f t="shared" si="24"/>
        <v>0</v>
      </c>
      <c r="R202" s="11">
        <f t="shared" si="25"/>
        <v>0</v>
      </c>
      <c r="S202" s="11">
        <f t="shared" si="26"/>
        <v>0</v>
      </c>
      <c r="T202" s="11">
        <f t="shared" si="27"/>
        <v>0</v>
      </c>
      <c r="U202" s="10">
        <f>IF(TEAM.SCHEDULE!$N202="Draw",1,IF(TEAM.SCHEDULE!$N202=I202,3,0))</f>
        <v>3</v>
      </c>
      <c r="V202" s="10">
        <f>IF(TEAM.SCHEDULE!$N202="Draw",1,IF(TEAM.SCHEDULE!$N202=M202,3,0))</f>
        <v>3</v>
      </c>
      <c r="W202" s="1"/>
      <c r="X202" s="1"/>
      <c r="Y202" s="1"/>
      <c r="Z202" s="1"/>
      <c r="AA202" s="1"/>
      <c r="AB202" s="1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8"/>
      <c r="AO202" s="78"/>
      <c r="AP202" s="74"/>
      <c r="AQ202" s="74"/>
      <c r="AR202" s="74"/>
      <c r="AS202" s="74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</row>
    <row r="203" spans="1:57" ht="30" customHeight="1">
      <c r="A203" s="1"/>
      <c r="B203" s="35"/>
      <c r="C203" s="36"/>
      <c r="D203" s="36"/>
      <c r="E203" s="35"/>
      <c r="F203" s="37"/>
      <c r="G203" s="38"/>
      <c r="H203" s="35"/>
      <c r="I203" s="35"/>
      <c r="J203" s="11"/>
      <c r="K203" s="268"/>
      <c r="L203" s="11"/>
      <c r="M203" s="39"/>
      <c r="N203" s="9" t="str">
        <f t="shared" si="22"/>
        <v/>
      </c>
      <c r="O203" s="10" t="str">
        <f t="shared" si="1"/>
        <v/>
      </c>
      <c r="P203" s="10" t="str">
        <f t="shared" si="23"/>
        <v/>
      </c>
      <c r="Q203" s="11">
        <f t="shared" si="24"/>
        <v>0</v>
      </c>
      <c r="R203" s="11">
        <f t="shared" si="25"/>
        <v>0</v>
      </c>
      <c r="S203" s="11">
        <f t="shared" si="26"/>
        <v>0</v>
      </c>
      <c r="T203" s="11">
        <f t="shared" si="27"/>
        <v>0</v>
      </c>
      <c r="U203" s="10">
        <f>IF(TEAM.SCHEDULE!$N203="Draw",1,IF(TEAM.SCHEDULE!$N203=I203,3,0))</f>
        <v>3</v>
      </c>
      <c r="V203" s="10">
        <f>IF(TEAM.SCHEDULE!$N203="Draw",1,IF(TEAM.SCHEDULE!$N203=M203,3,0))</f>
        <v>3</v>
      </c>
      <c r="W203" s="1"/>
      <c r="X203" s="1"/>
      <c r="Y203" s="1"/>
      <c r="Z203" s="1"/>
      <c r="AA203" s="1"/>
      <c r="AB203" s="1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8"/>
      <c r="AO203" s="78"/>
      <c r="AP203" s="74"/>
      <c r="AQ203" s="74"/>
      <c r="AR203" s="74"/>
      <c r="AS203" s="74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</row>
    <row r="204" spans="1:57" ht="30" customHeight="1">
      <c r="A204" s="1"/>
      <c r="B204" s="35"/>
      <c r="C204" s="36"/>
      <c r="D204" s="36"/>
      <c r="E204" s="35"/>
      <c r="F204" s="37"/>
      <c r="G204" s="38"/>
      <c r="H204" s="35"/>
      <c r="I204" s="35"/>
      <c r="J204" s="11"/>
      <c r="K204" s="268"/>
      <c r="L204" s="11"/>
      <c r="M204" s="39"/>
      <c r="N204" s="9" t="str">
        <f t="shared" si="22"/>
        <v/>
      </c>
      <c r="O204" s="10" t="str">
        <f t="shared" si="1"/>
        <v/>
      </c>
      <c r="P204" s="10" t="str">
        <f t="shared" si="23"/>
        <v/>
      </c>
      <c r="Q204" s="11">
        <f t="shared" si="24"/>
        <v>0</v>
      </c>
      <c r="R204" s="11">
        <f t="shared" si="25"/>
        <v>0</v>
      </c>
      <c r="S204" s="11">
        <f t="shared" si="26"/>
        <v>0</v>
      </c>
      <c r="T204" s="11">
        <f t="shared" si="27"/>
        <v>0</v>
      </c>
      <c r="U204" s="10">
        <f>IF(TEAM.SCHEDULE!$N204="Draw",1,IF(TEAM.SCHEDULE!$N204=I204,3,0))</f>
        <v>3</v>
      </c>
      <c r="V204" s="10">
        <f>IF(TEAM.SCHEDULE!$N204="Draw",1,IF(TEAM.SCHEDULE!$N204=M204,3,0))</f>
        <v>3</v>
      </c>
      <c r="W204" s="1"/>
      <c r="X204" s="1"/>
      <c r="Y204" s="1"/>
      <c r="Z204" s="1"/>
      <c r="AA204" s="1"/>
      <c r="AB204" s="1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8"/>
      <c r="AO204" s="78"/>
      <c r="AP204" s="74"/>
      <c r="AQ204" s="74"/>
      <c r="AR204" s="74"/>
      <c r="AS204" s="74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spans="1:57" ht="30" customHeight="1">
      <c r="A205" s="1"/>
      <c r="B205" s="35"/>
      <c r="C205" s="36"/>
      <c r="D205" s="36"/>
      <c r="E205" s="35"/>
      <c r="F205" s="37"/>
      <c r="G205" s="38"/>
      <c r="H205" s="35"/>
      <c r="I205" s="35"/>
      <c r="J205" s="11"/>
      <c r="K205" s="268"/>
      <c r="L205" s="11"/>
      <c r="M205" s="39"/>
      <c r="N205" s="9" t="str">
        <f t="shared" si="22"/>
        <v/>
      </c>
      <c r="O205" s="10" t="str">
        <f t="shared" si="1"/>
        <v/>
      </c>
      <c r="P205" s="10" t="str">
        <f t="shared" si="23"/>
        <v/>
      </c>
      <c r="Q205" s="11">
        <f t="shared" si="24"/>
        <v>0</v>
      </c>
      <c r="R205" s="11">
        <f t="shared" si="25"/>
        <v>0</v>
      </c>
      <c r="S205" s="11">
        <f t="shared" si="26"/>
        <v>0</v>
      </c>
      <c r="T205" s="11">
        <f t="shared" si="27"/>
        <v>0</v>
      </c>
      <c r="U205" s="10">
        <f>IF(TEAM.SCHEDULE!$N205="Draw",1,IF(TEAM.SCHEDULE!$N205=I205,3,0))</f>
        <v>3</v>
      </c>
      <c r="V205" s="10">
        <f>IF(TEAM.SCHEDULE!$N205="Draw",1,IF(TEAM.SCHEDULE!$N205=M205,3,0))</f>
        <v>3</v>
      </c>
      <c r="W205" s="1"/>
      <c r="X205" s="1"/>
      <c r="Y205" s="1"/>
      <c r="Z205" s="1"/>
      <c r="AA205" s="1"/>
      <c r="AB205" s="1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8"/>
      <c r="AO205" s="78"/>
      <c r="AP205" s="74"/>
      <c r="AQ205" s="74"/>
      <c r="AR205" s="74"/>
      <c r="AS205" s="74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</row>
    <row r="206" spans="1:57" ht="30" customHeight="1">
      <c r="A206" s="1"/>
      <c r="B206" s="35"/>
      <c r="C206" s="36"/>
      <c r="D206" s="36"/>
      <c r="E206" s="35"/>
      <c r="F206" s="37"/>
      <c r="G206" s="38"/>
      <c r="H206" s="35"/>
      <c r="I206" s="35"/>
      <c r="J206" s="11"/>
      <c r="K206" s="268"/>
      <c r="L206" s="11"/>
      <c r="M206" s="39"/>
      <c r="N206" s="9" t="str">
        <f t="shared" si="22"/>
        <v/>
      </c>
      <c r="O206" s="10" t="str">
        <f t="shared" si="1"/>
        <v/>
      </c>
      <c r="P206" s="10" t="str">
        <f t="shared" si="23"/>
        <v/>
      </c>
      <c r="Q206" s="11">
        <f t="shared" si="24"/>
        <v>0</v>
      </c>
      <c r="R206" s="11">
        <f t="shared" si="25"/>
        <v>0</v>
      </c>
      <c r="S206" s="11">
        <f t="shared" si="26"/>
        <v>0</v>
      </c>
      <c r="T206" s="11">
        <f t="shared" si="27"/>
        <v>0</v>
      </c>
      <c r="U206" s="10">
        <f>IF(TEAM.SCHEDULE!$N206="Draw",1,IF(TEAM.SCHEDULE!$N206=I206,3,0))</f>
        <v>3</v>
      </c>
      <c r="V206" s="10">
        <f>IF(TEAM.SCHEDULE!$N206="Draw",1,IF(TEAM.SCHEDULE!$N206=M206,3,0))</f>
        <v>3</v>
      </c>
      <c r="W206" s="1"/>
      <c r="X206" s="1"/>
      <c r="Y206" s="1"/>
      <c r="Z206" s="1"/>
      <c r="AA206" s="1"/>
      <c r="AB206" s="1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8"/>
      <c r="AO206" s="78"/>
      <c r="AP206" s="74"/>
      <c r="AQ206" s="74"/>
      <c r="AR206" s="74"/>
      <c r="AS206" s="74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spans="1:57" ht="30" customHeight="1">
      <c r="A207" s="1"/>
      <c r="B207" s="35"/>
      <c r="C207" s="36"/>
      <c r="D207" s="36"/>
      <c r="E207" s="35"/>
      <c r="F207" s="37"/>
      <c r="G207" s="38"/>
      <c r="H207" s="35"/>
      <c r="I207" s="35"/>
      <c r="J207" s="11"/>
      <c r="K207" s="268"/>
      <c r="L207" s="11"/>
      <c r="M207" s="39"/>
      <c r="N207" s="9" t="str">
        <f t="shared" si="22"/>
        <v/>
      </c>
      <c r="O207" s="10" t="str">
        <f t="shared" si="1"/>
        <v/>
      </c>
      <c r="P207" s="10" t="str">
        <f t="shared" si="23"/>
        <v/>
      </c>
      <c r="Q207" s="11">
        <f t="shared" si="24"/>
        <v>0</v>
      </c>
      <c r="R207" s="11">
        <f t="shared" si="25"/>
        <v>0</v>
      </c>
      <c r="S207" s="11">
        <f t="shared" si="26"/>
        <v>0</v>
      </c>
      <c r="T207" s="11">
        <f t="shared" si="27"/>
        <v>0</v>
      </c>
      <c r="U207" s="10">
        <f>IF(TEAM.SCHEDULE!$N207="Draw",1,IF(TEAM.SCHEDULE!$N207=I207,3,0))</f>
        <v>3</v>
      </c>
      <c r="V207" s="10">
        <f>IF(TEAM.SCHEDULE!$N207="Draw",1,IF(TEAM.SCHEDULE!$N207=M207,3,0))</f>
        <v>3</v>
      </c>
      <c r="W207" s="1"/>
      <c r="X207" s="1"/>
      <c r="Y207" s="1"/>
      <c r="Z207" s="1"/>
      <c r="AA207" s="1"/>
      <c r="AB207" s="1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8"/>
      <c r="AO207" s="78"/>
      <c r="AP207" s="74"/>
      <c r="AQ207" s="74"/>
      <c r="AR207" s="74"/>
      <c r="AS207" s="74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1:57" ht="30" customHeight="1">
      <c r="A208" s="1"/>
      <c r="B208" s="35"/>
      <c r="C208" s="36"/>
      <c r="D208" s="36"/>
      <c r="E208" s="35"/>
      <c r="F208" s="37"/>
      <c r="G208" s="38"/>
      <c r="H208" s="35"/>
      <c r="I208" s="35"/>
      <c r="J208" s="11"/>
      <c r="K208" s="268"/>
      <c r="L208" s="11"/>
      <c r="M208" s="39"/>
      <c r="N208" s="9" t="str">
        <f t="shared" si="22"/>
        <v/>
      </c>
      <c r="O208" s="10" t="str">
        <f t="shared" si="1"/>
        <v/>
      </c>
      <c r="P208" s="10" t="str">
        <f t="shared" si="23"/>
        <v/>
      </c>
      <c r="Q208" s="11">
        <f t="shared" si="24"/>
        <v>0</v>
      </c>
      <c r="R208" s="11">
        <f t="shared" si="25"/>
        <v>0</v>
      </c>
      <c r="S208" s="11">
        <f t="shared" si="26"/>
        <v>0</v>
      </c>
      <c r="T208" s="11">
        <f t="shared" si="27"/>
        <v>0</v>
      </c>
      <c r="U208" s="10">
        <f>IF(TEAM.SCHEDULE!$N208="Draw",1,IF(TEAM.SCHEDULE!$N208=I208,3,0))</f>
        <v>3</v>
      </c>
      <c r="V208" s="10">
        <f>IF(TEAM.SCHEDULE!$N208="Draw",1,IF(TEAM.SCHEDULE!$N208=M208,3,0))</f>
        <v>3</v>
      </c>
      <c r="W208" s="1"/>
      <c r="X208" s="1"/>
      <c r="Y208" s="1"/>
      <c r="Z208" s="1"/>
      <c r="AA208" s="1"/>
      <c r="AB208" s="1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8"/>
      <c r="AO208" s="78"/>
      <c r="AP208" s="74"/>
      <c r="AQ208" s="74"/>
      <c r="AR208" s="74"/>
      <c r="AS208" s="74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ht="30" customHeight="1">
      <c r="A209" s="1"/>
      <c r="B209" s="35"/>
      <c r="C209" s="36"/>
      <c r="D209" s="36"/>
      <c r="E209" s="35"/>
      <c r="F209" s="37"/>
      <c r="G209" s="38"/>
      <c r="H209" s="35"/>
      <c r="I209" s="35"/>
      <c r="J209" s="11"/>
      <c r="K209" s="268"/>
      <c r="L209" s="11"/>
      <c r="M209" s="39"/>
      <c r="N209" s="9" t="str">
        <f t="shared" si="22"/>
        <v/>
      </c>
      <c r="O209" s="10" t="str">
        <f t="shared" si="1"/>
        <v/>
      </c>
      <c r="P209" s="10" t="str">
        <f t="shared" si="23"/>
        <v/>
      </c>
      <c r="Q209" s="11">
        <f t="shared" si="24"/>
        <v>0</v>
      </c>
      <c r="R209" s="11">
        <f t="shared" si="25"/>
        <v>0</v>
      </c>
      <c r="S209" s="11">
        <f t="shared" si="26"/>
        <v>0</v>
      </c>
      <c r="T209" s="11">
        <f t="shared" si="27"/>
        <v>0</v>
      </c>
      <c r="U209" s="10">
        <f>IF(TEAM.SCHEDULE!$N209="Draw",1,IF(TEAM.SCHEDULE!$N209=I209,3,0))</f>
        <v>3</v>
      </c>
      <c r="V209" s="10">
        <f>IF(TEAM.SCHEDULE!$N209="Draw",1,IF(TEAM.SCHEDULE!$N209=M209,3,0))</f>
        <v>3</v>
      </c>
      <c r="W209" s="1"/>
      <c r="X209" s="1"/>
      <c r="Y209" s="1"/>
      <c r="Z209" s="1"/>
      <c r="AA209" s="1"/>
      <c r="AB209" s="1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8"/>
      <c r="AO209" s="78"/>
      <c r="AP209" s="74"/>
      <c r="AQ209" s="74"/>
      <c r="AR209" s="74"/>
      <c r="AS209" s="74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:57" ht="30" customHeight="1">
      <c r="A210" s="1"/>
      <c r="B210" s="35"/>
      <c r="C210" s="36"/>
      <c r="D210" s="36"/>
      <c r="E210" s="35"/>
      <c r="F210" s="37"/>
      <c r="G210" s="38"/>
      <c r="H210" s="35"/>
      <c r="I210" s="35"/>
      <c r="J210" s="11"/>
      <c r="K210" s="268"/>
      <c r="L210" s="11"/>
      <c r="M210" s="39"/>
      <c r="N210" s="9" t="str">
        <f t="shared" si="22"/>
        <v/>
      </c>
      <c r="O210" s="10" t="str">
        <f t="shared" si="1"/>
        <v/>
      </c>
      <c r="P210" s="10" t="str">
        <f t="shared" si="23"/>
        <v/>
      </c>
      <c r="Q210" s="11">
        <f t="shared" si="24"/>
        <v>0</v>
      </c>
      <c r="R210" s="11">
        <f t="shared" si="25"/>
        <v>0</v>
      </c>
      <c r="S210" s="11">
        <f t="shared" si="26"/>
        <v>0</v>
      </c>
      <c r="T210" s="11">
        <f t="shared" si="27"/>
        <v>0</v>
      </c>
      <c r="U210" s="10">
        <f>IF(TEAM.SCHEDULE!$N210="Draw",1,IF(TEAM.SCHEDULE!$N210=I210,3,0))</f>
        <v>3</v>
      </c>
      <c r="V210" s="10">
        <f>IF(TEAM.SCHEDULE!$N210="Draw",1,IF(TEAM.SCHEDULE!$N210=M210,3,0))</f>
        <v>3</v>
      </c>
      <c r="W210" s="1"/>
      <c r="X210" s="1"/>
      <c r="Y210" s="1"/>
      <c r="Z210" s="1"/>
      <c r="AA210" s="1"/>
      <c r="AB210" s="1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8"/>
      <c r="AO210" s="78"/>
      <c r="AP210" s="74"/>
      <c r="AQ210" s="74"/>
      <c r="AR210" s="74"/>
      <c r="AS210" s="74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:57" ht="30" customHeight="1">
      <c r="A211" s="1"/>
      <c r="B211" s="35"/>
      <c r="C211" s="36"/>
      <c r="D211" s="36"/>
      <c r="E211" s="35"/>
      <c r="F211" s="37"/>
      <c r="G211" s="38"/>
      <c r="H211" s="35"/>
      <c r="I211" s="35"/>
      <c r="J211" s="11"/>
      <c r="K211" s="268"/>
      <c r="L211" s="11"/>
      <c r="M211" s="39"/>
      <c r="N211" s="9" t="str">
        <f t="shared" si="22"/>
        <v/>
      </c>
      <c r="O211" s="10" t="str">
        <f t="shared" si="1"/>
        <v/>
      </c>
      <c r="P211" s="10" t="str">
        <f t="shared" si="23"/>
        <v/>
      </c>
      <c r="Q211" s="11">
        <f t="shared" si="24"/>
        <v>0</v>
      </c>
      <c r="R211" s="11">
        <f t="shared" si="25"/>
        <v>0</v>
      </c>
      <c r="S211" s="11">
        <f t="shared" si="26"/>
        <v>0</v>
      </c>
      <c r="T211" s="11">
        <f t="shared" si="27"/>
        <v>0</v>
      </c>
      <c r="U211" s="10">
        <f>IF(TEAM.SCHEDULE!$N211="Draw",1,IF(TEAM.SCHEDULE!$N211=I211,3,0))</f>
        <v>3</v>
      </c>
      <c r="V211" s="10">
        <f>IF(TEAM.SCHEDULE!$N211="Draw",1,IF(TEAM.SCHEDULE!$N211=M211,3,0))</f>
        <v>3</v>
      </c>
      <c r="W211" s="1"/>
      <c r="X211" s="1"/>
      <c r="Y211" s="1"/>
      <c r="Z211" s="1"/>
      <c r="AA211" s="1"/>
      <c r="AB211" s="1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8"/>
      <c r="AO211" s="78"/>
      <c r="AP211" s="74"/>
      <c r="AQ211" s="74"/>
      <c r="AR211" s="74"/>
      <c r="AS211" s="74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:57" ht="30" customHeight="1">
      <c r="A212" s="1"/>
      <c r="B212" s="35"/>
      <c r="C212" s="36"/>
      <c r="D212" s="36"/>
      <c r="E212" s="35"/>
      <c r="F212" s="37"/>
      <c r="G212" s="38"/>
      <c r="H212" s="35"/>
      <c r="I212" s="35"/>
      <c r="J212" s="11"/>
      <c r="K212" s="268"/>
      <c r="L212" s="11"/>
      <c r="M212" s="39"/>
      <c r="N212" s="9" t="str">
        <f t="shared" si="22"/>
        <v/>
      </c>
      <c r="O212" s="10" t="str">
        <f t="shared" si="1"/>
        <v/>
      </c>
      <c r="P212" s="10" t="str">
        <f t="shared" si="23"/>
        <v/>
      </c>
      <c r="Q212" s="11">
        <f t="shared" si="24"/>
        <v>0</v>
      </c>
      <c r="R212" s="11">
        <f t="shared" si="25"/>
        <v>0</v>
      </c>
      <c r="S212" s="11">
        <f t="shared" si="26"/>
        <v>0</v>
      </c>
      <c r="T212" s="11">
        <f t="shared" si="27"/>
        <v>0</v>
      </c>
      <c r="U212" s="10">
        <f>IF(TEAM.SCHEDULE!$N212="Draw",1,IF(TEAM.SCHEDULE!$N212=I212,3,0))</f>
        <v>3</v>
      </c>
      <c r="V212" s="10">
        <f>IF(TEAM.SCHEDULE!$N212="Draw",1,IF(TEAM.SCHEDULE!$N212=M212,3,0))</f>
        <v>3</v>
      </c>
      <c r="W212" s="1"/>
      <c r="X212" s="1"/>
      <c r="Y212" s="1"/>
      <c r="Z212" s="1"/>
      <c r="AA212" s="1"/>
      <c r="AB212" s="1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8"/>
      <c r="AO212" s="78"/>
      <c r="AP212" s="74"/>
      <c r="AQ212" s="74"/>
      <c r="AR212" s="74"/>
      <c r="AS212" s="74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:57" ht="30" customHeight="1">
      <c r="A213" s="1"/>
      <c r="B213" s="35"/>
      <c r="C213" s="36"/>
      <c r="D213" s="36"/>
      <c r="E213" s="35"/>
      <c r="F213" s="37"/>
      <c r="G213" s="38"/>
      <c r="H213" s="35"/>
      <c r="I213" s="35"/>
      <c r="J213" s="11"/>
      <c r="K213" s="268"/>
      <c r="L213" s="11"/>
      <c r="M213" s="39"/>
      <c r="N213" s="9" t="str">
        <f t="shared" si="22"/>
        <v/>
      </c>
      <c r="O213" s="10" t="str">
        <f t="shared" si="1"/>
        <v/>
      </c>
      <c r="P213" s="10" t="str">
        <f t="shared" si="23"/>
        <v/>
      </c>
      <c r="Q213" s="11">
        <f t="shared" si="24"/>
        <v>0</v>
      </c>
      <c r="R213" s="11">
        <f t="shared" si="25"/>
        <v>0</v>
      </c>
      <c r="S213" s="11">
        <f t="shared" si="26"/>
        <v>0</v>
      </c>
      <c r="T213" s="11">
        <f t="shared" si="27"/>
        <v>0</v>
      </c>
      <c r="U213" s="10">
        <f>IF(TEAM.SCHEDULE!$N213="Draw",1,IF(TEAM.SCHEDULE!$N213=I213,3,0))</f>
        <v>3</v>
      </c>
      <c r="V213" s="10">
        <f>IF(TEAM.SCHEDULE!$N213="Draw",1,IF(TEAM.SCHEDULE!$N213=M213,3,0))</f>
        <v>3</v>
      </c>
      <c r="W213" s="1"/>
      <c r="X213" s="1"/>
      <c r="Y213" s="1"/>
      <c r="Z213" s="1"/>
      <c r="AA213" s="1"/>
      <c r="AB213" s="1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8"/>
      <c r="AO213" s="78"/>
      <c r="AP213" s="74"/>
      <c r="AQ213" s="74"/>
      <c r="AR213" s="74"/>
      <c r="AS213" s="74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:57" ht="30" customHeight="1">
      <c r="A214" s="1"/>
      <c r="B214" s="35"/>
      <c r="C214" s="36"/>
      <c r="D214" s="36"/>
      <c r="E214" s="35"/>
      <c r="F214" s="37"/>
      <c r="G214" s="38"/>
      <c r="H214" s="35"/>
      <c r="I214" s="35"/>
      <c r="J214" s="11"/>
      <c r="K214" s="268"/>
      <c r="L214" s="11"/>
      <c r="M214" s="39"/>
      <c r="N214" s="9" t="str">
        <f t="shared" si="22"/>
        <v/>
      </c>
      <c r="O214" s="10" t="str">
        <f t="shared" si="1"/>
        <v/>
      </c>
      <c r="P214" s="10" t="str">
        <f t="shared" si="23"/>
        <v/>
      </c>
      <c r="Q214" s="11">
        <f t="shared" si="24"/>
        <v>0</v>
      </c>
      <c r="R214" s="11">
        <f t="shared" si="25"/>
        <v>0</v>
      </c>
      <c r="S214" s="11">
        <f t="shared" si="26"/>
        <v>0</v>
      </c>
      <c r="T214" s="11">
        <f t="shared" si="27"/>
        <v>0</v>
      </c>
      <c r="U214" s="10">
        <f>IF(TEAM.SCHEDULE!$N214="Draw",1,IF(TEAM.SCHEDULE!$N214=I214,3,0))</f>
        <v>3</v>
      </c>
      <c r="V214" s="10">
        <f>IF(TEAM.SCHEDULE!$N214="Draw",1,IF(TEAM.SCHEDULE!$N214=M214,3,0))</f>
        <v>3</v>
      </c>
      <c r="W214" s="1"/>
      <c r="X214" s="1"/>
      <c r="Y214" s="1"/>
      <c r="Z214" s="1"/>
      <c r="AA214" s="1"/>
      <c r="AB214" s="1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8"/>
      <c r="AO214" s="78"/>
      <c r="AP214" s="74"/>
      <c r="AQ214" s="74"/>
      <c r="AR214" s="74"/>
      <c r="AS214" s="74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:57" ht="30" customHeight="1">
      <c r="A215" s="1"/>
      <c r="B215" s="35"/>
      <c r="C215" s="36"/>
      <c r="D215" s="36"/>
      <c r="E215" s="35"/>
      <c r="F215" s="37"/>
      <c r="G215" s="38"/>
      <c r="H215" s="35"/>
      <c r="I215" s="35"/>
      <c r="J215" s="11"/>
      <c r="K215" s="268"/>
      <c r="L215" s="11"/>
      <c r="M215" s="39"/>
      <c r="N215" s="9" t="str">
        <f t="shared" si="22"/>
        <v/>
      </c>
      <c r="O215" s="10" t="str">
        <f t="shared" si="1"/>
        <v/>
      </c>
      <c r="P215" s="10" t="str">
        <f t="shared" si="23"/>
        <v/>
      </c>
      <c r="Q215" s="11">
        <f t="shared" si="24"/>
        <v>0</v>
      </c>
      <c r="R215" s="11">
        <f t="shared" si="25"/>
        <v>0</v>
      </c>
      <c r="S215" s="11">
        <f t="shared" si="26"/>
        <v>0</v>
      </c>
      <c r="T215" s="11">
        <f t="shared" si="27"/>
        <v>0</v>
      </c>
      <c r="U215" s="10">
        <f>IF(TEAM.SCHEDULE!$N215="Draw",1,IF(TEAM.SCHEDULE!$N215=I215,3,0))</f>
        <v>3</v>
      </c>
      <c r="V215" s="10">
        <f>IF(TEAM.SCHEDULE!$N215="Draw",1,IF(TEAM.SCHEDULE!$N215=M215,3,0))</f>
        <v>3</v>
      </c>
      <c r="W215" s="1"/>
      <c r="X215" s="1"/>
      <c r="Y215" s="1"/>
      <c r="Z215" s="1"/>
      <c r="AA215" s="1"/>
      <c r="AB215" s="1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8"/>
      <c r="AO215" s="78"/>
      <c r="AP215" s="74"/>
      <c r="AQ215" s="74"/>
      <c r="AR215" s="74"/>
      <c r="AS215" s="74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:57" ht="30" customHeight="1">
      <c r="A216" s="1"/>
      <c r="B216" s="35"/>
      <c r="C216" s="36"/>
      <c r="D216" s="36"/>
      <c r="E216" s="35"/>
      <c r="F216" s="37"/>
      <c r="G216" s="38"/>
      <c r="H216" s="35"/>
      <c r="I216" s="35"/>
      <c r="J216" s="11"/>
      <c r="K216" s="268"/>
      <c r="L216" s="11"/>
      <c r="M216" s="39"/>
      <c r="N216" s="9" t="str">
        <f t="shared" si="22"/>
        <v/>
      </c>
      <c r="O216" s="10" t="str">
        <f t="shared" si="1"/>
        <v/>
      </c>
      <c r="P216" s="10" t="str">
        <f t="shared" si="23"/>
        <v/>
      </c>
      <c r="Q216" s="11">
        <f t="shared" si="24"/>
        <v>0</v>
      </c>
      <c r="R216" s="11">
        <f t="shared" si="25"/>
        <v>0</v>
      </c>
      <c r="S216" s="11">
        <f t="shared" si="26"/>
        <v>0</v>
      </c>
      <c r="T216" s="11">
        <f t="shared" si="27"/>
        <v>0</v>
      </c>
      <c r="U216" s="10">
        <f>IF(TEAM.SCHEDULE!$N216="Draw",1,IF(TEAM.SCHEDULE!$N216=I216,3,0))</f>
        <v>3</v>
      </c>
      <c r="V216" s="10">
        <f>IF(TEAM.SCHEDULE!$N216="Draw",1,IF(TEAM.SCHEDULE!$N216=M216,3,0))</f>
        <v>3</v>
      </c>
      <c r="W216" s="1"/>
      <c r="X216" s="1"/>
      <c r="Y216" s="1"/>
      <c r="Z216" s="1"/>
      <c r="AA216" s="1"/>
      <c r="AB216" s="1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8"/>
      <c r="AO216" s="78"/>
      <c r="AP216" s="74"/>
      <c r="AQ216" s="74"/>
      <c r="AR216" s="74"/>
      <c r="AS216" s="74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1:57" ht="30" customHeight="1">
      <c r="A217" s="1"/>
      <c r="B217" s="35"/>
      <c r="C217" s="36"/>
      <c r="D217" s="36"/>
      <c r="E217" s="35"/>
      <c r="F217" s="37"/>
      <c r="G217" s="38"/>
      <c r="H217" s="35"/>
      <c r="I217" s="35"/>
      <c r="J217" s="11"/>
      <c r="K217" s="268"/>
      <c r="L217" s="11"/>
      <c r="M217" s="39"/>
      <c r="N217" s="9" t="str">
        <f t="shared" si="22"/>
        <v/>
      </c>
      <c r="O217" s="10" t="str">
        <f t="shared" si="1"/>
        <v/>
      </c>
      <c r="P217" s="10" t="str">
        <f t="shared" si="23"/>
        <v/>
      </c>
      <c r="Q217" s="11">
        <f t="shared" si="24"/>
        <v>0</v>
      </c>
      <c r="R217" s="11">
        <f t="shared" si="25"/>
        <v>0</v>
      </c>
      <c r="S217" s="11">
        <f t="shared" si="26"/>
        <v>0</v>
      </c>
      <c r="T217" s="11">
        <f t="shared" si="27"/>
        <v>0</v>
      </c>
      <c r="U217" s="10">
        <f>IF(TEAM.SCHEDULE!$N217="Draw",1,IF(TEAM.SCHEDULE!$N217=I217,3,0))</f>
        <v>3</v>
      </c>
      <c r="V217" s="10">
        <f>IF(TEAM.SCHEDULE!$N217="Draw",1,IF(TEAM.SCHEDULE!$N217=M217,3,0))</f>
        <v>3</v>
      </c>
      <c r="W217" s="1"/>
      <c r="X217" s="1"/>
      <c r="Y217" s="1"/>
      <c r="Z217" s="1"/>
      <c r="AA217" s="1"/>
      <c r="AB217" s="1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8"/>
      <c r="AO217" s="78"/>
      <c r="AP217" s="74"/>
      <c r="AQ217" s="74"/>
      <c r="AR217" s="74"/>
      <c r="AS217" s="74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ht="30" customHeight="1">
      <c r="A218" s="1"/>
      <c r="B218" s="35"/>
      <c r="C218" s="36"/>
      <c r="D218" s="36"/>
      <c r="E218" s="35"/>
      <c r="F218" s="37"/>
      <c r="G218" s="38"/>
      <c r="H218" s="35"/>
      <c r="I218" s="35"/>
      <c r="J218" s="11"/>
      <c r="K218" s="268"/>
      <c r="L218" s="11"/>
      <c r="M218" s="39"/>
      <c r="N218" s="9" t="str">
        <f t="shared" si="22"/>
        <v/>
      </c>
      <c r="O218" s="10" t="str">
        <f t="shared" si="1"/>
        <v/>
      </c>
      <c r="P218" s="10" t="str">
        <f t="shared" si="23"/>
        <v/>
      </c>
      <c r="Q218" s="11">
        <f t="shared" si="24"/>
        <v>0</v>
      </c>
      <c r="R218" s="11">
        <f t="shared" si="25"/>
        <v>0</v>
      </c>
      <c r="S218" s="11">
        <f t="shared" si="26"/>
        <v>0</v>
      </c>
      <c r="T218" s="11">
        <f t="shared" si="27"/>
        <v>0</v>
      </c>
      <c r="U218" s="10">
        <f>IF(TEAM.SCHEDULE!$N218="Draw",1,IF(TEAM.SCHEDULE!$N218=I218,3,0))</f>
        <v>3</v>
      </c>
      <c r="V218" s="10">
        <f>IF(TEAM.SCHEDULE!$N218="Draw",1,IF(TEAM.SCHEDULE!$N218=M218,3,0))</f>
        <v>3</v>
      </c>
      <c r="W218" s="1"/>
      <c r="X218" s="1"/>
      <c r="Y218" s="1"/>
      <c r="Z218" s="1"/>
      <c r="AA218" s="1"/>
      <c r="AB218" s="1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8"/>
      <c r="AO218" s="78"/>
      <c r="AP218" s="74"/>
      <c r="AQ218" s="74"/>
      <c r="AR218" s="74"/>
      <c r="AS218" s="74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ht="30" customHeight="1">
      <c r="A219" s="1"/>
      <c r="B219" s="35"/>
      <c r="C219" s="36"/>
      <c r="D219" s="36"/>
      <c r="E219" s="35"/>
      <c r="F219" s="37"/>
      <c r="G219" s="38"/>
      <c r="H219" s="35"/>
      <c r="I219" s="35"/>
      <c r="J219" s="11"/>
      <c r="K219" s="268"/>
      <c r="L219" s="11"/>
      <c r="M219" s="39"/>
      <c r="N219" s="9" t="str">
        <f t="shared" si="22"/>
        <v/>
      </c>
      <c r="O219" s="10" t="str">
        <f t="shared" si="1"/>
        <v/>
      </c>
      <c r="P219" s="10" t="str">
        <f t="shared" si="23"/>
        <v/>
      </c>
      <c r="Q219" s="11">
        <f t="shared" si="24"/>
        <v>0</v>
      </c>
      <c r="R219" s="11">
        <f t="shared" si="25"/>
        <v>0</v>
      </c>
      <c r="S219" s="11">
        <f t="shared" si="26"/>
        <v>0</v>
      </c>
      <c r="T219" s="11">
        <f t="shared" si="27"/>
        <v>0</v>
      </c>
      <c r="U219" s="10">
        <f>IF(TEAM.SCHEDULE!$N219="Draw",1,IF(TEAM.SCHEDULE!$N219=I219,3,0))</f>
        <v>3</v>
      </c>
      <c r="V219" s="10">
        <f>IF(TEAM.SCHEDULE!$N219="Draw",1,IF(TEAM.SCHEDULE!$N219=M219,3,0))</f>
        <v>3</v>
      </c>
      <c r="W219" s="1"/>
      <c r="X219" s="1"/>
      <c r="Y219" s="1"/>
      <c r="Z219" s="1"/>
      <c r="AA219" s="1"/>
      <c r="AB219" s="1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8"/>
      <c r="AO219" s="78"/>
      <c r="AP219" s="74"/>
      <c r="AQ219" s="74"/>
      <c r="AR219" s="74"/>
      <c r="AS219" s="74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:57" ht="30" customHeight="1">
      <c r="A220" s="1"/>
      <c r="B220" s="35"/>
      <c r="C220" s="36"/>
      <c r="D220" s="36"/>
      <c r="E220" s="35"/>
      <c r="F220" s="37"/>
      <c r="G220" s="38"/>
      <c r="H220" s="35"/>
      <c r="I220" s="35"/>
      <c r="J220" s="11"/>
      <c r="K220" s="268"/>
      <c r="L220" s="11"/>
      <c r="M220" s="39"/>
      <c r="N220" s="9" t="str">
        <f t="shared" si="22"/>
        <v/>
      </c>
      <c r="O220" s="10" t="str">
        <f t="shared" si="1"/>
        <v/>
      </c>
      <c r="P220" s="10" t="str">
        <f t="shared" si="23"/>
        <v/>
      </c>
      <c r="Q220" s="11">
        <f t="shared" si="24"/>
        <v>0</v>
      </c>
      <c r="R220" s="11">
        <f t="shared" si="25"/>
        <v>0</v>
      </c>
      <c r="S220" s="11">
        <f t="shared" si="26"/>
        <v>0</v>
      </c>
      <c r="T220" s="11">
        <f t="shared" si="27"/>
        <v>0</v>
      </c>
      <c r="U220" s="10">
        <f>IF(TEAM.SCHEDULE!$N220="Draw",1,IF(TEAM.SCHEDULE!$N220=I220,3,0))</f>
        <v>3</v>
      </c>
      <c r="V220" s="10">
        <f>IF(TEAM.SCHEDULE!$N220="Draw",1,IF(TEAM.SCHEDULE!$N220=M220,3,0))</f>
        <v>3</v>
      </c>
      <c r="W220" s="1"/>
      <c r="X220" s="1"/>
      <c r="Y220" s="1"/>
      <c r="Z220" s="1"/>
      <c r="AA220" s="1"/>
      <c r="AB220" s="1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8"/>
      <c r="AO220" s="78"/>
      <c r="AP220" s="74"/>
      <c r="AQ220" s="74"/>
      <c r="AR220" s="74"/>
      <c r="AS220" s="74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:57" ht="30" customHeight="1">
      <c r="A221" s="1"/>
      <c r="B221" s="35"/>
      <c r="C221" s="36"/>
      <c r="D221" s="36"/>
      <c r="E221" s="35"/>
      <c r="F221" s="37"/>
      <c r="G221" s="38"/>
      <c r="H221" s="35"/>
      <c r="I221" s="35"/>
      <c r="J221" s="11"/>
      <c r="K221" s="268"/>
      <c r="L221" s="11"/>
      <c r="M221" s="39"/>
      <c r="N221" s="9" t="str">
        <f t="shared" si="22"/>
        <v/>
      </c>
      <c r="O221" s="10" t="str">
        <f t="shared" si="1"/>
        <v/>
      </c>
      <c r="P221" s="10" t="str">
        <f t="shared" si="23"/>
        <v/>
      </c>
      <c r="Q221" s="11">
        <f t="shared" si="24"/>
        <v>0</v>
      </c>
      <c r="R221" s="11">
        <f t="shared" si="25"/>
        <v>0</v>
      </c>
      <c r="S221" s="11">
        <f t="shared" si="26"/>
        <v>0</v>
      </c>
      <c r="T221" s="11">
        <f t="shared" si="27"/>
        <v>0</v>
      </c>
      <c r="U221" s="10">
        <f>IF(TEAM.SCHEDULE!$N221="Draw",1,IF(TEAM.SCHEDULE!$N221=I221,3,0))</f>
        <v>3</v>
      </c>
      <c r="V221" s="10">
        <f>IF(TEAM.SCHEDULE!$N221="Draw",1,IF(TEAM.SCHEDULE!$N221=M221,3,0))</f>
        <v>3</v>
      </c>
      <c r="W221" s="1"/>
      <c r="X221" s="1"/>
      <c r="Y221" s="1"/>
      <c r="Z221" s="1"/>
      <c r="AA221" s="1"/>
      <c r="AB221" s="1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8"/>
      <c r="AO221" s="78"/>
      <c r="AP221" s="74"/>
      <c r="AQ221" s="74"/>
      <c r="AR221" s="74"/>
      <c r="AS221" s="74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spans="1:57" ht="30" customHeight="1">
      <c r="A222" s="1"/>
      <c r="B222" s="35"/>
      <c r="C222" s="36"/>
      <c r="D222" s="36"/>
      <c r="E222" s="35"/>
      <c r="F222" s="37"/>
      <c r="G222" s="38"/>
      <c r="H222" s="35"/>
      <c r="I222" s="35"/>
      <c r="J222" s="11"/>
      <c r="K222" s="268"/>
      <c r="L222" s="11"/>
      <c r="M222" s="39"/>
      <c r="N222" s="9" t="str">
        <f t="shared" si="22"/>
        <v/>
      </c>
      <c r="O222" s="10" t="str">
        <f t="shared" si="1"/>
        <v/>
      </c>
      <c r="P222" s="10" t="str">
        <f t="shared" si="23"/>
        <v/>
      </c>
      <c r="Q222" s="11">
        <f t="shared" si="24"/>
        <v>0</v>
      </c>
      <c r="R222" s="11">
        <f t="shared" si="25"/>
        <v>0</v>
      </c>
      <c r="S222" s="11">
        <f t="shared" si="26"/>
        <v>0</v>
      </c>
      <c r="T222" s="11">
        <f t="shared" si="27"/>
        <v>0</v>
      </c>
      <c r="U222" s="10">
        <f>IF(TEAM.SCHEDULE!$N222="Draw",1,IF(TEAM.SCHEDULE!$N222=I222,3,0))</f>
        <v>3</v>
      </c>
      <c r="V222" s="10">
        <f>IF(TEAM.SCHEDULE!$N222="Draw",1,IF(TEAM.SCHEDULE!$N222=M222,3,0))</f>
        <v>3</v>
      </c>
      <c r="W222" s="1"/>
      <c r="X222" s="1"/>
      <c r="Y222" s="1"/>
      <c r="Z222" s="1"/>
      <c r="AA222" s="1"/>
      <c r="AB222" s="1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8"/>
      <c r="AO222" s="78"/>
      <c r="AP222" s="74"/>
      <c r="AQ222" s="74"/>
      <c r="AR222" s="74"/>
      <c r="AS222" s="74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1:57" ht="30" customHeight="1">
      <c r="A223" s="1"/>
      <c r="B223" s="35"/>
      <c r="C223" s="36"/>
      <c r="D223" s="36"/>
      <c r="E223" s="35"/>
      <c r="F223" s="37"/>
      <c r="G223" s="38"/>
      <c r="H223" s="35"/>
      <c r="I223" s="35"/>
      <c r="J223" s="11"/>
      <c r="K223" s="268"/>
      <c r="L223" s="11"/>
      <c r="M223" s="39"/>
      <c r="N223" s="9" t="str">
        <f t="shared" si="22"/>
        <v/>
      </c>
      <c r="O223" s="10" t="str">
        <f t="shared" si="1"/>
        <v/>
      </c>
      <c r="P223" s="10" t="str">
        <f t="shared" si="23"/>
        <v/>
      </c>
      <c r="Q223" s="11">
        <f t="shared" si="24"/>
        <v>0</v>
      </c>
      <c r="R223" s="11">
        <f t="shared" si="25"/>
        <v>0</v>
      </c>
      <c r="S223" s="11">
        <f t="shared" si="26"/>
        <v>0</v>
      </c>
      <c r="T223" s="11">
        <f t="shared" si="27"/>
        <v>0</v>
      </c>
      <c r="U223" s="10">
        <f>IF(TEAM.SCHEDULE!$N223="Draw",1,IF(TEAM.SCHEDULE!$N223=I223,3,0))</f>
        <v>3</v>
      </c>
      <c r="V223" s="10">
        <f>IF(TEAM.SCHEDULE!$N223="Draw",1,IF(TEAM.SCHEDULE!$N223=M223,3,0))</f>
        <v>3</v>
      </c>
      <c r="W223" s="1"/>
      <c r="X223" s="1"/>
      <c r="Y223" s="1"/>
      <c r="Z223" s="1"/>
      <c r="AA223" s="1"/>
      <c r="AB223" s="1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8"/>
      <c r="AO223" s="78"/>
      <c r="AP223" s="74"/>
      <c r="AQ223" s="74"/>
      <c r="AR223" s="74"/>
      <c r="AS223" s="74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</row>
    <row r="224" spans="1:57" ht="30" customHeight="1">
      <c r="A224" s="1"/>
      <c r="B224" s="35"/>
      <c r="C224" s="36"/>
      <c r="D224" s="36"/>
      <c r="E224" s="35"/>
      <c r="F224" s="37"/>
      <c r="G224" s="38"/>
      <c r="H224" s="35"/>
      <c r="I224" s="35"/>
      <c r="J224" s="11"/>
      <c r="K224" s="268"/>
      <c r="L224" s="11"/>
      <c r="M224" s="39"/>
      <c r="N224" s="9" t="str">
        <f t="shared" si="22"/>
        <v/>
      </c>
      <c r="O224" s="10" t="str">
        <f t="shared" si="1"/>
        <v/>
      </c>
      <c r="P224" s="10" t="str">
        <f t="shared" si="23"/>
        <v/>
      </c>
      <c r="Q224" s="11">
        <f t="shared" si="24"/>
        <v>0</v>
      </c>
      <c r="R224" s="11">
        <f t="shared" si="25"/>
        <v>0</v>
      </c>
      <c r="S224" s="11">
        <f t="shared" si="26"/>
        <v>0</v>
      </c>
      <c r="T224" s="11">
        <f t="shared" si="27"/>
        <v>0</v>
      </c>
      <c r="U224" s="10">
        <f>IF(TEAM.SCHEDULE!$N224="Draw",1,IF(TEAM.SCHEDULE!$N224=I224,3,0))</f>
        <v>3</v>
      </c>
      <c r="V224" s="10">
        <f>IF(TEAM.SCHEDULE!$N224="Draw",1,IF(TEAM.SCHEDULE!$N224=M224,3,0))</f>
        <v>3</v>
      </c>
      <c r="W224" s="1"/>
      <c r="X224" s="1"/>
      <c r="Y224" s="1"/>
      <c r="Z224" s="1"/>
      <c r="AA224" s="1"/>
      <c r="AB224" s="1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8"/>
      <c r="AO224" s="78"/>
      <c r="AP224" s="74"/>
      <c r="AQ224" s="74"/>
      <c r="AR224" s="74"/>
      <c r="AS224" s="74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1:57" ht="30" customHeight="1">
      <c r="A225" s="1"/>
      <c r="B225" s="35"/>
      <c r="C225" s="36"/>
      <c r="D225" s="36"/>
      <c r="E225" s="35"/>
      <c r="F225" s="37"/>
      <c r="G225" s="38"/>
      <c r="H225" s="35"/>
      <c r="I225" s="35"/>
      <c r="J225" s="11"/>
      <c r="K225" s="268"/>
      <c r="L225" s="11"/>
      <c r="M225" s="39"/>
      <c r="N225" s="9" t="str">
        <f t="shared" si="22"/>
        <v/>
      </c>
      <c r="O225" s="10" t="str">
        <f t="shared" si="1"/>
        <v/>
      </c>
      <c r="P225" s="10" t="str">
        <f t="shared" si="23"/>
        <v/>
      </c>
      <c r="Q225" s="11">
        <f t="shared" si="24"/>
        <v>0</v>
      </c>
      <c r="R225" s="11">
        <f t="shared" si="25"/>
        <v>0</v>
      </c>
      <c r="S225" s="11">
        <f t="shared" si="26"/>
        <v>0</v>
      </c>
      <c r="T225" s="11">
        <f t="shared" si="27"/>
        <v>0</v>
      </c>
      <c r="U225" s="10">
        <f>IF(TEAM.SCHEDULE!$N225="Draw",1,IF(TEAM.SCHEDULE!$N225=I225,3,0))</f>
        <v>3</v>
      </c>
      <c r="V225" s="10">
        <f>IF(TEAM.SCHEDULE!$N225="Draw",1,IF(TEAM.SCHEDULE!$N225=M225,3,0))</f>
        <v>3</v>
      </c>
      <c r="W225" s="1"/>
      <c r="X225" s="1"/>
      <c r="Y225" s="1"/>
      <c r="Z225" s="1"/>
      <c r="AA225" s="1"/>
      <c r="AB225" s="1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8"/>
      <c r="AO225" s="78"/>
      <c r="AP225" s="74"/>
      <c r="AQ225" s="74"/>
      <c r="AR225" s="74"/>
      <c r="AS225" s="74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1:57" ht="30" customHeight="1">
      <c r="A226" s="1"/>
      <c r="B226" s="35"/>
      <c r="C226" s="36"/>
      <c r="D226" s="36"/>
      <c r="E226" s="35"/>
      <c r="F226" s="37"/>
      <c r="G226" s="38"/>
      <c r="H226" s="35"/>
      <c r="I226" s="35"/>
      <c r="J226" s="11"/>
      <c r="K226" s="268"/>
      <c r="L226" s="11"/>
      <c r="M226" s="39"/>
      <c r="N226" s="9" t="str">
        <f t="shared" si="22"/>
        <v/>
      </c>
      <c r="O226" s="10" t="str">
        <f t="shared" si="1"/>
        <v/>
      </c>
      <c r="P226" s="10" t="str">
        <f t="shared" si="23"/>
        <v/>
      </c>
      <c r="Q226" s="11">
        <f t="shared" si="24"/>
        <v>0</v>
      </c>
      <c r="R226" s="11">
        <f t="shared" si="25"/>
        <v>0</v>
      </c>
      <c r="S226" s="11">
        <f t="shared" si="26"/>
        <v>0</v>
      </c>
      <c r="T226" s="11">
        <f t="shared" si="27"/>
        <v>0</v>
      </c>
      <c r="U226" s="10">
        <f>IF(TEAM.SCHEDULE!$N226="Draw",1,IF(TEAM.SCHEDULE!$N226=I226,3,0))</f>
        <v>3</v>
      </c>
      <c r="V226" s="10">
        <f>IF(TEAM.SCHEDULE!$N226="Draw",1,IF(TEAM.SCHEDULE!$N226=M226,3,0))</f>
        <v>3</v>
      </c>
      <c r="W226" s="1"/>
      <c r="X226" s="1"/>
      <c r="Y226" s="1"/>
      <c r="Z226" s="1"/>
      <c r="AA226" s="1"/>
      <c r="AB226" s="1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8"/>
      <c r="AO226" s="78"/>
      <c r="AP226" s="74"/>
      <c r="AQ226" s="74"/>
      <c r="AR226" s="74"/>
      <c r="AS226" s="74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1:57" ht="30" customHeight="1">
      <c r="A227" s="1"/>
      <c r="B227" s="35"/>
      <c r="C227" s="36"/>
      <c r="D227" s="36"/>
      <c r="E227" s="35"/>
      <c r="F227" s="37"/>
      <c r="G227" s="38"/>
      <c r="H227" s="35"/>
      <c r="I227" s="35"/>
      <c r="J227" s="11"/>
      <c r="K227" s="268"/>
      <c r="L227" s="11"/>
      <c r="M227" s="39"/>
      <c r="N227" s="9" t="str">
        <f t="shared" si="22"/>
        <v/>
      </c>
      <c r="O227" s="10" t="str">
        <f t="shared" si="1"/>
        <v/>
      </c>
      <c r="P227" s="10" t="str">
        <f t="shared" si="23"/>
        <v/>
      </c>
      <c r="Q227" s="11">
        <f t="shared" si="24"/>
        <v>0</v>
      </c>
      <c r="R227" s="11">
        <f t="shared" si="25"/>
        <v>0</v>
      </c>
      <c r="S227" s="11">
        <f t="shared" si="26"/>
        <v>0</v>
      </c>
      <c r="T227" s="11">
        <f t="shared" si="27"/>
        <v>0</v>
      </c>
      <c r="U227" s="10">
        <f>IF(TEAM.SCHEDULE!$N227="Draw",1,IF(TEAM.SCHEDULE!$N227=I227,3,0))</f>
        <v>3</v>
      </c>
      <c r="V227" s="10">
        <f>IF(TEAM.SCHEDULE!$N227="Draw",1,IF(TEAM.SCHEDULE!$N227=M227,3,0))</f>
        <v>3</v>
      </c>
      <c r="W227" s="1"/>
      <c r="X227" s="1"/>
      <c r="Y227" s="1"/>
      <c r="Z227" s="1"/>
      <c r="AA227" s="1"/>
      <c r="AB227" s="1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8"/>
      <c r="AO227" s="78"/>
      <c r="AP227" s="74"/>
      <c r="AQ227" s="74"/>
      <c r="AR227" s="74"/>
      <c r="AS227" s="74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1:57" ht="30" customHeight="1">
      <c r="A228" s="1"/>
      <c r="B228" s="35"/>
      <c r="C228" s="36"/>
      <c r="D228" s="36"/>
      <c r="E228" s="35"/>
      <c r="F228" s="37"/>
      <c r="G228" s="38"/>
      <c r="H228" s="35"/>
      <c r="I228" s="35"/>
      <c r="J228" s="11"/>
      <c r="K228" s="268"/>
      <c r="L228" s="11"/>
      <c r="M228" s="39"/>
      <c r="N228" s="9" t="str">
        <f t="shared" si="22"/>
        <v/>
      </c>
      <c r="O228" s="10" t="str">
        <f t="shared" si="1"/>
        <v/>
      </c>
      <c r="P228" s="10" t="str">
        <f t="shared" si="23"/>
        <v/>
      </c>
      <c r="Q228" s="11">
        <f t="shared" si="24"/>
        <v>0</v>
      </c>
      <c r="R228" s="11">
        <f t="shared" si="25"/>
        <v>0</v>
      </c>
      <c r="S228" s="11">
        <f t="shared" si="26"/>
        <v>0</v>
      </c>
      <c r="T228" s="11">
        <f t="shared" si="27"/>
        <v>0</v>
      </c>
      <c r="U228" s="10">
        <f>IF(TEAM.SCHEDULE!$N228="Draw",1,IF(TEAM.SCHEDULE!$N228=I228,3,0))</f>
        <v>3</v>
      </c>
      <c r="V228" s="10">
        <f>IF(TEAM.SCHEDULE!$N228="Draw",1,IF(TEAM.SCHEDULE!$N228=M228,3,0))</f>
        <v>3</v>
      </c>
      <c r="W228" s="1"/>
      <c r="X228" s="1"/>
      <c r="Y228" s="1"/>
      <c r="Z228" s="1"/>
      <c r="AA228" s="1"/>
      <c r="AB228" s="1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8"/>
      <c r="AO228" s="78"/>
      <c r="AP228" s="74"/>
      <c r="AQ228" s="74"/>
      <c r="AR228" s="74"/>
      <c r="AS228" s="74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spans="1:57" ht="30" customHeight="1">
      <c r="A229" s="1"/>
      <c r="B229" s="35"/>
      <c r="C229" s="36"/>
      <c r="D229" s="36"/>
      <c r="E229" s="35"/>
      <c r="F229" s="37"/>
      <c r="G229" s="38"/>
      <c r="H229" s="35"/>
      <c r="I229" s="35"/>
      <c r="J229" s="11"/>
      <c r="K229" s="268"/>
      <c r="L229" s="11"/>
      <c r="M229" s="39"/>
      <c r="N229" s="9" t="str">
        <f t="shared" si="22"/>
        <v/>
      </c>
      <c r="O229" s="10" t="str">
        <f t="shared" si="1"/>
        <v/>
      </c>
      <c r="P229" s="10" t="str">
        <f t="shared" si="23"/>
        <v/>
      </c>
      <c r="Q229" s="11">
        <f t="shared" si="24"/>
        <v>0</v>
      </c>
      <c r="R229" s="11">
        <f t="shared" si="25"/>
        <v>0</v>
      </c>
      <c r="S229" s="11">
        <f t="shared" si="26"/>
        <v>0</v>
      </c>
      <c r="T229" s="11">
        <f t="shared" si="27"/>
        <v>0</v>
      </c>
      <c r="U229" s="10">
        <f>IF(TEAM.SCHEDULE!$N229="Draw",1,IF(TEAM.SCHEDULE!$N229=I229,3,0))</f>
        <v>3</v>
      </c>
      <c r="V229" s="10">
        <f>IF(TEAM.SCHEDULE!$N229="Draw",1,IF(TEAM.SCHEDULE!$N229=M229,3,0))</f>
        <v>3</v>
      </c>
      <c r="W229" s="1"/>
      <c r="X229" s="1"/>
      <c r="Y229" s="1"/>
      <c r="Z229" s="1"/>
      <c r="AA229" s="1"/>
      <c r="AB229" s="1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8"/>
      <c r="AO229" s="78"/>
      <c r="AP229" s="74"/>
      <c r="AQ229" s="74"/>
      <c r="AR229" s="74"/>
      <c r="AS229" s="74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1:57" ht="30" customHeight="1">
      <c r="A230" s="1"/>
      <c r="B230" s="35"/>
      <c r="C230" s="36"/>
      <c r="D230" s="36"/>
      <c r="E230" s="35"/>
      <c r="F230" s="37"/>
      <c r="G230" s="38"/>
      <c r="H230" s="35"/>
      <c r="I230" s="35"/>
      <c r="J230" s="11"/>
      <c r="K230" s="268"/>
      <c r="L230" s="11"/>
      <c r="M230" s="39"/>
      <c r="N230" s="9" t="str">
        <f t="shared" si="22"/>
        <v/>
      </c>
      <c r="O230" s="10" t="str">
        <f t="shared" si="1"/>
        <v/>
      </c>
      <c r="P230" s="10" t="str">
        <f t="shared" si="23"/>
        <v/>
      </c>
      <c r="Q230" s="11">
        <f t="shared" si="24"/>
        <v>0</v>
      </c>
      <c r="R230" s="11">
        <f t="shared" si="25"/>
        <v>0</v>
      </c>
      <c r="S230" s="11">
        <f t="shared" si="26"/>
        <v>0</v>
      </c>
      <c r="T230" s="11">
        <f t="shared" si="27"/>
        <v>0</v>
      </c>
      <c r="U230" s="10">
        <f>IF(TEAM.SCHEDULE!$N230="Draw",1,IF(TEAM.SCHEDULE!$N230=I230,3,0))</f>
        <v>3</v>
      </c>
      <c r="V230" s="10">
        <f>IF(TEAM.SCHEDULE!$N230="Draw",1,IF(TEAM.SCHEDULE!$N230=M230,3,0))</f>
        <v>3</v>
      </c>
      <c r="W230" s="1"/>
      <c r="X230" s="1"/>
      <c r="Y230" s="1"/>
      <c r="Z230" s="1"/>
      <c r="AA230" s="1"/>
      <c r="AB230" s="1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8"/>
      <c r="AO230" s="78"/>
      <c r="AP230" s="74"/>
      <c r="AQ230" s="74"/>
      <c r="AR230" s="74"/>
      <c r="AS230" s="74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1:57" ht="30" customHeight="1">
      <c r="A231" s="1"/>
      <c r="B231" s="35"/>
      <c r="C231" s="36"/>
      <c r="D231" s="36"/>
      <c r="E231" s="35"/>
      <c r="F231" s="37"/>
      <c r="G231" s="38"/>
      <c r="H231" s="35"/>
      <c r="I231" s="35"/>
      <c r="J231" s="11"/>
      <c r="K231" s="268"/>
      <c r="L231" s="11"/>
      <c r="M231" s="39"/>
      <c r="N231" s="9" t="str">
        <f t="shared" si="22"/>
        <v/>
      </c>
      <c r="O231" s="10" t="str">
        <f t="shared" si="1"/>
        <v/>
      </c>
      <c r="P231" s="10" t="str">
        <f t="shared" si="23"/>
        <v/>
      </c>
      <c r="Q231" s="11">
        <f t="shared" si="24"/>
        <v>0</v>
      </c>
      <c r="R231" s="11">
        <f t="shared" si="25"/>
        <v>0</v>
      </c>
      <c r="S231" s="11">
        <f t="shared" si="26"/>
        <v>0</v>
      </c>
      <c r="T231" s="11">
        <f t="shared" si="27"/>
        <v>0</v>
      </c>
      <c r="U231" s="10">
        <f>IF(TEAM.SCHEDULE!$N231="Draw",1,IF(TEAM.SCHEDULE!$N231=I231,3,0))</f>
        <v>3</v>
      </c>
      <c r="V231" s="10">
        <f>IF(TEAM.SCHEDULE!$N231="Draw",1,IF(TEAM.SCHEDULE!$N231=M231,3,0))</f>
        <v>3</v>
      </c>
      <c r="W231" s="1"/>
      <c r="X231" s="1"/>
      <c r="Y231" s="1"/>
      <c r="Z231" s="1"/>
      <c r="AA231" s="1"/>
      <c r="AB231" s="1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8"/>
      <c r="AO231" s="78"/>
      <c r="AP231" s="74"/>
      <c r="AQ231" s="74"/>
      <c r="AR231" s="74"/>
      <c r="AS231" s="74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spans="1:57" ht="30" customHeight="1">
      <c r="A232" s="1"/>
      <c r="B232" s="35"/>
      <c r="C232" s="36"/>
      <c r="D232" s="36"/>
      <c r="E232" s="35"/>
      <c r="F232" s="35"/>
      <c r="G232" s="38"/>
      <c r="H232" s="35"/>
      <c r="I232" s="35"/>
      <c r="J232" s="11"/>
      <c r="K232" s="268"/>
      <c r="L232" s="11"/>
      <c r="M232" s="39"/>
      <c r="N232" s="9" t="str">
        <f t="shared" si="22"/>
        <v/>
      </c>
      <c r="O232" s="10" t="str">
        <f t="shared" si="1"/>
        <v/>
      </c>
      <c r="P232" s="10" t="str">
        <f t="shared" si="23"/>
        <v/>
      </c>
      <c r="Q232" s="11">
        <f t="shared" si="24"/>
        <v>0</v>
      </c>
      <c r="R232" s="11">
        <f t="shared" si="25"/>
        <v>0</v>
      </c>
      <c r="S232" s="11">
        <f t="shared" si="26"/>
        <v>0</v>
      </c>
      <c r="T232" s="11">
        <f t="shared" si="27"/>
        <v>0</v>
      </c>
      <c r="U232" s="10">
        <f>IF(TEAM.SCHEDULE!$N232="Draw",1,IF(TEAM.SCHEDULE!$N232=I232,3,0))</f>
        <v>3</v>
      </c>
      <c r="V232" s="10">
        <f>IF(TEAM.SCHEDULE!$N232="Draw",1,IF(TEAM.SCHEDULE!$N232=M232,3,0))</f>
        <v>3</v>
      </c>
      <c r="W232" s="1"/>
      <c r="X232" s="1"/>
      <c r="Y232" s="1"/>
      <c r="Z232" s="1"/>
      <c r="AA232" s="1"/>
      <c r="AB232" s="1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8"/>
      <c r="AO232" s="78"/>
      <c r="AP232" s="74"/>
      <c r="AQ232" s="74"/>
      <c r="AR232" s="74"/>
      <c r="AS232" s="74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spans="1:57" ht="30" customHeight="1">
      <c r="A233" s="1"/>
      <c r="B233" s="35"/>
      <c r="C233" s="36"/>
      <c r="D233" s="36"/>
      <c r="E233" s="35"/>
      <c r="F233" s="35"/>
      <c r="G233" s="38"/>
      <c r="H233" s="35"/>
      <c r="I233" s="35"/>
      <c r="J233" s="11"/>
      <c r="K233" s="268"/>
      <c r="L233" s="11"/>
      <c r="M233" s="39"/>
      <c r="N233" s="9" t="str">
        <f t="shared" si="22"/>
        <v/>
      </c>
      <c r="O233" s="10" t="str">
        <f t="shared" si="1"/>
        <v/>
      </c>
      <c r="P233" s="10" t="str">
        <f t="shared" si="23"/>
        <v/>
      </c>
      <c r="Q233" s="11">
        <f t="shared" si="24"/>
        <v>0</v>
      </c>
      <c r="R233" s="11">
        <f t="shared" si="25"/>
        <v>0</v>
      </c>
      <c r="S233" s="11">
        <f t="shared" si="26"/>
        <v>0</v>
      </c>
      <c r="T233" s="11">
        <f t="shared" si="27"/>
        <v>0</v>
      </c>
      <c r="U233" s="10">
        <f>IF(TEAM.SCHEDULE!$N233="Draw",1,IF(TEAM.SCHEDULE!$N233=I233,3,0))</f>
        <v>3</v>
      </c>
      <c r="V233" s="10">
        <f>IF(TEAM.SCHEDULE!$N233="Draw",1,IF(TEAM.SCHEDULE!$N233=M233,3,0))</f>
        <v>3</v>
      </c>
      <c r="W233" s="1"/>
      <c r="X233" s="1"/>
      <c r="Y233" s="1"/>
      <c r="Z233" s="1"/>
      <c r="AA233" s="1"/>
      <c r="AB233" s="1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8"/>
      <c r="AO233" s="78"/>
      <c r="AP233" s="74"/>
      <c r="AQ233" s="74"/>
      <c r="AR233" s="74"/>
      <c r="AS233" s="74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spans="1:57" ht="30" customHeight="1">
      <c r="A234" s="1"/>
      <c r="B234" s="35"/>
      <c r="C234" s="36"/>
      <c r="D234" s="36"/>
      <c r="E234" s="35"/>
      <c r="F234" s="35"/>
      <c r="G234" s="38"/>
      <c r="H234" s="35"/>
      <c r="I234" s="35"/>
      <c r="J234" s="11"/>
      <c r="K234" s="268"/>
      <c r="L234" s="11"/>
      <c r="M234" s="39"/>
      <c r="N234" s="9" t="str">
        <f t="shared" si="22"/>
        <v/>
      </c>
      <c r="O234" s="10" t="str">
        <f t="shared" si="1"/>
        <v/>
      </c>
      <c r="P234" s="10" t="str">
        <f t="shared" si="23"/>
        <v/>
      </c>
      <c r="Q234" s="11">
        <f t="shared" si="24"/>
        <v>0</v>
      </c>
      <c r="R234" s="11">
        <f t="shared" si="25"/>
        <v>0</v>
      </c>
      <c r="S234" s="11">
        <f t="shared" si="26"/>
        <v>0</v>
      </c>
      <c r="T234" s="11">
        <f t="shared" si="27"/>
        <v>0</v>
      </c>
      <c r="U234" s="10">
        <f>IF(TEAM.SCHEDULE!$N234="Draw",1,IF(TEAM.SCHEDULE!$N234=I234,3,0))</f>
        <v>3</v>
      </c>
      <c r="V234" s="10">
        <f>IF(TEAM.SCHEDULE!$N234="Draw",1,IF(TEAM.SCHEDULE!$N234=M234,3,0))</f>
        <v>3</v>
      </c>
      <c r="W234" s="1"/>
      <c r="X234" s="1"/>
      <c r="Y234" s="1"/>
      <c r="Z234" s="1"/>
      <c r="AA234" s="1"/>
      <c r="AB234" s="1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8"/>
      <c r="AO234" s="78"/>
      <c r="AP234" s="74"/>
      <c r="AQ234" s="74"/>
      <c r="AR234" s="74"/>
      <c r="AS234" s="74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spans="1:57" ht="30" customHeight="1">
      <c r="A235" s="1"/>
      <c r="B235" s="35"/>
      <c r="C235" s="36"/>
      <c r="D235" s="36"/>
      <c r="E235" s="35"/>
      <c r="F235" s="35"/>
      <c r="G235" s="38"/>
      <c r="H235" s="35"/>
      <c r="I235" s="35"/>
      <c r="J235" s="11"/>
      <c r="K235" s="268"/>
      <c r="L235" s="11"/>
      <c r="M235" s="39"/>
      <c r="N235" s="9" t="str">
        <f t="shared" si="22"/>
        <v/>
      </c>
      <c r="O235" s="10" t="str">
        <f t="shared" si="1"/>
        <v/>
      </c>
      <c r="P235" s="10" t="str">
        <f t="shared" si="23"/>
        <v/>
      </c>
      <c r="Q235" s="11">
        <f t="shared" si="24"/>
        <v>0</v>
      </c>
      <c r="R235" s="11">
        <f t="shared" si="25"/>
        <v>0</v>
      </c>
      <c r="S235" s="11">
        <f t="shared" si="26"/>
        <v>0</v>
      </c>
      <c r="T235" s="11">
        <f t="shared" si="27"/>
        <v>0</v>
      </c>
      <c r="U235" s="10">
        <f>IF(TEAM.SCHEDULE!$N235="Draw",1,IF(TEAM.SCHEDULE!$N235=I235,3,0))</f>
        <v>3</v>
      </c>
      <c r="V235" s="10">
        <f>IF(TEAM.SCHEDULE!$N235="Draw",1,IF(TEAM.SCHEDULE!$N235=M235,3,0))</f>
        <v>3</v>
      </c>
      <c r="W235" s="1"/>
      <c r="X235" s="1"/>
      <c r="Y235" s="1"/>
      <c r="Z235" s="1"/>
      <c r="AA235" s="1"/>
      <c r="AB235" s="1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8"/>
      <c r="AO235" s="78"/>
      <c r="AP235" s="74"/>
      <c r="AQ235" s="74"/>
      <c r="AR235" s="74"/>
      <c r="AS235" s="74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spans="1:57" ht="30" customHeight="1">
      <c r="A236" s="1"/>
      <c r="B236" s="35"/>
      <c r="C236" s="36"/>
      <c r="D236" s="36"/>
      <c r="E236" s="35"/>
      <c r="F236" s="35"/>
      <c r="G236" s="38"/>
      <c r="H236" s="35"/>
      <c r="I236" s="35"/>
      <c r="J236" s="11"/>
      <c r="K236" s="268"/>
      <c r="L236" s="11"/>
      <c r="M236" s="39"/>
      <c r="N236" s="9" t="str">
        <f t="shared" si="22"/>
        <v/>
      </c>
      <c r="O236" s="10" t="str">
        <f t="shared" si="1"/>
        <v/>
      </c>
      <c r="P236" s="10" t="str">
        <f t="shared" si="23"/>
        <v/>
      </c>
      <c r="Q236" s="11">
        <f t="shared" si="24"/>
        <v>0</v>
      </c>
      <c r="R236" s="11">
        <f t="shared" si="25"/>
        <v>0</v>
      </c>
      <c r="S236" s="11">
        <f t="shared" si="26"/>
        <v>0</v>
      </c>
      <c r="T236" s="11">
        <f t="shared" si="27"/>
        <v>0</v>
      </c>
      <c r="U236" s="10">
        <f>IF(TEAM.SCHEDULE!$N236="Draw",1,IF(TEAM.SCHEDULE!$N236=I236,3,0))</f>
        <v>3</v>
      </c>
      <c r="V236" s="10">
        <f>IF(TEAM.SCHEDULE!$N236="Draw",1,IF(TEAM.SCHEDULE!$N236=M236,3,0))</f>
        <v>3</v>
      </c>
      <c r="W236" s="1"/>
      <c r="X236" s="1"/>
      <c r="Y236" s="1"/>
      <c r="Z236" s="1"/>
      <c r="AA236" s="1"/>
      <c r="AB236" s="1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8"/>
      <c r="AO236" s="78"/>
      <c r="AP236" s="74"/>
      <c r="AQ236" s="74"/>
      <c r="AR236" s="74"/>
      <c r="AS236" s="74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:57" ht="30" customHeight="1">
      <c r="A237" s="1"/>
      <c r="B237" s="35"/>
      <c r="C237" s="36"/>
      <c r="D237" s="36"/>
      <c r="E237" s="35"/>
      <c r="F237" s="35"/>
      <c r="G237" s="38"/>
      <c r="H237" s="35"/>
      <c r="I237" s="35"/>
      <c r="J237" s="11"/>
      <c r="K237" s="268"/>
      <c r="L237" s="11"/>
      <c r="M237" s="39"/>
      <c r="N237" s="9" t="str">
        <f t="shared" si="22"/>
        <v/>
      </c>
      <c r="O237" s="10" t="str">
        <f t="shared" si="1"/>
        <v/>
      </c>
      <c r="P237" s="10" t="str">
        <f t="shared" si="23"/>
        <v/>
      </c>
      <c r="Q237" s="11">
        <f t="shared" si="24"/>
        <v>0</v>
      </c>
      <c r="R237" s="11">
        <f t="shared" si="25"/>
        <v>0</v>
      </c>
      <c r="S237" s="11">
        <f t="shared" si="26"/>
        <v>0</v>
      </c>
      <c r="T237" s="11">
        <f t="shared" si="27"/>
        <v>0</v>
      </c>
      <c r="U237" s="10">
        <f>IF(TEAM.SCHEDULE!$N237="Draw",1,IF(TEAM.SCHEDULE!$N237=I237,3,0))</f>
        <v>3</v>
      </c>
      <c r="V237" s="10">
        <f>IF(TEAM.SCHEDULE!$N237="Draw",1,IF(TEAM.SCHEDULE!$N237=M237,3,0))</f>
        <v>3</v>
      </c>
      <c r="W237" s="1"/>
      <c r="X237" s="1"/>
      <c r="Y237" s="1"/>
      <c r="Z237" s="1"/>
      <c r="AA237" s="1"/>
      <c r="AB237" s="1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8"/>
      <c r="AO237" s="78"/>
      <c r="AP237" s="74"/>
      <c r="AQ237" s="74"/>
      <c r="AR237" s="74"/>
      <c r="AS237" s="74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:57" ht="30" customHeight="1">
      <c r="A238" s="1"/>
      <c r="B238" s="35"/>
      <c r="C238" s="36"/>
      <c r="D238" s="36"/>
      <c r="E238" s="35"/>
      <c r="F238" s="35"/>
      <c r="G238" s="38"/>
      <c r="H238" s="35"/>
      <c r="I238" s="35"/>
      <c r="J238" s="11"/>
      <c r="K238" s="268"/>
      <c r="L238" s="11"/>
      <c r="M238" s="39"/>
      <c r="N238" s="9" t="str">
        <f t="shared" si="22"/>
        <v/>
      </c>
      <c r="O238" s="10" t="str">
        <f t="shared" si="1"/>
        <v/>
      </c>
      <c r="P238" s="10" t="str">
        <f t="shared" si="23"/>
        <v/>
      </c>
      <c r="Q238" s="11">
        <f t="shared" si="24"/>
        <v>0</v>
      </c>
      <c r="R238" s="11">
        <f t="shared" si="25"/>
        <v>0</v>
      </c>
      <c r="S238" s="11">
        <f t="shared" si="26"/>
        <v>0</v>
      </c>
      <c r="T238" s="11">
        <f t="shared" si="27"/>
        <v>0</v>
      </c>
      <c r="U238" s="10">
        <f>IF(TEAM.SCHEDULE!$N238="Draw",1,IF(TEAM.SCHEDULE!$N238=I238,3,0))</f>
        <v>3</v>
      </c>
      <c r="V238" s="10">
        <f>IF(TEAM.SCHEDULE!$N238="Draw",1,IF(TEAM.SCHEDULE!$N238=M238,3,0))</f>
        <v>3</v>
      </c>
      <c r="W238" s="1"/>
      <c r="X238" s="1"/>
      <c r="Y238" s="1"/>
      <c r="Z238" s="1"/>
      <c r="AA238" s="1"/>
      <c r="AB238" s="1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8"/>
      <c r="AO238" s="78"/>
      <c r="AP238" s="74"/>
      <c r="AQ238" s="74"/>
      <c r="AR238" s="74"/>
      <c r="AS238" s="74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:57" ht="30" customHeight="1">
      <c r="A239" s="1"/>
      <c r="B239" s="35"/>
      <c r="C239" s="36"/>
      <c r="D239" s="36"/>
      <c r="E239" s="35"/>
      <c r="F239" s="35"/>
      <c r="G239" s="38"/>
      <c r="H239" s="35"/>
      <c r="I239" s="35"/>
      <c r="J239" s="11"/>
      <c r="K239" s="268"/>
      <c r="L239" s="11"/>
      <c r="M239" s="39"/>
      <c r="N239" s="9" t="str">
        <f t="shared" si="22"/>
        <v/>
      </c>
      <c r="O239" s="10" t="str">
        <f t="shared" si="1"/>
        <v/>
      </c>
      <c r="P239" s="10" t="str">
        <f t="shared" si="23"/>
        <v/>
      </c>
      <c r="Q239" s="11">
        <f t="shared" si="24"/>
        <v>0</v>
      </c>
      <c r="R239" s="11">
        <f t="shared" si="25"/>
        <v>0</v>
      </c>
      <c r="S239" s="11">
        <f t="shared" si="26"/>
        <v>0</v>
      </c>
      <c r="T239" s="11">
        <f t="shared" si="27"/>
        <v>0</v>
      </c>
      <c r="U239" s="10">
        <f>IF(TEAM.SCHEDULE!$N239="Draw",1,IF(TEAM.SCHEDULE!$N239=I239,3,0))</f>
        <v>3</v>
      </c>
      <c r="V239" s="10">
        <f>IF(TEAM.SCHEDULE!$N239="Draw",1,IF(TEAM.SCHEDULE!$N239=M239,3,0))</f>
        <v>3</v>
      </c>
      <c r="W239" s="1"/>
      <c r="X239" s="1"/>
      <c r="Y239" s="1"/>
      <c r="Z239" s="1"/>
      <c r="AA239" s="1"/>
      <c r="AB239" s="1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8"/>
      <c r="AO239" s="78"/>
      <c r="AP239" s="74"/>
      <c r="AQ239" s="74"/>
      <c r="AR239" s="74"/>
      <c r="AS239" s="74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spans="1:57" ht="30" customHeight="1">
      <c r="A240" s="1"/>
      <c r="B240" s="35"/>
      <c r="C240" s="36"/>
      <c r="D240" s="36"/>
      <c r="E240" s="35"/>
      <c r="F240" s="35"/>
      <c r="G240" s="38"/>
      <c r="H240" s="35"/>
      <c r="I240" s="35"/>
      <c r="J240" s="11"/>
      <c r="K240" s="268"/>
      <c r="L240" s="11"/>
      <c r="M240" s="39"/>
      <c r="N240" s="9" t="str">
        <f t="shared" si="22"/>
        <v/>
      </c>
      <c r="O240" s="10" t="str">
        <f t="shared" si="1"/>
        <v/>
      </c>
      <c r="P240" s="10" t="str">
        <f t="shared" si="23"/>
        <v/>
      </c>
      <c r="Q240" s="11">
        <f t="shared" si="24"/>
        <v>0</v>
      </c>
      <c r="R240" s="11">
        <f t="shared" si="25"/>
        <v>0</v>
      </c>
      <c r="S240" s="11">
        <f t="shared" si="26"/>
        <v>0</v>
      </c>
      <c r="T240" s="11">
        <f t="shared" si="27"/>
        <v>0</v>
      </c>
      <c r="U240" s="10">
        <f>IF(TEAM.SCHEDULE!$N240="Draw",1,IF(TEAM.SCHEDULE!$N240=I240,3,0))</f>
        <v>3</v>
      </c>
      <c r="V240" s="10">
        <f>IF(TEAM.SCHEDULE!$N240="Draw",1,IF(TEAM.SCHEDULE!$N240=M240,3,0))</f>
        <v>3</v>
      </c>
      <c r="W240" s="1"/>
      <c r="X240" s="1"/>
      <c r="Y240" s="1"/>
      <c r="Z240" s="1"/>
      <c r="AA240" s="1"/>
      <c r="AB240" s="1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8"/>
      <c r="AO240" s="78"/>
      <c r="AP240" s="74"/>
      <c r="AQ240" s="74"/>
      <c r="AR240" s="74"/>
      <c r="AS240" s="74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1:57" ht="30" customHeight="1">
      <c r="A241" s="1"/>
      <c r="B241" s="35"/>
      <c r="C241" s="36"/>
      <c r="D241" s="36"/>
      <c r="E241" s="35"/>
      <c r="F241" s="35"/>
      <c r="G241" s="38"/>
      <c r="H241" s="35"/>
      <c r="I241" s="35"/>
      <c r="J241" s="11"/>
      <c r="K241" s="268"/>
      <c r="L241" s="11"/>
      <c r="M241" s="39"/>
      <c r="N241" s="9" t="str">
        <f t="shared" si="22"/>
        <v/>
      </c>
      <c r="O241" s="10" t="str">
        <f t="shared" si="1"/>
        <v/>
      </c>
      <c r="P241" s="10" t="str">
        <f t="shared" si="23"/>
        <v/>
      </c>
      <c r="Q241" s="11">
        <f t="shared" si="24"/>
        <v>0</v>
      </c>
      <c r="R241" s="11">
        <f t="shared" si="25"/>
        <v>0</v>
      </c>
      <c r="S241" s="11">
        <f t="shared" si="26"/>
        <v>0</v>
      </c>
      <c r="T241" s="11">
        <f t="shared" si="27"/>
        <v>0</v>
      </c>
      <c r="U241" s="10">
        <f>IF(TEAM.SCHEDULE!$N241="Draw",1,IF(TEAM.SCHEDULE!$N241=I241,3,0))</f>
        <v>3</v>
      </c>
      <c r="V241" s="10">
        <f>IF(TEAM.SCHEDULE!$N241="Draw",1,IF(TEAM.SCHEDULE!$N241=M241,3,0))</f>
        <v>3</v>
      </c>
      <c r="W241" s="1"/>
      <c r="X241" s="1"/>
      <c r="Y241" s="1"/>
      <c r="Z241" s="1"/>
      <c r="AA241" s="1"/>
      <c r="AB241" s="1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8"/>
      <c r="AO241" s="78"/>
      <c r="AP241" s="74"/>
      <c r="AQ241" s="74"/>
      <c r="AR241" s="74"/>
      <c r="AS241" s="74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:57" ht="30" customHeight="1">
      <c r="A242" s="1"/>
      <c r="B242" s="35"/>
      <c r="C242" s="36"/>
      <c r="D242" s="36"/>
      <c r="E242" s="35"/>
      <c r="F242" s="35"/>
      <c r="G242" s="38"/>
      <c r="H242" s="35"/>
      <c r="I242" s="35"/>
      <c r="J242" s="11"/>
      <c r="K242" s="268"/>
      <c r="L242" s="11"/>
      <c r="M242" s="39"/>
      <c r="N242" s="9" t="str">
        <f t="shared" si="22"/>
        <v/>
      </c>
      <c r="O242" s="10" t="str">
        <f t="shared" si="1"/>
        <v/>
      </c>
      <c r="P242" s="10" t="str">
        <f t="shared" si="23"/>
        <v/>
      </c>
      <c r="Q242" s="11">
        <f t="shared" si="24"/>
        <v>0</v>
      </c>
      <c r="R242" s="11">
        <f t="shared" si="25"/>
        <v>0</v>
      </c>
      <c r="S242" s="11">
        <f t="shared" si="26"/>
        <v>0</v>
      </c>
      <c r="T242" s="11">
        <f t="shared" si="27"/>
        <v>0</v>
      </c>
      <c r="U242" s="10">
        <f>IF(TEAM.SCHEDULE!$N242="Draw",1,IF(TEAM.SCHEDULE!$N242=I242,3,0))</f>
        <v>3</v>
      </c>
      <c r="V242" s="10">
        <f>IF(TEAM.SCHEDULE!$N242="Draw",1,IF(TEAM.SCHEDULE!$N242=M242,3,0))</f>
        <v>3</v>
      </c>
      <c r="W242" s="1"/>
      <c r="X242" s="1"/>
      <c r="Y242" s="1"/>
      <c r="Z242" s="1"/>
      <c r="AA242" s="1"/>
      <c r="AB242" s="1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8"/>
      <c r="AO242" s="78"/>
      <c r="AP242" s="74"/>
      <c r="AQ242" s="74"/>
      <c r="AR242" s="74"/>
      <c r="AS242" s="74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</row>
    <row r="243" spans="1:57" ht="30" customHeight="1">
      <c r="A243" s="1"/>
      <c r="B243" s="35"/>
      <c r="C243" s="36"/>
      <c r="D243" s="36"/>
      <c r="E243" s="35"/>
      <c r="F243" s="35"/>
      <c r="G243" s="38"/>
      <c r="H243" s="35"/>
      <c r="I243" s="35"/>
      <c r="J243" s="11"/>
      <c r="K243" s="268"/>
      <c r="L243" s="11"/>
      <c r="M243" s="39"/>
      <c r="N243" s="9" t="str">
        <f t="shared" si="22"/>
        <v/>
      </c>
      <c r="O243" s="10" t="str">
        <f t="shared" si="1"/>
        <v/>
      </c>
      <c r="P243" s="10" t="str">
        <f t="shared" si="23"/>
        <v/>
      </c>
      <c r="Q243" s="11">
        <f t="shared" si="24"/>
        <v>0</v>
      </c>
      <c r="R243" s="11">
        <f t="shared" si="25"/>
        <v>0</v>
      </c>
      <c r="S243" s="11">
        <f t="shared" si="26"/>
        <v>0</v>
      </c>
      <c r="T243" s="11">
        <f t="shared" si="27"/>
        <v>0</v>
      </c>
      <c r="U243" s="10">
        <f>IF(TEAM.SCHEDULE!$N243="Draw",1,IF(TEAM.SCHEDULE!$N243=I243,3,0))</f>
        <v>3</v>
      </c>
      <c r="V243" s="10">
        <f>IF(TEAM.SCHEDULE!$N243="Draw",1,IF(TEAM.SCHEDULE!$N243=M243,3,0))</f>
        <v>3</v>
      </c>
      <c r="W243" s="1"/>
      <c r="X243" s="1"/>
      <c r="Y243" s="1"/>
      <c r="Z243" s="1"/>
      <c r="AA243" s="1"/>
      <c r="AB243" s="1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8"/>
      <c r="AO243" s="78"/>
      <c r="AP243" s="74"/>
      <c r="AQ243" s="74"/>
      <c r="AR243" s="74"/>
      <c r="AS243" s="74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1:57" ht="30" customHeight="1">
      <c r="A244" s="1"/>
      <c r="B244" s="35"/>
      <c r="C244" s="36"/>
      <c r="D244" s="36"/>
      <c r="E244" s="35"/>
      <c r="F244" s="35"/>
      <c r="G244" s="38"/>
      <c r="H244" s="35"/>
      <c r="I244" s="35"/>
      <c r="J244" s="11"/>
      <c r="K244" s="268"/>
      <c r="L244" s="11"/>
      <c r="M244" s="39"/>
      <c r="N244" s="9" t="str">
        <f t="shared" si="22"/>
        <v/>
      </c>
      <c r="O244" s="10" t="str">
        <f t="shared" si="1"/>
        <v/>
      </c>
      <c r="P244" s="10" t="str">
        <f t="shared" si="23"/>
        <v/>
      </c>
      <c r="Q244" s="11">
        <f t="shared" si="24"/>
        <v>0</v>
      </c>
      <c r="R244" s="11">
        <f t="shared" si="25"/>
        <v>0</v>
      </c>
      <c r="S244" s="11">
        <f t="shared" si="26"/>
        <v>0</v>
      </c>
      <c r="T244" s="11">
        <f t="shared" si="27"/>
        <v>0</v>
      </c>
      <c r="U244" s="10">
        <f>IF(TEAM.SCHEDULE!$N244="Draw",1,IF(TEAM.SCHEDULE!$N244=I244,3,0))</f>
        <v>3</v>
      </c>
      <c r="V244" s="10">
        <f>IF(TEAM.SCHEDULE!$N244="Draw",1,IF(TEAM.SCHEDULE!$N244=M244,3,0))</f>
        <v>3</v>
      </c>
      <c r="W244" s="1"/>
      <c r="X244" s="1"/>
      <c r="Y244" s="1"/>
      <c r="Z244" s="1"/>
      <c r="AA244" s="1"/>
      <c r="AB244" s="1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8"/>
      <c r="AO244" s="78"/>
      <c r="AP244" s="74"/>
      <c r="AQ244" s="74"/>
      <c r="AR244" s="74"/>
      <c r="AS244" s="74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1:57" ht="30" customHeight="1">
      <c r="A245" s="1"/>
      <c r="B245" s="35"/>
      <c r="C245" s="36"/>
      <c r="D245" s="36"/>
      <c r="E245" s="35"/>
      <c r="F245" s="35"/>
      <c r="G245" s="38"/>
      <c r="H245" s="35"/>
      <c r="I245" s="35"/>
      <c r="J245" s="11"/>
      <c r="K245" s="268"/>
      <c r="L245" s="11"/>
      <c r="M245" s="39"/>
      <c r="N245" s="9" t="str">
        <f t="shared" si="22"/>
        <v/>
      </c>
      <c r="O245" s="10" t="str">
        <f t="shared" si="1"/>
        <v/>
      </c>
      <c r="P245" s="10" t="str">
        <f t="shared" si="23"/>
        <v/>
      </c>
      <c r="Q245" s="11">
        <f t="shared" si="24"/>
        <v>0</v>
      </c>
      <c r="R245" s="11">
        <f t="shared" si="25"/>
        <v>0</v>
      </c>
      <c r="S245" s="11">
        <f t="shared" si="26"/>
        <v>0</v>
      </c>
      <c r="T245" s="11">
        <f t="shared" si="27"/>
        <v>0</v>
      </c>
      <c r="U245" s="10">
        <f>IF(TEAM.SCHEDULE!$N245="Draw",1,IF(TEAM.SCHEDULE!$N245=I245,3,0))</f>
        <v>3</v>
      </c>
      <c r="V245" s="10">
        <f>IF(TEAM.SCHEDULE!$N245="Draw",1,IF(TEAM.SCHEDULE!$N245=M245,3,0))</f>
        <v>3</v>
      </c>
      <c r="W245" s="1"/>
      <c r="X245" s="1"/>
      <c r="Y245" s="1"/>
      <c r="Z245" s="1"/>
      <c r="AA245" s="1"/>
      <c r="AB245" s="1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8"/>
      <c r="AO245" s="78"/>
      <c r="AP245" s="74"/>
      <c r="AQ245" s="74"/>
      <c r="AR245" s="74"/>
      <c r="AS245" s="74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:57" ht="30" customHeight="1">
      <c r="A246" s="1"/>
      <c r="B246" s="35"/>
      <c r="C246" s="36"/>
      <c r="D246" s="36"/>
      <c r="E246" s="35"/>
      <c r="F246" s="35"/>
      <c r="G246" s="38"/>
      <c r="H246" s="35"/>
      <c r="I246" s="35"/>
      <c r="J246" s="11"/>
      <c r="K246" s="268"/>
      <c r="L246" s="11"/>
      <c r="M246" s="39"/>
      <c r="N246" s="9" t="str">
        <f t="shared" si="22"/>
        <v/>
      </c>
      <c r="O246" s="10" t="str">
        <f t="shared" si="1"/>
        <v/>
      </c>
      <c r="P246" s="10" t="str">
        <f t="shared" si="23"/>
        <v/>
      </c>
      <c r="Q246" s="11">
        <f t="shared" si="24"/>
        <v>0</v>
      </c>
      <c r="R246" s="11">
        <f t="shared" si="25"/>
        <v>0</v>
      </c>
      <c r="S246" s="11">
        <f t="shared" si="26"/>
        <v>0</v>
      </c>
      <c r="T246" s="11">
        <f t="shared" si="27"/>
        <v>0</v>
      </c>
      <c r="U246" s="10">
        <f>IF(TEAM.SCHEDULE!$N246="Draw",1,IF(TEAM.SCHEDULE!$N246=I246,3,0))</f>
        <v>3</v>
      </c>
      <c r="V246" s="10">
        <f>IF(TEAM.SCHEDULE!$N246="Draw",1,IF(TEAM.SCHEDULE!$N246=M246,3,0))</f>
        <v>3</v>
      </c>
      <c r="W246" s="1"/>
      <c r="X246" s="1"/>
      <c r="Y246" s="1"/>
      <c r="Z246" s="1"/>
      <c r="AA246" s="1"/>
      <c r="AB246" s="1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8"/>
      <c r="AO246" s="78"/>
      <c r="AP246" s="74"/>
      <c r="AQ246" s="74"/>
      <c r="AR246" s="74"/>
      <c r="AS246" s="74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1:57" ht="30" customHeight="1">
      <c r="A247" s="1"/>
      <c r="B247" s="35"/>
      <c r="C247" s="36"/>
      <c r="D247" s="36"/>
      <c r="E247" s="35"/>
      <c r="F247" s="35"/>
      <c r="G247" s="38"/>
      <c r="H247" s="35"/>
      <c r="I247" s="35"/>
      <c r="J247" s="11"/>
      <c r="K247" s="268"/>
      <c r="L247" s="11"/>
      <c r="M247" s="39"/>
      <c r="N247" s="9" t="str">
        <f t="shared" si="22"/>
        <v/>
      </c>
      <c r="O247" s="10" t="str">
        <f t="shared" ref="O247:O371" si="28">IF(OR(N247="",N247="DRAW"),"",N247)</f>
        <v/>
      </c>
      <c r="P247" s="10" t="str">
        <f t="shared" si="23"/>
        <v/>
      </c>
      <c r="Q247" s="11">
        <f t="shared" ref="Q247:Q371" si="29">J247</f>
        <v>0</v>
      </c>
      <c r="R247" s="11">
        <f t="shared" ref="R247:R371" si="30">L247</f>
        <v>0</v>
      </c>
      <c r="S247" s="11">
        <f t="shared" ref="S247:S371" si="31">J247-L247</f>
        <v>0</v>
      </c>
      <c r="T247" s="11">
        <f t="shared" ref="T247:T371" si="32">L247-J247</f>
        <v>0</v>
      </c>
      <c r="U247" s="10">
        <f>IF(TEAM.SCHEDULE!$N247="Draw",1,IF(TEAM.SCHEDULE!$N247=I247,3,0))</f>
        <v>3</v>
      </c>
      <c r="V247" s="10">
        <f>IF(TEAM.SCHEDULE!$N247="Draw",1,IF(TEAM.SCHEDULE!$N247=M247,3,0))</f>
        <v>3</v>
      </c>
      <c r="W247" s="1"/>
      <c r="X247" s="1"/>
      <c r="Y247" s="1"/>
      <c r="Z247" s="1"/>
      <c r="AA247" s="1"/>
      <c r="AB247" s="1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8"/>
      <c r="AO247" s="78"/>
      <c r="AP247" s="74"/>
      <c r="AQ247" s="74"/>
      <c r="AR247" s="74"/>
      <c r="AS247" s="74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1:57" ht="30" customHeight="1">
      <c r="A248" s="1"/>
      <c r="B248" s="35"/>
      <c r="C248" s="36"/>
      <c r="D248" s="36"/>
      <c r="E248" s="35"/>
      <c r="F248" s="35"/>
      <c r="G248" s="38"/>
      <c r="H248" s="35"/>
      <c r="I248" s="35"/>
      <c r="J248" s="11"/>
      <c r="K248" s="268"/>
      <c r="L248" s="11"/>
      <c r="M248" s="39"/>
      <c r="N248" s="9" t="str">
        <f t="shared" si="22"/>
        <v/>
      </c>
      <c r="O248" s="10" t="str">
        <f t="shared" si="28"/>
        <v/>
      </c>
      <c r="P248" s="10" t="str">
        <f t="shared" si="23"/>
        <v/>
      </c>
      <c r="Q248" s="11">
        <f t="shared" si="29"/>
        <v>0</v>
      </c>
      <c r="R248" s="11">
        <f t="shared" si="30"/>
        <v>0</v>
      </c>
      <c r="S248" s="11">
        <f t="shared" si="31"/>
        <v>0</v>
      </c>
      <c r="T248" s="11">
        <f t="shared" si="32"/>
        <v>0</v>
      </c>
      <c r="U248" s="10">
        <f>IF(TEAM.SCHEDULE!$N248="Draw",1,IF(TEAM.SCHEDULE!$N248=I248,3,0))</f>
        <v>3</v>
      </c>
      <c r="V248" s="10">
        <f>IF(TEAM.SCHEDULE!$N248="Draw",1,IF(TEAM.SCHEDULE!$N248=M248,3,0))</f>
        <v>3</v>
      </c>
      <c r="W248" s="1"/>
      <c r="X248" s="1"/>
      <c r="Y248" s="1"/>
      <c r="Z248" s="1"/>
      <c r="AA248" s="1"/>
      <c r="AB248" s="1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8"/>
      <c r="AO248" s="78"/>
      <c r="AP248" s="74"/>
      <c r="AQ248" s="74"/>
      <c r="AR248" s="74"/>
      <c r="AS248" s="74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spans="1:57" ht="30" customHeight="1">
      <c r="A249" s="1"/>
      <c r="B249" s="35"/>
      <c r="C249" s="36"/>
      <c r="D249" s="36"/>
      <c r="E249" s="35"/>
      <c r="F249" s="35"/>
      <c r="G249" s="38"/>
      <c r="H249" s="35"/>
      <c r="I249" s="35"/>
      <c r="J249" s="11"/>
      <c r="K249" s="268"/>
      <c r="L249" s="11"/>
      <c r="M249" s="39"/>
      <c r="N249" s="9" t="str">
        <f t="shared" si="22"/>
        <v/>
      </c>
      <c r="O249" s="10" t="str">
        <f t="shared" si="28"/>
        <v/>
      </c>
      <c r="P249" s="10" t="str">
        <f t="shared" si="23"/>
        <v/>
      </c>
      <c r="Q249" s="11">
        <f t="shared" si="29"/>
        <v>0</v>
      </c>
      <c r="R249" s="11">
        <f t="shared" si="30"/>
        <v>0</v>
      </c>
      <c r="S249" s="11">
        <f t="shared" si="31"/>
        <v>0</v>
      </c>
      <c r="T249" s="11">
        <f t="shared" si="32"/>
        <v>0</v>
      </c>
      <c r="U249" s="10">
        <f>IF(TEAM.SCHEDULE!$N249="Draw",1,IF(TEAM.SCHEDULE!$N249=I249,3,0))</f>
        <v>3</v>
      </c>
      <c r="V249" s="10">
        <f>IF(TEAM.SCHEDULE!$N249="Draw",1,IF(TEAM.SCHEDULE!$N249=M249,3,0))</f>
        <v>3</v>
      </c>
      <c r="W249" s="1"/>
      <c r="X249" s="1"/>
      <c r="Y249" s="1"/>
      <c r="Z249" s="1"/>
      <c r="AA249" s="1"/>
      <c r="AB249" s="1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8"/>
      <c r="AO249" s="78"/>
      <c r="AP249" s="74"/>
      <c r="AQ249" s="74"/>
      <c r="AR249" s="74"/>
      <c r="AS249" s="74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1:57" ht="30" customHeight="1">
      <c r="A250" s="1"/>
      <c r="B250" s="35"/>
      <c r="C250" s="36"/>
      <c r="D250" s="36"/>
      <c r="E250" s="35"/>
      <c r="F250" s="35"/>
      <c r="G250" s="38"/>
      <c r="H250" s="35"/>
      <c r="I250" s="35"/>
      <c r="J250" s="11"/>
      <c r="K250" s="268"/>
      <c r="L250" s="11"/>
      <c r="M250" s="39"/>
      <c r="N250" s="9" t="str">
        <f t="shared" si="22"/>
        <v/>
      </c>
      <c r="O250" s="10" t="str">
        <f t="shared" si="28"/>
        <v/>
      </c>
      <c r="P250" s="10" t="str">
        <f t="shared" si="23"/>
        <v/>
      </c>
      <c r="Q250" s="11">
        <f t="shared" si="29"/>
        <v>0</v>
      </c>
      <c r="R250" s="11">
        <f t="shared" si="30"/>
        <v>0</v>
      </c>
      <c r="S250" s="11">
        <f t="shared" si="31"/>
        <v>0</v>
      </c>
      <c r="T250" s="11">
        <f t="shared" si="32"/>
        <v>0</v>
      </c>
      <c r="U250" s="10">
        <f>IF(TEAM.SCHEDULE!$N250="Draw",1,IF(TEAM.SCHEDULE!$N250=I250,3,0))</f>
        <v>3</v>
      </c>
      <c r="V250" s="10">
        <f>IF(TEAM.SCHEDULE!$N250="Draw",1,IF(TEAM.SCHEDULE!$N250=M250,3,0))</f>
        <v>3</v>
      </c>
      <c r="W250" s="1"/>
      <c r="X250" s="1"/>
      <c r="Y250" s="1"/>
      <c r="Z250" s="1"/>
      <c r="AA250" s="1"/>
      <c r="AB250" s="1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8"/>
      <c r="AO250" s="78"/>
      <c r="AP250" s="74"/>
      <c r="AQ250" s="74"/>
      <c r="AR250" s="74"/>
      <c r="AS250" s="74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</row>
    <row r="251" spans="1:57" ht="30" customHeight="1">
      <c r="A251" s="1"/>
      <c r="B251" s="35"/>
      <c r="C251" s="36"/>
      <c r="D251" s="36"/>
      <c r="E251" s="35"/>
      <c r="F251" s="35"/>
      <c r="G251" s="38"/>
      <c r="H251" s="35"/>
      <c r="I251" s="35"/>
      <c r="J251" s="11"/>
      <c r="K251" s="268"/>
      <c r="L251" s="11"/>
      <c r="M251" s="39"/>
      <c r="N251" s="9" t="str">
        <f t="shared" si="22"/>
        <v/>
      </c>
      <c r="O251" s="10" t="str">
        <f t="shared" si="28"/>
        <v/>
      </c>
      <c r="P251" s="10" t="str">
        <f t="shared" si="23"/>
        <v/>
      </c>
      <c r="Q251" s="11">
        <f t="shared" si="29"/>
        <v>0</v>
      </c>
      <c r="R251" s="11">
        <f t="shared" si="30"/>
        <v>0</v>
      </c>
      <c r="S251" s="11">
        <f t="shared" si="31"/>
        <v>0</v>
      </c>
      <c r="T251" s="11">
        <f t="shared" si="32"/>
        <v>0</v>
      </c>
      <c r="U251" s="10">
        <f>IF(TEAM.SCHEDULE!$N251="Draw",1,IF(TEAM.SCHEDULE!$N251=I251,3,0))</f>
        <v>3</v>
      </c>
      <c r="V251" s="10">
        <f>IF(TEAM.SCHEDULE!$N251="Draw",1,IF(TEAM.SCHEDULE!$N251=M251,3,0))</f>
        <v>3</v>
      </c>
      <c r="W251" s="1"/>
      <c r="X251" s="1"/>
      <c r="Y251" s="1"/>
      <c r="Z251" s="1"/>
      <c r="AA251" s="1"/>
      <c r="AB251" s="1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8"/>
      <c r="AO251" s="78"/>
      <c r="AP251" s="74"/>
      <c r="AQ251" s="74"/>
      <c r="AR251" s="74"/>
      <c r="AS251" s="74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</row>
    <row r="252" spans="1:57" ht="30" customHeight="1">
      <c r="A252" s="1"/>
      <c r="B252" s="35"/>
      <c r="C252" s="36"/>
      <c r="D252" s="36"/>
      <c r="E252" s="35"/>
      <c r="F252" s="37"/>
      <c r="G252" s="38"/>
      <c r="H252" s="35"/>
      <c r="I252" s="35"/>
      <c r="J252" s="11"/>
      <c r="K252" s="268"/>
      <c r="L252" s="11"/>
      <c r="M252" s="39"/>
      <c r="N252" s="9" t="str">
        <f t="shared" si="22"/>
        <v/>
      </c>
      <c r="O252" s="10" t="str">
        <f t="shared" si="28"/>
        <v/>
      </c>
      <c r="P252" s="10" t="str">
        <f t="shared" si="23"/>
        <v/>
      </c>
      <c r="Q252" s="11">
        <f t="shared" si="29"/>
        <v>0</v>
      </c>
      <c r="R252" s="11">
        <f t="shared" si="30"/>
        <v>0</v>
      </c>
      <c r="S252" s="11">
        <f t="shared" si="31"/>
        <v>0</v>
      </c>
      <c r="T252" s="11">
        <f t="shared" si="32"/>
        <v>0</v>
      </c>
      <c r="U252" s="10">
        <f>IF(TEAM.SCHEDULE!$N252="Draw",1,IF(TEAM.SCHEDULE!$N252=I252,3,0))</f>
        <v>3</v>
      </c>
      <c r="V252" s="10">
        <f>IF(TEAM.SCHEDULE!$N252="Draw",1,IF(TEAM.SCHEDULE!$N252=M252,3,0))</f>
        <v>3</v>
      </c>
      <c r="W252" s="1"/>
      <c r="X252" s="1"/>
      <c r="Y252" s="1"/>
      <c r="Z252" s="1"/>
      <c r="AA252" s="1"/>
      <c r="AB252" s="1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8"/>
      <c r="AO252" s="78"/>
      <c r="AP252" s="74"/>
      <c r="AQ252" s="74"/>
      <c r="AR252" s="74"/>
      <c r="AS252" s="74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</row>
    <row r="253" spans="1:57" ht="30" customHeight="1">
      <c r="A253" s="1"/>
      <c r="B253" s="35"/>
      <c r="C253" s="36"/>
      <c r="D253" s="36"/>
      <c r="E253" s="35"/>
      <c r="F253" s="37"/>
      <c r="G253" s="38"/>
      <c r="H253" s="35"/>
      <c r="I253" s="35"/>
      <c r="J253" s="11"/>
      <c r="K253" s="268"/>
      <c r="L253" s="11"/>
      <c r="M253" s="39"/>
      <c r="N253" s="9" t="str">
        <f t="shared" si="22"/>
        <v/>
      </c>
      <c r="O253" s="10" t="str">
        <f t="shared" si="28"/>
        <v/>
      </c>
      <c r="P253" s="10" t="str">
        <f t="shared" si="23"/>
        <v/>
      </c>
      <c r="Q253" s="11">
        <f t="shared" si="29"/>
        <v>0</v>
      </c>
      <c r="R253" s="11">
        <f t="shared" si="30"/>
        <v>0</v>
      </c>
      <c r="S253" s="11">
        <f t="shared" si="31"/>
        <v>0</v>
      </c>
      <c r="T253" s="11">
        <f t="shared" si="32"/>
        <v>0</v>
      </c>
      <c r="U253" s="10">
        <f>IF(TEAM.SCHEDULE!$N253="Draw",1,IF(TEAM.SCHEDULE!$N253=I253,3,0))</f>
        <v>3</v>
      </c>
      <c r="V253" s="10">
        <f>IF(TEAM.SCHEDULE!$N253="Draw",1,IF(TEAM.SCHEDULE!$N253=M253,3,0))</f>
        <v>3</v>
      </c>
      <c r="W253" s="1"/>
      <c r="X253" s="1"/>
      <c r="Y253" s="1"/>
      <c r="Z253" s="1"/>
      <c r="AA253" s="1"/>
      <c r="AB253" s="1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8"/>
      <c r="AO253" s="78"/>
      <c r="AP253" s="74"/>
      <c r="AQ253" s="74"/>
      <c r="AR253" s="74"/>
      <c r="AS253" s="74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</row>
    <row r="254" spans="1:57" ht="30" customHeight="1">
      <c r="A254" s="1"/>
      <c r="B254" s="35"/>
      <c r="C254" s="36"/>
      <c r="D254" s="36"/>
      <c r="E254" s="35"/>
      <c r="F254" s="37"/>
      <c r="G254" s="38"/>
      <c r="H254" s="35"/>
      <c r="I254" s="35"/>
      <c r="J254" s="11"/>
      <c r="K254" s="268"/>
      <c r="L254" s="11"/>
      <c r="M254" s="39"/>
      <c r="N254" s="9" t="str">
        <f t="shared" si="22"/>
        <v/>
      </c>
      <c r="O254" s="10" t="str">
        <f t="shared" si="28"/>
        <v/>
      </c>
      <c r="P254" s="10" t="str">
        <f t="shared" si="23"/>
        <v/>
      </c>
      <c r="Q254" s="11">
        <f t="shared" si="29"/>
        <v>0</v>
      </c>
      <c r="R254" s="11">
        <f t="shared" si="30"/>
        <v>0</v>
      </c>
      <c r="S254" s="11">
        <f t="shared" si="31"/>
        <v>0</v>
      </c>
      <c r="T254" s="11">
        <f t="shared" si="32"/>
        <v>0</v>
      </c>
      <c r="U254" s="10">
        <f>IF(TEAM.SCHEDULE!$N254="Draw",1,IF(TEAM.SCHEDULE!$N254=I254,3,0))</f>
        <v>3</v>
      </c>
      <c r="V254" s="10">
        <f>IF(TEAM.SCHEDULE!$N254="Draw",1,IF(TEAM.SCHEDULE!$N254=M254,3,0))</f>
        <v>3</v>
      </c>
      <c r="W254" s="1"/>
      <c r="X254" s="1"/>
      <c r="Y254" s="1"/>
      <c r="Z254" s="1"/>
      <c r="AA254" s="1"/>
      <c r="AB254" s="1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8"/>
      <c r="AO254" s="78"/>
      <c r="AP254" s="74"/>
      <c r="AQ254" s="74"/>
      <c r="AR254" s="74"/>
      <c r="AS254" s="74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</row>
    <row r="255" spans="1:57" ht="30" customHeight="1">
      <c r="A255" s="1"/>
      <c r="B255" s="35"/>
      <c r="C255" s="36"/>
      <c r="D255" s="36"/>
      <c r="E255" s="35"/>
      <c r="F255" s="37"/>
      <c r="G255" s="38"/>
      <c r="H255" s="35"/>
      <c r="I255" s="35"/>
      <c r="J255" s="11"/>
      <c r="K255" s="268"/>
      <c r="L255" s="11"/>
      <c r="M255" s="39"/>
      <c r="N255" s="9" t="str">
        <f t="shared" si="22"/>
        <v/>
      </c>
      <c r="O255" s="10" t="str">
        <f t="shared" si="28"/>
        <v/>
      </c>
      <c r="P255" s="10" t="str">
        <f t="shared" si="23"/>
        <v/>
      </c>
      <c r="Q255" s="11">
        <f t="shared" si="29"/>
        <v>0</v>
      </c>
      <c r="R255" s="11">
        <f t="shared" si="30"/>
        <v>0</v>
      </c>
      <c r="S255" s="11">
        <f t="shared" si="31"/>
        <v>0</v>
      </c>
      <c r="T255" s="11">
        <f t="shared" si="32"/>
        <v>0</v>
      </c>
      <c r="U255" s="10">
        <f>IF(TEAM.SCHEDULE!$N255="Draw",1,IF(TEAM.SCHEDULE!$N255=I255,3,0))</f>
        <v>3</v>
      </c>
      <c r="V255" s="10">
        <f>IF(TEAM.SCHEDULE!$N255="Draw",1,IF(TEAM.SCHEDULE!$N255=M255,3,0))</f>
        <v>3</v>
      </c>
      <c r="W255" s="1"/>
      <c r="X255" s="1"/>
      <c r="Y255" s="1"/>
      <c r="Z255" s="1"/>
      <c r="AA255" s="1"/>
      <c r="AB255" s="1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8"/>
      <c r="AO255" s="78"/>
      <c r="AP255" s="74"/>
      <c r="AQ255" s="74"/>
      <c r="AR255" s="74"/>
      <c r="AS255" s="74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</row>
    <row r="256" spans="1:57" ht="30" customHeight="1">
      <c r="A256" s="1"/>
      <c r="B256" s="35"/>
      <c r="C256" s="36"/>
      <c r="D256" s="36"/>
      <c r="E256" s="35"/>
      <c r="F256" s="37"/>
      <c r="G256" s="38"/>
      <c r="H256" s="35"/>
      <c r="I256" s="35"/>
      <c r="J256" s="11"/>
      <c r="K256" s="268"/>
      <c r="L256" s="11"/>
      <c r="M256" s="39"/>
      <c r="N256" s="9" t="str">
        <f t="shared" si="22"/>
        <v/>
      </c>
      <c r="O256" s="10" t="str">
        <f t="shared" si="28"/>
        <v/>
      </c>
      <c r="P256" s="10" t="str">
        <f t="shared" si="23"/>
        <v/>
      </c>
      <c r="Q256" s="11">
        <f t="shared" si="29"/>
        <v>0</v>
      </c>
      <c r="R256" s="11">
        <f t="shared" si="30"/>
        <v>0</v>
      </c>
      <c r="S256" s="11">
        <f t="shared" si="31"/>
        <v>0</v>
      </c>
      <c r="T256" s="11">
        <f t="shared" si="32"/>
        <v>0</v>
      </c>
      <c r="U256" s="10">
        <f>IF(TEAM.SCHEDULE!$N256="Draw",1,IF(TEAM.SCHEDULE!$N256=I256,3,0))</f>
        <v>3</v>
      </c>
      <c r="V256" s="10">
        <f>IF(TEAM.SCHEDULE!$N256="Draw",1,IF(TEAM.SCHEDULE!$N256=M256,3,0))</f>
        <v>3</v>
      </c>
      <c r="W256" s="1"/>
      <c r="X256" s="1"/>
      <c r="Y256" s="1"/>
      <c r="Z256" s="1"/>
      <c r="AA256" s="1"/>
      <c r="AB256" s="1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8"/>
      <c r="AO256" s="78"/>
      <c r="AP256" s="74"/>
      <c r="AQ256" s="74"/>
      <c r="AR256" s="74"/>
      <c r="AS256" s="74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spans="1:57" ht="30" customHeight="1">
      <c r="A257" s="1"/>
      <c r="B257" s="35"/>
      <c r="C257" s="36"/>
      <c r="D257" s="36"/>
      <c r="E257" s="35"/>
      <c r="F257" s="37"/>
      <c r="G257" s="38"/>
      <c r="H257" s="35"/>
      <c r="I257" s="35"/>
      <c r="J257" s="11"/>
      <c r="K257" s="268"/>
      <c r="L257" s="11"/>
      <c r="M257" s="39"/>
      <c r="N257" s="9" t="str">
        <f t="shared" si="22"/>
        <v/>
      </c>
      <c r="O257" s="10" t="str">
        <f t="shared" si="28"/>
        <v/>
      </c>
      <c r="P257" s="10" t="str">
        <f t="shared" si="23"/>
        <v/>
      </c>
      <c r="Q257" s="11">
        <f t="shared" si="29"/>
        <v>0</v>
      </c>
      <c r="R257" s="11">
        <f t="shared" si="30"/>
        <v>0</v>
      </c>
      <c r="S257" s="11">
        <f t="shared" si="31"/>
        <v>0</v>
      </c>
      <c r="T257" s="11">
        <f t="shared" si="32"/>
        <v>0</v>
      </c>
      <c r="U257" s="10">
        <f>IF(TEAM.SCHEDULE!$N257="Draw",1,IF(TEAM.SCHEDULE!$N257=I257,3,0))</f>
        <v>3</v>
      </c>
      <c r="V257" s="10">
        <f>IF(TEAM.SCHEDULE!$N257="Draw",1,IF(TEAM.SCHEDULE!$N257=M257,3,0))</f>
        <v>3</v>
      </c>
      <c r="W257" s="1"/>
      <c r="X257" s="1"/>
      <c r="Y257" s="1"/>
      <c r="Z257" s="1"/>
      <c r="AA257" s="1"/>
      <c r="AB257" s="1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8"/>
      <c r="AO257" s="78"/>
      <c r="AP257" s="74"/>
      <c r="AQ257" s="74"/>
      <c r="AR257" s="74"/>
      <c r="AS257" s="74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</row>
    <row r="258" spans="1:57" ht="30" customHeight="1">
      <c r="A258" s="1"/>
      <c r="B258" s="35"/>
      <c r="C258" s="36"/>
      <c r="D258" s="36"/>
      <c r="E258" s="35"/>
      <c r="F258" s="37"/>
      <c r="G258" s="38"/>
      <c r="H258" s="35"/>
      <c r="I258" s="35"/>
      <c r="J258" s="11"/>
      <c r="K258" s="268"/>
      <c r="L258" s="11"/>
      <c r="M258" s="39"/>
      <c r="N258" s="9" t="str">
        <f t="shared" si="22"/>
        <v/>
      </c>
      <c r="O258" s="10" t="str">
        <f t="shared" si="28"/>
        <v/>
      </c>
      <c r="P258" s="10" t="str">
        <f t="shared" si="23"/>
        <v/>
      </c>
      <c r="Q258" s="11">
        <f t="shared" si="29"/>
        <v>0</v>
      </c>
      <c r="R258" s="11">
        <f t="shared" si="30"/>
        <v>0</v>
      </c>
      <c r="S258" s="11">
        <f t="shared" si="31"/>
        <v>0</v>
      </c>
      <c r="T258" s="11">
        <f t="shared" si="32"/>
        <v>0</v>
      </c>
      <c r="U258" s="10">
        <f>IF(TEAM.SCHEDULE!$N258="Draw",1,IF(TEAM.SCHEDULE!$N258=I258,3,0))</f>
        <v>3</v>
      </c>
      <c r="V258" s="10">
        <f>IF(TEAM.SCHEDULE!$N258="Draw",1,IF(TEAM.SCHEDULE!$N258=M258,3,0))</f>
        <v>3</v>
      </c>
      <c r="W258" s="1"/>
      <c r="X258" s="1"/>
      <c r="Y258" s="1"/>
      <c r="Z258" s="1"/>
      <c r="AA258" s="1"/>
      <c r="AB258" s="1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8"/>
      <c r="AO258" s="78"/>
      <c r="AP258" s="74"/>
      <c r="AQ258" s="74"/>
      <c r="AR258" s="74"/>
      <c r="AS258" s="74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spans="1:57" ht="30" customHeight="1">
      <c r="A259" s="1"/>
      <c r="B259" s="35"/>
      <c r="C259" s="36"/>
      <c r="D259" s="36"/>
      <c r="E259" s="35"/>
      <c r="F259" s="37"/>
      <c r="G259" s="38"/>
      <c r="H259" s="35"/>
      <c r="I259" s="35"/>
      <c r="J259" s="11"/>
      <c r="K259" s="268"/>
      <c r="L259" s="11"/>
      <c r="M259" s="39"/>
      <c r="N259" s="9" t="str">
        <f t="shared" si="22"/>
        <v/>
      </c>
      <c r="O259" s="10" t="str">
        <f t="shared" si="28"/>
        <v/>
      </c>
      <c r="P259" s="10" t="str">
        <f t="shared" si="23"/>
        <v/>
      </c>
      <c r="Q259" s="11">
        <f t="shared" si="29"/>
        <v>0</v>
      </c>
      <c r="R259" s="11">
        <f t="shared" si="30"/>
        <v>0</v>
      </c>
      <c r="S259" s="11">
        <f t="shared" si="31"/>
        <v>0</v>
      </c>
      <c r="T259" s="11">
        <f t="shared" si="32"/>
        <v>0</v>
      </c>
      <c r="U259" s="10">
        <f>IF(TEAM.SCHEDULE!$N259="Draw",1,IF(TEAM.SCHEDULE!$N259=I259,3,0))</f>
        <v>3</v>
      </c>
      <c r="V259" s="10">
        <f>IF(TEAM.SCHEDULE!$N259="Draw",1,IF(TEAM.SCHEDULE!$N259=M259,3,0))</f>
        <v>3</v>
      </c>
      <c r="W259" s="1"/>
      <c r="X259" s="1"/>
      <c r="Y259" s="1"/>
      <c r="Z259" s="1"/>
      <c r="AA259" s="1"/>
      <c r="AB259" s="1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8"/>
      <c r="AO259" s="78"/>
      <c r="AP259" s="74"/>
      <c r="AQ259" s="74"/>
      <c r="AR259" s="74"/>
      <c r="AS259" s="74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</row>
    <row r="260" spans="1:57" ht="30" customHeight="1">
      <c r="A260" s="1"/>
      <c r="B260" s="35"/>
      <c r="C260" s="36"/>
      <c r="D260" s="36"/>
      <c r="E260" s="35"/>
      <c r="F260" s="37"/>
      <c r="G260" s="38"/>
      <c r="H260" s="35"/>
      <c r="I260" s="35"/>
      <c r="J260" s="11"/>
      <c r="K260" s="268"/>
      <c r="L260" s="11"/>
      <c r="M260" s="39"/>
      <c r="N260" s="9" t="str">
        <f t="shared" ref="N260:N323" si="33">IF(OR(J260="",L260=""),"", IF(J260=L260,"DRAW",IF(J260&gt;L260,I260,M260)))</f>
        <v/>
      </c>
      <c r="O260" s="10" t="str">
        <f t="shared" si="28"/>
        <v/>
      </c>
      <c r="P260" s="10" t="str">
        <f t="shared" ref="P260:P323" si="34">IF(OR(N260="",N260="DRAW"),"",IF(N260=I260,M260,I260))</f>
        <v/>
      </c>
      <c r="Q260" s="11">
        <f t="shared" si="29"/>
        <v>0</v>
      </c>
      <c r="R260" s="11">
        <f t="shared" si="30"/>
        <v>0</v>
      </c>
      <c r="S260" s="11">
        <f t="shared" si="31"/>
        <v>0</v>
      </c>
      <c r="T260" s="11">
        <f t="shared" si="32"/>
        <v>0</v>
      </c>
      <c r="U260" s="10">
        <f>IF(TEAM.SCHEDULE!$N260="Draw",1,IF(TEAM.SCHEDULE!$N260=I260,3,0))</f>
        <v>3</v>
      </c>
      <c r="V260" s="10">
        <f>IF(TEAM.SCHEDULE!$N260="Draw",1,IF(TEAM.SCHEDULE!$N260=M260,3,0))</f>
        <v>3</v>
      </c>
      <c r="W260" s="1"/>
      <c r="X260" s="1"/>
      <c r="Y260" s="1"/>
      <c r="Z260" s="1"/>
      <c r="AA260" s="1"/>
      <c r="AB260" s="1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8"/>
      <c r="AO260" s="78"/>
      <c r="AP260" s="74"/>
      <c r="AQ260" s="74"/>
      <c r="AR260" s="74"/>
      <c r="AS260" s="74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</row>
    <row r="261" spans="1:57" ht="30" customHeight="1">
      <c r="A261" s="1"/>
      <c r="B261" s="35"/>
      <c r="C261" s="36"/>
      <c r="D261" s="36"/>
      <c r="E261" s="35"/>
      <c r="F261" s="37"/>
      <c r="G261" s="38"/>
      <c r="H261" s="35"/>
      <c r="I261" s="35"/>
      <c r="J261" s="11"/>
      <c r="K261" s="268"/>
      <c r="L261" s="11"/>
      <c r="M261" s="39"/>
      <c r="N261" s="9" t="str">
        <f t="shared" si="33"/>
        <v/>
      </c>
      <c r="O261" s="10" t="str">
        <f t="shared" si="28"/>
        <v/>
      </c>
      <c r="P261" s="10" t="str">
        <f t="shared" si="34"/>
        <v/>
      </c>
      <c r="Q261" s="11">
        <f t="shared" si="29"/>
        <v>0</v>
      </c>
      <c r="R261" s="11">
        <f t="shared" si="30"/>
        <v>0</v>
      </c>
      <c r="S261" s="11">
        <f t="shared" si="31"/>
        <v>0</v>
      </c>
      <c r="T261" s="11">
        <f t="shared" si="32"/>
        <v>0</v>
      </c>
      <c r="U261" s="10">
        <f>IF(TEAM.SCHEDULE!$N261="Draw",1,IF(TEAM.SCHEDULE!$N261=I261,3,0))</f>
        <v>3</v>
      </c>
      <c r="V261" s="10">
        <f>IF(TEAM.SCHEDULE!$N261="Draw",1,IF(TEAM.SCHEDULE!$N261=M261,3,0))</f>
        <v>3</v>
      </c>
      <c r="W261" s="1"/>
      <c r="X261" s="1"/>
      <c r="Y261" s="1"/>
      <c r="Z261" s="1"/>
      <c r="AA261" s="1"/>
      <c r="AB261" s="1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8"/>
      <c r="AO261" s="78"/>
      <c r="AP261" s="74"/>
      <c r="AQ261" s="74"/>
      <c r="AR261" s="74"/>
      <c r="AS261" s="74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</row>
    <row r="262" spans="1:57" ht="30" customHeight="1">
      <c r="A262" s="1"/>
      <c r="B262" s="35"/>
      <c r="C262" s="36"/>
      <c r="D262" s="36"/>
      <c r="E262" s="35"/>
      <c r="F262" s="37"/>
      <c r="G262" s="38"/>
      <c r="H262" s="35"/>
      <c r="I262" s="35"/>
      <c r="J262" s="11"/>
      <c r="K262" s="268"/>
      <c r="L262" s="11"/>
      <c r="M262" s="39"/>
      <c r="N262" s="9" t="str">
        <f t="shared" si="33"/>
        <v/>
      </c>
      <c r="O262" s="10" t="str">
        <f t="shared" si="28"/>
        <v/>
      </c>
      <c r="P262" s="10" t="str">
        <f t="shared" si="34"/>
        <v/>
      </c>
      <c r="Q262" s="11">
        <f t="shared" si="29"/>
        <v>0</v>
      </c>
      <c r="R262" s="11">
        <f t="shared" si="30"/>
        <v>0</v>
      </c>
      <c r="S262" s="11">
        <f t="shared" si="31"/>
        <v>0</v>
      </c>
      <c r="T262" s="11">
        <f t="shared" si="32"/>
        <v>0</v>
      </c>
      <c r="U262" s="10">
        <f>IF(TEAM.SCHEDULE!$N262="Draw",1,IF(TEAM.SCHEDULE!$N262=I262,3,0))</f>
        <v>3</v>
      </c>
      <c r="V262" s="10">
        <f>IF(TEAM.SCHEDULE!$N262="Draw",1,IF(TEAM.SCHEDULE!$N262=M262,3,0))</f>
        <v>3</v>
      </c>
      <c r="W262" s="1"/>
      <c r="X262" s="1"/>
      <c r="Y262" s="1"/>
      <c r="Z262" s="1"/>
      <c r="AA262" s="1"/>
      <c r="AB262" s="1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8"/>
      <c r="AO262" s="78"/>
      <c r="AP262" s="74"/>
      <c r="AQ262" s="74"/>
      <c r="AR262" s="74"/>
      <c r="AS262" s="74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</row>
    <row r="263" spans="1:57" ht="30" customHeight="1">
      <c r="A263" s="1"/>
      <c r="B263" s="35"/>
      <c r="C263" s="36"/>
      <c r="D263" s="36"/>
      <c r="E263" s="35"/>
      <c r="F263" s="37"/>
      <c r="G263" s="38"/>
      <c r="H263" s="35"/>
      <c r="I263" s="35"/>
      <c r="J263" s="11"/>
      <c r="K263" s="268"/>
      <c r="L263" s="11"/>
      <c r="M263" s="39"/>
      <c r="N263" s="9" t="str">
        <f t="shared" si="33"/>
        <v/>
      </c>
      <c r="O263" s="10" t="str">
        <f t="shared" si="28"/>
        <v/>
      </c>
      <c r="P263" s="10" t="str">
        <f t="shared" si="34"/>
        <v/>
      </c>
      <c r="Q263" s="11">
        <f t="shared" si="29"/>
        <v>0</v>
      </c>
      <c r="R263" s="11">
        <f t="shared" si="30"/>
        <v>0</v>
      </c>
      <c r="S263" s="11">
        <f t="shared" si="31"/>
        <v>0</v>
      </c>
      <c r="T263" s="11">
        <f t="shared" si="32"/>
        <v>0</v>
      </c>
      <c r="U263" s="10">
        <f>IF(TEAM.SCHEDULE!$N263="Draw",1,IF(TEAM.SCHEDULE!$N263=I263,3,0))</f>
        <v>3</v>
      </c>
      <c r="V263" s="10">
        <f>IF(TEAM.SCHEDULE!$N263="Draw",1,IF(TEAM.SCHEDULE!$N263=M263,3,0))</f>
        <v>3</v>
      </c>
      <c r="W263" s="1"/>
      <c r="X263" s="1"/>
      <c r="Y263" s="1"/>
      <c r="Z263" s="1"/>
      <c r="AA263" s="1"/>
      <c r="AB263" s="1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8"/>
      <c r="AO263" s="78"/>
      <c r="AP263" s="74"/>
      <c r="AQ263" s="74"/>
      <c r="AR263" s="74"/>
      <c r="AS263" s="74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</row>
    <row r="264" spans="1:57" ht="30" customHeight="1">
      <c r="A264" s="1"/>
      <c r="B264" s="35"/>
      <c r="C264" s="36"/>
      <c r="D264" s="36"/>
      <c r="E264" s="35"/>
      <c r="F264" s="37"/>
      <c r="G264" s="38"/>
      <c r="H264" s="35"/>
      <c r="I264" s="35"/>
      <c r="J264" s="11"/>
      <c r="K264" s="268"/>
      <c r="L264" s="11"/>
      <c r="M264" s="39"/>
      <c r="N264" s="9" t="str">
        <f t="shared" si="33"/>
        <v/>
      </c>
      <c r="O264" s="10" t="str">
        <f t="shared" si="28"/>
        <v/>
      </c>
      <c r="P264" s="10" t="str">
        <f t="shared" si="34"/>
        <v/>
      </c>
      <c r="Q264" s="11">
        <f t="shared" si="29"/>
        <v>0</v>
      </c>
      <c r="R264" s="11">
        <f t="shared" si="30"/>
        <v>0</v>
      </c>
      <c r="S264" s="11">
        <f t="shared" si="31"/>
        <v>0</v>
      </c>
      <c r="T264" s="11">
        <f t="shared" si="32"/>
        <v>0</v>
      </c>
      <c r="U264" s="10">
        <f>IF(TEAM.SCHEDULE!$N264="Draw",1,IF(TEAM.SCHEDULE!$N264=I264,3,0))</f>
        <v>3</v>
      </c>
      <c r="V264" s="10">
        <f>IF(TEAM.SCHEDULE!$N264="Draw",1,IF(TEAM.SCHEDULE!$N264=M264,3,0))</f>
        <v>3</v>
      </c>
      <c r="W264" s="1"/>
      <c r="X264" s="1"/>
      <c r="Y264" s="1"/>
      <c r="Z264" s="1"/>
      <c r="AA264" s="1"/>
      <c r="AB264" s="1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8"/>
      <c r="AO264" s="78"/>
      <c r="AP264" s="74"/>
      <c r="AQ264" s="74"/>
      <c r="AR264" s="74"/>
      <c r="AS264" s="74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1:57" ht="30" customHeight="1">
      <c r="A265" s="1"/>
      <c r="B265" s="35"/>
      <c r="C265" s="36"/>
      <c r="D265" s="36"/>
      <c r="E265" s="35"/>
      <c r="F265" s="37"/>
      <c r="G265" s="38"/>
      <c r="H265" s="35"/>
      <c r="I265" s="35"/>
      <c r="J265" s="11"/>
      <c r="K265" s="268"/>
      <c r="L265" s="11"/>
      <c r="M265" s="39"/>
      <c r="N265" s="9" t="str">
        <f t="shared" si="33"/>
        <v/>
      </c>
      <c r="O265" s="10" t="str">
        <f t="shared" si="28"/>
        <v/>
      </c>
      <c r="P265" s="10" t="str">
        <f t="shared" si="34"/>
        <v/>
      </c>
      <c r="Q265" s="11">
        <f t="shared" si="29"/>
        <v>0</v>
      </c>
      <c r="R265" s="11">
        <f t="shared" si="30"/>
        <v>0</v>
      </c>
      <c r="S265" s="11">
        <f t="shared" si="31"/>
        <v>0</v>
      </c>
      <c r="T265" s="11">
        <f t="shared" si="32"/>
        <v>0</v>
      </c>
      <c r="U265" s="10">
        <f>IF(TEAM.SCHEDULE!$N265="Draw",1,IF(TEAM.SCHEDULE!$N265=I265,3,0))</f>
        <v>3</v>
      </c>
      <c r="V265" s="10">
        <f>IF(TEAM.SCHEDULE!$N265="Draw",1,IF(TEAM.SCHEDULE!$N265=M265,3,0))</f>
        <v>3</v>
      </c>
      <c r="W265" s="1"/>
      <c r="X265" s="1"/>
      <c r="Y265" s="1"/>
      <c r="Z265" s="1"/>
      <c r="AA265" s="1"/>
      <c r="AB265" s="1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8"/>
      <c r="AO265" s="78"/>
      <c r="AP265" s="74"/>
      <c r="AQ265" s="74"/>
      <c r="AR265" s="74"/>
      <c r="AS265" s="74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1:57" ht="30" customHeight="1">
      <c r="A266" s="1"/>
      <c r="B266" s="35"/>
      <c r="C266" s="36"/>
      <c r="D266" s="36"/>
      <c r="E266" s="35"/>
      <c r="F266" s="37"/>
      <c r="G266" s="38"/>
      <c r="H266" s="35"/>
      <c r="I266" s="35"/>
      <c r="J266" s="11"/>
      <c r="K266" s="268"/>
      <c r="L266" s="11"/>
      <c r="M266" s="39"/>
      <c r="N266" s="9" t="str">
        <f t="shared" si="33"/>
        <v/>
      </c>
      <c r="O266" s="10" t="str">
        <f t="shared" si="28"/>
        <v/>
      </c>
      <c r="P266" s="10" t="str">
        <f t="shared" si="34"/>
        <v/>
      </c>
      <c r="Q266" s="11">
        <f t="shared" si="29"/>
        <v>0</v>
      </c>
      <c r="R266" s="11">
        <f t="shared" si="30"/>
        <v>0</v>
      </c>
      <c r="S266" s="11">
        <f t="shared" si="31"/>
        <v>0</v>
      </c>
      <c r="T266" s="11">
        <f t="shared" si="32"/>
        <v>0</v>
      </c>
      <c r="U266" s="10">
        <f>IF(TEAM.SCHEDULE!$N266="Draw",1,IF(TEAM.SCHEDULE!$N266=I266,3,0))</f>
        <v>3</v>
      </c>
      <c r="V266" s="10">
        <f>IF(TEAM.SCHEDULE!$N266="Draw",1,IF(TEAM.SCHEDULE!$N266=M266,3,0))</f>
        <v>3</v>
      </c>
      <c r="W266" s="1"/>
      <c r="X266" s="1"/>
      <c r="Y266" s="1"/>
      <c r="Z266" s="1"/>
      <c r="AA266" s="1"/>
      <c r="AB266" s="1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8"/>
      <c r="AO266" s="78"/>
      <c r="AP266" s="74"/>
      <c r="AQ266" s="74"/>
      <c r="AR266" s="74"/>
      <c r="AS266" s="74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</row>
    <row r="267" spans="1:57" ht="30" customHeight="1">
      <c r="A267" s="1"/>
      <c r="B267" s="35"/>
      <c r="C267" s="36"/>
      <c r="D267" s="36"/>
      <c r="E267" s="35"/>
      <c r="F267" s="37"/>
      <c r="G267" s="38"/>
      <c r="H267" s="35"/>
      <c r="I267" s="35"/>
      <c r="J267" s="11"/>
      <c r="K267" s="268"/>
      <c r="L267" s="11"/>
      <c r="M267" s="39"/>
      <c r="N267" s="9" t="str">
        <f t="shared" si="33"/>
        <v/>
      </c>
      <c r="O267" s="10" t="str">
        <f t="shared" si="28"/>
        <v/>
      </c>
      <c r="P267" s="10" t="str">
        <f t="shared" si="34"/>
        <v/>
      </c>
      <c r="Q267" s="11">
        <f t="shared" si="29"/>
        <v>0</v>
      </c>
      <c r="R267" s="11">
        <f t="shared" si="30"/>
        <v>0</v>
      </c>
      <c r="S267" s="11">
        <f t="shared" si="31"/>
        <v>0</v>
      </c>
      <c r="T267" s="11">
        <f t="shared" si="32"/>
        <v>0</v>
      </c>
      <c r="U267" s="10">
        <f>IF(TEAM.SCHEDULE!$N267="Draw",1,IF(TEAM.SCHEDULE!$N267=I267,3,0))</f>
        <v>3</v>
      </c>
      <c r="V267" s="10">
        <f>IF(TEAM.SCHEDULE!$N267="Draw",1,IF(TEAM.SCHEDULE!$N267=M267,3,0))</f>
        <v>3</v>
      </c>
      <c r="W267" s="1"/>
      <c r="X267" s="1"/>
      <c r="Y267" s="1"/>
      <c r="Z267" s="1"/>
      <c r="AA267" s="1"/>
      <c r="AB267" s="1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8"/>
      <c r="AO267" s="78"/>
      <c r="AP267" s="74"/>
      <c r="AQ267" s="74"/>
      <c r="AR267" s="74"/>
      <c r="AS267" s="74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</row>
    <row r="268" spans="1:57" ht="30" customHeight="1">
      <c r="A268" s="1"/>
      <c r="B268" s="35"/>
      <c r="C268" s="36"/>
      <c r="D268" s="36"/>
      <c r="E268" s="35"/>
      <c r="F268" s="37"/>
      <c r="G268" s="38"/>
      <c r="H268" s="35"/>
      <c r="I268" s="35"/>
      <c r="J268" s="11"/>
      <c r="K268" s="268"/>
      <c r="L268" s="11"/>
      <c r="M268" s="39"/>
      <c r="N268" s="9" t="str">
        <f t="shared" si="33"/>
        <v/>
      </c>
      <c r="O268" s="10" t="str">
        <f t="shared" si="28"/>
        <v/>
      </c>
      <c r="P268" s="10" t="str">
        <f t="shared" si="34"/>
        <v/>
      </c>
      <c r="Q268" s="11">
        <f t="shared" si="29"/>
        <v>0</v>
      </c>
      <c r="R268" s="11">
        <f t="shared" si="30"/>
        <v>0</v>
      </c>
      <c r="S268" s="11">
        <f t="shared" si="31"/>
        <v>0</v>
      </c>
      <c r="T268" s="11">
        <f t="shared" si="32"/>
        <v>0</v>
      </c>
      <c r="U268" s="10">
        <f>IF(TEAM.SCHEDULE!$N268="Draw",1,IF(TEAM.SCHEDULE!$N268=I268,3,0))</f>
        <v>3</v>
      </c>
      <c r="V268" s="10">
        <f>IF(TEAM.SCHEDULE!$N268="Draw",1,IF(TEAM.SCHEDULE!$N268=M268,3,0))</f>
        <v>3</v>
      </c>
      <c r="W268" s="1"/>
      <c r="X268" s="1"/>
      <c r="Y268" s="1"/>
      <c r="Z268" s="1"/>
      <c r="AA268" s="1"/>
      <c r="AB268" s="1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8"/>
      <c r="AO268" s="78"/>
      <c r="AP268" s="74"/>
      <c r="AQ268" s="74"/>
      <c r="AR268" s="74"/>
      <c r="AS268" s="74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</row>
    <row r="269" spans="1:57" ht="30" customHeight="1">
      <c r="A269" s="1"/>
      <c r="B269" s="35"/>
      <c r="C269" s="36"/>
      <c r="D269" s="36"/>
      <c r="E269" s="35"/>
      <c r="F269" s="37"/>
      <c r="G269" s="38"/>
      <c r="H269" s="35"/>
      <c r="I269" s="35"/>
      <c r="J269" s="11"/>
      <c r="K269" s="268"/>
      <c r="L269" s="11"/>
      <c r="M269" s="39"/>
      <c r="N269" s="9" t="str">
        <f t="shared" si="33"/>
        <v/>
      </c>
      <c r="O269" s="10" t="str">
        <f t="shared" si="28"/>
        <v/>
      </c>
      <c r="P269" s="10" t="str">
        <f t="shared" si="34"/>
        <v/>
      </c>
      <c r="Q269" s="11">
        <f t="shared" si="29"/>
        <v>0</v>
      </c>
      <c r="R269" s="11">
        <f t="shared" si="30"/>
        <v>0</v>
      </c>
      <c r="S269" s="11">
        <f t="shared" si="31"/>
        <v>0</v>
      </c>
      <c r="T269" s="11">
        <f t="shared" si="32"/>
        <v>0</v>
      </c>
      <c r="U269" s="10">
        <f>IF(TEAM.SCHEDULE!$N269="Draw",1,IF(TEAM.SCHEDULE!$N269=I269,3,0))</f>
        <v>3</v>
      </c>
      <c r="V269" s="10">
        <f>IF(TEAM.SCHEDULE!$N269="Draw",1,IF(TEAM.SCHEDULE!$N269=M269,3,0))</f>
        <v>3</v>
      </c>
      <c r="W269" s="1"/>
      <c r="X269" s="1"/>
      <c r="Y269" s="1"/>
      <c r="Z269" s="1"/>
      <c r="AA269" s="1"/>
      <c r="AB269" s="1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8"/>
      <c r="AO269" s="78"/>
      <c r="AP269" s="74"/>
      <c r="AQ269" s="74"/>
      <c r="AR269" s="74"/>
      <c r="AS269" s="74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</row>
    <row r="270" spans="1:57" ht="30" customHeight="1">
      <c r="A270" s="1"/>
      <c r="B270" s="35"/>
      <c r="C270" s="36"/>
      <c r="D270" s="36"/>
      <c r="E270" s="35"/>
      <c r="F270" s="37"/>
      <c r="G270" s="38"/>
      <c r="H270" s="35"/>
      <c r="I270" s="35"/>
      <c r="J270" s="11"/>
      <c r="K270" s="268"/>
      <c r="L270" s="11"/>
      <c r="M270" s="39"/>
      <c r="N270" s="9" t="str">
        <f t="shared" si="33"/>
        <v/>
      </c>
      <c r="O270" s="10" t="str">
        <f t="shared" si="28"/>
        <v/>
      </c>
      <c r="P270" s="10" t="str">
        <f t="shared" si="34"/>
        <v/>
      </c>
      <c r="Q270" s="11">
        <f t="shared" si="29"/>
        <v>0</v>
      </c>
      <c r="R270" s="11">
        <f t="shared" si="30"/>
        <v>0</v>
      </c>
      <c r="S270" s="11">
        <f t="shared" si="31"/>
        <v>0</v>
      </c>
      <c r="T270" s="11">
        <f t="shared" si="32"/>
        <v>0</v>
      </c>
      <c r="U270" s="10">
        <f>IF(TEAM.SCHEDULE!$N270="Draw",1,IF(TEAM.SCHEDULE!$N270=I270,3,0))</f>
        <v>3</v>
      </c>
      <c r="V270" s="10">
        <f>IF(TEAM.SCHEDULE!$N270="Draw",1,IF(TEAM.SCHEDULE!$N270=M270,3,0))</f>
        <v>3</v>
      </c>
      <c r="W270" s="1"/>
      <c r="X270" s="1"/>
      <c r="Y270" s="1"/>
      <c r="Z270" s="1"/>
      <c r="AA270" s="1"/>
      <c r="AB270" s="1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8"/>
      <c r="AO270" s="78"/>
      <c r="AP270" s="74"/>
      <c r="AQ270" s="74"/>
      <c r="AR270" s="74"/>
      <c r="AS270" s="74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</row>
    <row r="271" spans="1:57" ht="30" customHeight="1">
      <c r="A271" s="1"/>
      <c r="B271" s="35"/>
      <c r="C271" s="36"/>
      <c r="D271" s="36"/>
      <c r="E271" s="35"/>
      <c r="F271" s="37"/>
      <c r="G271" s="38"/>
      <c r="H271" s="35"/>
      <c r="I271" s="35"/>
      <c r="J271" s="11"/>
      <c r="K271" s="268"/>
      <c r="L271" s="11"/>
      <c r="M271" s="39"/>
      <c r="N271" s="9" t="str">
        <f t="shared" si="33"/>
        <v/>
      </c>
      <c r="O271" s="10" t="str">
        <f t="shared" si="28"/>
        <v/>
      </c>
      <c r="P271" s="10" t="str">
        <f t="shared" si="34"/>
        <v/>
      </c>
      <c r="Q271" s="11">
        <f t="shared" si="29"/>
        <v>0</v>
      </c>
      <c r="R271" s="11">
        <f t="shared" si="30"/>
        <v>0</v>
      </c>
      <c r="S271" s="11">
        <f t="shared" si="31"/>
        <v>0</v>
      </c>
      <c r="T271" s="11">
        <f t="shared" si="32"/>
        <v>0</v>
      </c>
      <c r="U271" s="10">
        <f>IF(TEAM.SCHEDULE!$N271="Draw",1,IF(TEAM.SCHEDULE!$N271=I271,3,0))</f>
        <v>3</v>
      </c>
      <c r="V271" s="10">
        <f>IF(TEAM.SCHEDULE!$N271="Draw",1,IF(TEAM.SCHEDULE!$N271=M271,3,0))</f>
        <v>3</v>
      </c>
      <c r="W271" s="1"/>
      <c r="X271" s="1"/>
      <c r="Y271" s="1"/>
      <c r="Z271" s="1"/>
      <c r="AA271" s="1"/>
      <c r="AB271" s="1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8"/>
      <c r="AO271" s="78"/>
      <c r="AP271" s="74"/>
      <c r="AQ271" s="74"/>
      <c r="AR271" s="74"/>
      <c r="AS271" s="74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</row>
    <row r="272" spans="1:57" ht="30" customHeight="1">
      <c r="A272" s="1"/>
      <c r="B272" s="35"/>
      <c r="C272" s="36"/>
      <c r="D272" s="36"/>
      <c r="E272" s="35"/>
      <c r="F272" s="35"/>
      <c r="G272" s="38"/>
      <c r="H272" s="35"/>
      <c r="I272" s="35"/>
      <c r="J272" s="11"/>
      <c r="K272" s="268"/>
      <c r="L272" s="11"/>
      <c r="M272" s="39"/>
      <c r="N272" s="9" t="str">
        <f t="shared" si="33"/>
        <v/>
      </c>
      <c r="O272" s="10" t="str">
        <f t="shared" si="28"/>
        <v/>
      </c>
      <c r="P272" s="10" t="str">
        <f t="shared" si="34"/>
        <v/>
      </c>
      <c r="Q272" s="11">
        <f t="shared" si="29"/>
        <v>0</v>
      </c>
      <c r="R272" s="11">
        <f t="shared" si="30"/>
        <v>0</v>
      </c>
      <c r="S272" s="11">
        <f t="shared" si="31"/>
        <v>0</v>
      </c>
      <c r="T272" s="11">
        <f t="shared" si="32"/>
        <v>0</v>
      </c>
      <c r="U272" s="10">
        <f>IF(TEAM.SCHEDULE!$N272="Draw",1,IF(TEAM.SCHEDULE!$N272=I272,3,0))</f>
        <v>3</v>
      </c>
      <c r="V272" s="10">
        <f>IF(TEAM.SCHEDULE!$N272="Draw",1,IF(TEAM.SCHEDULE!$N272=M272,3,0))</f>
        <v>3</v>
      </c>
      <c r="W272" s="1"/>
      <c r="X272" s="1"/>
      <c r="Y272" s="1"/>
      <c r="Z272" s="1"/>
      <c r="AA272" s="1"/>
      <c r="AB272" s="1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8"/>
      <c r="AO272" s="78"/>
      <c r="AP272" s="74"/>
      <c r="AQ272" s="74"/>
      <c r="AR272" s="74"/>
      <c r="AS272" s="74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</row>
    <row r="273" spans="1:57" ht="30" customHeight="1">
      <c r="A273" s="1"/>
      <c r="B273" s="35"/>
      <c r="C273" s="36"/>
      <c r="D273" s="36"/>
      <c r="E273" s="35"/>
      <c r="F273" s="35"/>
      <c r="G273" s="38"/>
      <c r="H273" s="35"/>
      <c r="I273" s="35"/>
      <c r="J273" s="11"/>
      <c r="K273" s="268"/>
      <c r="L273" s="11"/>
      <c r="M273" s="39"/>
      <c r="N273" s="9" t="str">
        <f t="shared" si="33"/>
        <v/>
      </c>
      <c r="O273" s="10" t="str">
        <f t="shared" si="28"/>
        <v/>
      </c>
      <c r="P273" s="10" t="str">
        <f t="shared" si="34"/>
        <v/>
      </c>
      <c r="Q273" s="11">
        <f t="shared" si="29"/>
        <v>0</v>
      </c>
      <c r="R273" s="11">
        <f t="shared" si="30"/>
        <v>0</v>
      </c>
      <c r="S273" s="11">
        <f t="shared" si="31"/>
        <v>0</v>
      </c>
      <c r="T273" s="11">
        <f t="shared" si="32"/>
        <v>0</v>
      </c>
      <c r="U273" s="10">
        <f>IF(TEAM.SCHEDULE!$N273="Draw",1,IF(TEAM.SCHEDULE!$N273=I273,3,0))</f>
        <v>3</v>
      </c>
      <c r="V273" s="10">
        <f>IF(TEAM.SCHEDULE!$N273="Draw",1,IF(TEAM.SCHEDULE!$N273=M273,3,0))</f>
        <v>3</v>
      </c>
      <c r="W273" s="1"/>
      <c r="X273" s="1"/>
      <c r="Y273" s="1"/>
      <c r="Z273" s="1"/>
      <c r="AA273" s="1"/>
      <c r="AB273" s="1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8"/>
      <c r="AO273" s="78"/>
      <c r="AP273" s="74"/>
      <c r="AQ273" s="74"/>
      <c r="AR273" s="74"/>
      <c r="AS273" s="74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</row>
    <row r="274" spans="1:57" ht="30" customHeight="1">
      <c r="A274" s="1"/>
      <c r="B274" s="35"/>
      <c r="C274" s="36"/>
      <c r="D274" s="36"/>
      <c r="E274" s="35"/>
      <c r="F274" s="35"/>
      <c r="G274" s="38"/>
      <c r="H274" s="35"/>
      <c r="I274" s="35"/>
      <c r="J274" s="11"/>
      <c r="K274" s="268"/>
      <c r="L274" s="11"/>
      <c r="M274" s="39"/>
      <c r="N274" s="9" t="str">
        <f t="shared" si="33"/>
        <v/>
      </c>
      <c r="O274" s="10" t="str">
        <f t="shared" si="28"/>
        <v/>
      </c>
      <c r="P274" s="10" t="str">
        <f t="shared" si="34"/>
        <v/>
      </c>
      <c r="Q274" s="11">
        <f t="shared" si="29"/>
        <v>0</v>
      </c>
      <c r="R274" s="11">
        <f t="shared" si="30"/>
        <v>0</v>
      </c>
      <c r="S274" s="11">
        <f t="shared" si="31"/>
        <v>0</v>
      </c>
      <c r="T274" s="11">
        <f t="shared" si="32"/>
        <v>0</v>
      </c>
      <c r="U274" s="10">
        <f>IF(TEAM.SCHEDULE!$N274="Draw",1,IF(TEAM.SCHEDULE!$N274=I274,3,0))</f>
        <v>3</v>
      </c>
      <c r="V274" s="10">
        <f>IF(TEAM.SCHEDULE!$N274="Draw",1,IF(TEAM.SCHEDULE!$N274=M274,3,0))</f>
        <v>3</v>
      </c>
      <c r="W274" s="1"/>
      <c r="X274" s="1"/>
      <c r="Y274" s="1"/>
      <c r="Z274" s="1"/>
      <c r="AA274" s="1"/>
      <c r="AB274" s="1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8"/>
      <c r="AO274" s="78"/>
      <c r="AP274" s="74"/>
      <c r="AQ274" s="74"/>
      <c r="AR274" s="74"/>
      <c r="AS274" s="74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</row>
    <row r="275" spans="1:57" ht="30" customHeight="1">
      <c r="A275" s="1"/>
      <c r="B275" s="35"/>
      <c r="C275" s="36"/>
      <c r="D275" s="36"/>
      <c r="E275" s="35"/>
      <c r="F275" s="35"/>
      <c r="G275" s="38"/>
      <c r="H275" s="35"/>
      <c r="I275" s="35"/>
      <c r="J275" s="11"/>
      <c r="K275" s="268"/>
      <c r="L275" s="11"/>
      <c r="M275" s="39"/>
      <c r="N275" s="9" t="str">
        <f t="shared" si="33"/>
        <v/>
      </c>
      <c r="O275" s="10" t="str">
        <f t="shared" si="28"/>
        <v/>
      </c>
      <c r="P275" s="10" t="str">
        <f t="shared" si="34"/>
        <v/>
      </c>
      <c r="Q275" s="11">
        <f t="shared" si="29"/>
        <v>0</v>
      </c>
      <c r="R275" s="11">
        <f t="shared" si="30"/>
        <v>0</v>
      </c>
      <c r="S275" s="11">
        <f t="shared" si="31"/>
        <v>0</v>
      </c>
      <c r="T275" s="11">
        <f t="shared" si="32"/>
        <v>0</v>
      </c>
      <c r="U275" s="10">
        <f>IF(TEAM.SCHEDULE!$N275="Draw",1,IF(TEAM.SCHEDULE!$N275=I275,3,0))</f>
        <v>3</v>
      </c>
      <c r="V275" s="10">
        <f>IF(TEAM.SCHEDULE!$N275="Draw",1,IF(TEAM.SCHEDULE!$N275=M275,3,0))</f>
        <v>3</v>
      </c>
      <c r="W275" s="1"/>
      <c r="X275" s="1"/>
      <c r="Y275" s="1"/>
      <c r="Z275" s="1"/>
      <c r="AA275" s="1"/>
      <c r="AB275" s="1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8"/>
      <c r="AO275" s="78"/>
      <c r="AP275" s="74"/>
      <c r="AQ275" s="74"/>
      <c r="AR275" s="74"/>
      <c r="AS275" s="74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</row>
    <row r="276" spans="1:57" ht="30" customHeight="1">
      <c r="A276" s="1"/>
      <c r="B276" s="35"/>
      <c r="C276" s="36"/>
      <c r="D276" s="36"/>
      <c r="E276" s="35"/>
      <c r="F276" s="35"/>
      <c r="G276" s="38"/>
      <c r="H276" s="35"/>
      <c r="I276" s="35"/>
      <c r="J276" s="11"/>
      <c r="K276" s="268"/>
      <c r="L276" s="11"/>
      <c r="M276" s="39"/>
      <c r="N276" s="9" t="str">
        <f t="shared" si="33"/>
        <v/>
      </c>
      <c r="O276" s="10" t="str">
        <f t="shared" si="28"/>
        <v/>
      </c>
      <c r="P276" s="10" t="str">
        <f t="shared" si="34"/>
        <v/>
      </c>
      <c r="Q276" s="11">
        <f t="shared" si="29"/>
        <v>0</v>
      </c>
      <c r="R276" s="11">
        <f t="shared" si="30"/>
        <v>0</v>
      </c>
      <c r="S276" s="11">
        <f t="shared" si="31"/>
        <v>0</v>
      </c>
      <c r="T276" s="11">
        <f t="shared" si="32"/>
        <v>0</v>
      </c>
      <c r="U276" s="10">
        <f>IF(TEAM.SCHEDULE!$N276="Draw",1,IF(TEAM.SCHEDULE!$N276=I276,3,0))</f>
        <v>3</v>
      </c>
      <c r="V276" s="10">
        <f>IF(TEAM.SCHEDULE!$N276="Draw",1,IF(TEAM.SCHEDULE!$N276=M276,3,0))</f>
        <v>3</v>
      </c>
      <c r="W276" s="1"/>
      <c r="X276" s="1"/>
      <c r="Y276" s="1"/>
      <c r="Z276" s="1"/>
      <c r="AA276" s="1"/>
      <c r="AB276" s="1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8"/>
      <c r="AO276" s="78"/>
      <c r="AP276" s="74"/>
      <c r="AQ276" s="74"/>
      <c r="AR276" s="74"/>
      <c r="AS276" s="74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</row>
    <row r="277" spans="1:57" ht="30" customHeight="1">
      <c r="A277" s="1"/>
      <c r="B277" s="35"/>
      <c r="C277" s="36"/>
      <c r="D277" s="36"/>
      <c r="E277" s="35"/>
      <c r="F277" s="35"/>
      <c r="G277" s="38"/>
      <c r="H277" s="35"/>
      <c r="I277" s="35"/>
      <c r="J277" s="11"/>
      <c r="K277" s="268"/>
      <c r="L277" s="11"/>
      <c r="M277" s="39"/>
      <c r="N277" s="9" t="str">
        <f t="shared" si="33"/>
        <v/>
      </c>
      <c r="O277" s="10" t="str">
        <f t="shared" si="28"/>
        <v/>
      </c>
      <c r="P277" s="10" t="str">
        <f t="shared" si="34"/>
        <v/>
      </c>
      <c r="Q277" s="11">
        <f t="shared" si="29"/>
        <v>0</v>
      </c>
      <c r="R277" s="11">
        <f t="shared" si="30"/>
        <v>0</v>
      </c>
      <c r="S277" s="11">
        <f t="shared" si="31"/>
        <v>0</v>
      </c>
      <c r="T277" s="11">
        <f t="shared" si="32"/>
        <v>0</v>
      </c>
      <c r="U277" s="10">
        <f>IF(TEAM.SCHEDULE!$N277="Draw",1,IF(TEAM.SCHEDULE!$N277=I277,3,0))</f>
        <v>3</v>
      </c>
      <c r="V277" s="10">
        <f>IF(TEAM.SCHEDULE!$N277="Draw",1,IF(TEAM.SCHEDULE!$N277=M277,3,0))</f>
        <v>3</v>
      </c>
      <c r="W277" s="1"/>
      <c r="X277" s="1"/>
      <c r="Y277" s="1"/>
      <c r="Z277" s="1"/>
      <c r="AA277" s="1"/>
      <c r="AB277" s="1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8"/>
      <c r="AO277" s="78"/>
      <c r="AP277" s="74"/>
      <c r="AQ277" s="74"/>
      <c r="AR277" s="74"/>
      <c r="AS277" s="74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</row>
    <row r="278" spans="1:57" ht="30" customHeight="1">
      <c r="A278" s="1"/>
      <c r="B278" s="35"/>
      <c r="C278" s="36"/>
      <c r="D278" s="36"/>
      <c r="E278" s="35"/>
      <c r="F278" s="35"/>
      <c r="G278" s="38"/>
      <c r="H278" s="35"/>
      <c r="I278" s="35"/>
      <c r="J278" s="11"/>
      <c r="K278" s="268"/>
      <c r="L278" s="11"/>
      <c r="M278" s="39"/>
      <c r="N278" s="9" t="str">
        <f t="shared" si="33"/>
        <v/>
      </c>
      <c r="O278" s="10" t="str">
        <f t="shared" si="28"/>
        <v/>
      </c>
      <c r="P278" s="10" t="str">
        <f t="shared" si="34"/>
        <v/>
      </c>
      <c r="Q278" s="11">
        <f t="shared" si="29"/>
        <v>0</v>
      </c>
      <c r="R278" s="11">
        <f t="shared" si="30"/>
        <v>0</v>
      </c>
      <c r="S278" s="11">
        <f t="shared" si="31"/>
        <v>0</v>
      </c>
      <c r="T278" s="11">
        <f t="shared" si="32"/>
        <v>0</v>
      </c>
      <c r="U278" s="10">
        <f>IF(TEAM.SCHEDULE!$N278="Draw",1,IF(TEAM.SCHEDULE!$N278=I278,3,0))</f>
        <v>3</v>
      </c>
      <c r="V278" s="10">
        <f>IF(TEAM.SCHEDULE!$N278="Draw",1,IF(TEAM.SCHEDULE!$N278=M278,3,0))</f>
        <v>3</v>
      </c>
      <c r="W278" s="1"/>
      <c r="X278" s="1"/>
      <c r="Y278" s="1"/>
      <c r="Z278" s="1"/>
      <c r="AA278" s="1"/>
      <c r="AB278" s="1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8"/>
      <c r="AO278" s="78"/>
      <c r="AP278" s="74"/>
      <c r="AQ278" s="74"/>
      <c r="AR278" s="74"/>
      <c r="AS278" s="74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</row>
    <row r="279" spans="1:57" ht="30" customHeight="1">
      <c r="A279" s="1"/>
      <c r="B279" s="35"/>
      <c r="C279" s="36"/>
      <c r="D279" s="36"/>
      <c r="E279" s="35"/>
      <c r="F279" s="35"/>
      <c r="G279" s="38"/>
      <c r="H279" s="35"/>
      <c r="I279" s="35"/>
      <c r="J279" s="11"/>
      <c r="K279" s="268"/>
      <c r="L279" s="11"/>
      <c r="M279" s="39"/>
      <c r="N279" s="9" t="str">
        <f t="shared" si="33"/>
        <v/>
      </c>
      <c r="O279" s="10" t="str">
        <f t="shared" si="28"/>
        <v/>
      </c>
      <c r="P279" s="10" t="str">
        <f t="shared" si="34"/>
        <v/>
      </c>
      <c r="Q279" s="11">
        <f t="shared" si="29"/>
        <v>0</v>
      </c>
      <c r="R279" s="11">
        <f t="shared" si="30"/>
        <v>0</v>
      </c>
      <c r="S279" s="11">
        <f t="shared" si="31"/>
        <v>0</v>
      </c>
      <c r="T279" s="11">
        <f t="shared" si="32"/>
        <v>0</v>
      </c>
      <c r="U279" s="10">
        <f>IF(TEAM.SCHEDULE!$N279="Draw",1,IF(TEAM.SCHEDULE!$N279=I279,3,0))</f>
        <v>3</v>
      </c>
      <c r="V279" s="10">
        <f>IF(TEAM.SCHEDULE!$N279="Draw",1,IF(TEAM.SCHEDULE!$N279=M279,3,0))</f>
        <v>3</v>
      </c>
      <c r="W279" s="1"/>
      <c r="X279" s="1"/>
      <c r="Y279" s="1"/>
      <c r="Z279" s="1"/>
      <c r="AA279" s="1"/>
      <c r="AB279" s="1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8"/>
      <c r="AO279" s="78"/>
      <c r="AP279" s="74"/>
      <c r="AQ279" s="74"/>
      <c r="AR279" s="74"/>
      <c r="AS279" s="74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</row>
    <row r="280" spans="1:57" ht="30" customHeight="1">
      <c r="A280" s="1"/>
      <c r="B280" s="35"/>
      <c r="C280" s="36"/>
      <c r="D280" s="36"/>
      <c r="E280" s="35"/>
      <c r="F280" s="35"/>
      <c r="G280" s="38"/>
      <c r="H280" s="35"/>
      <c r="I280" s="35"/>
      <c r="J280" s="11"/>
      <c r="K280" s="268"/>
      <c r="L280" s="11"/>
      <c r="M280" s="39"/>
      <c r="N280" s="9" t="str">
        <f t="shared" si="33"/>
        <v/>
      </c>
      <c r="O280" s="10" t="str">
        <f t="shared" si="28"/>
        <v/>
      </c>
      <c r="P280" s="10" t="str">
        <f t="shared" si="34"/>
        <v/>
      </c>
      <c r="Q280" s="11">
        <f t="shared" si="29"/>
        <v>0</v>
      </c>
      <c r="R280" s="11">
        <f t="shared" si="30"/>
        <v>0</v>
      </c>
      <c r="S280" s="11">
        <f t="shared" si="31"/>
        <v>0</v>
      </c>
      <c r="T280" s="11">
        <f t="shared" si="32"/>
        <v>0</v>
      </c>
      <c r="U280" s="10">
        <f>IF(TEAM.SCHEDULE!$N280="Draw",1,IF(TEAM.SCHEDULE!$N280=I280,3,0))</f>
        <v>3</v>
      </c>
      <c r="V280" s="10">
        <f>IF(TEAM.SCHEDULE!$N280="Draw",1,IF(TEAM.SCHEDULE!$N280=M280,3,0))</f>
        <v>3</v>
      </c>
      <c r="W280" s="1"/>
      <c r="X280" s="1"/>
      <c r="Y280" s="1"/>
      <c r="Z280" s="1"/>
      <c r="AA280" s="1"/>
      <c r="AB280" s="1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8"/>
      <c r="AO280" s="78"/>
      <c r="AP280" s="74"/>
      <c r="AQ280" s="74"/>
      <c r="AR280" s="74"/>
      <c r="AS280" s="74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</row>
    <row r="281" spans="1:57" ht="30" customHeight="1">
      <c r="A281" s="1"/>
      <c r="B281" s="35"/>
      <c r="C281" s="36"/>
      <c r="D281" s="36"/>
      <c r="E281" s="35"/>
      <c r="F281" s="35"/>
      <c r="G281" s="38"/>
      <c r="H281" s="35"/>
      <c r="I281" s="35"/>
      <c r="J281" s="11"/>
      <c r="K281" s="268"/>
      <c r="L281" s="11"/>
      <c r="M281" s="39"/>
      <c r="N281" s="9" t="str">
        <f t="shared" si="33"/>
        <v/>
      </c>
      <c r="O281" s="10" t="str">
        <f t="shared" si="28"/>
        <v/>
      </c>
      <c r="P281" s="10" t="str">
        <f t="shared" si="34"/>
        <v/>
      </c>
      <c r="Q281" s="11">
        <f t="shared" si="29"/>
        <v>0</v>
      </c>
      <c r="R281" s="11">
        <f t="shared" si="30"/>
        <v>0</v>
      </c>
      <c r="S281" s="11">
        <f t="shared" si="31"/>
        <v>0</v>
      </c>
      <c r="T281" s="11">
        <f t="shared" si="32"/>
        <v>0</v>
      </c>
      <c r="U281" s="10">
        <f>IF(TEAM.SCHEDULE!$N281="Draw",1,IF(TEAM.SCHEDULE!$N281=I281,3,0))</f>
        <v>3</v>
      </c>
      <c r="V281" s="10">
        <f>IF(TEAM.SCHEDULE!$N281="Draw",1,IF(TEAM.SCHEDULE!$N281=M281,3,0))</f>
        <v>3</v>
      </c>
      <c r="W281" s="1"/>
      <c r="X281" s="1"/>
      <c r="Y281" s="1"/>
      <c r="Z281" s="1"/>
      <c r="AA281" s="1"/>
      <c r="AB281" s="1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8"/>
      <c r="AO281" s="78"/>
      <c r="AP281" s="74"/>
      <c r="AQ281" s="74"/>
      <c r="AR281" s="74"/>
      <c r="AS281" s="74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</row>
    <row r="282" spans="1:57" ht="30" customHeight="1">
      <c r="A282" s="1"/>
      <c r="B282" s="35"/>
      <c r="C282" s="36"/>
      <c r="D282" s="36"/>
      <c r="E282" s="35"/>
      <c r="F282" s="37"/>
      <c r="G282" s="38"/>
      <c r="H282" s="35"/>
      <c r="I282" s="35"/>
      <c r="J282" s="11"/>
      <c r="K282" s="268"/>
      <c r="L282" s="11"/>
      <c r="M282" s="39"/>
      <c r="N282" s="9" t="str">
        <f t="shared" si="33"/>
        <v/>
      </c>
      <c r="O282" s="10" t="str">
        <f t="shared" si="28"/>
        <v/>
      </c>
      <c r="P282" s="10" t="str">
        <f t="shared" si="34"/>
        <v/>
      </c>
      <c r="Q282" s="11">
        <f t="shared" si="29"/>
        <v>0</v>
      </c>
      <c r="R282" s="11">
        <f t="shared" si="30"/>
        <v>0</v>
      </c>
      <c r="S282" s="11">
        <f t="shared" si="31"/>
        <v>0</v>
      </c>
      <c r="T282" s="11">
        <f t="shared" si="32"/>
        <v>0</v>
      </c>
      <c r="U282" s="10">
        <f>IF(TEAM.SCHEDULE!$N282="Draw",1,IF(TEAM.SCHEDULE!$N282=I282,3,0))</f>
        <v>3</v>
      </c>
      <c r="V282" s="10">
        <f>IF(TEAM.SCHEDULE!$N282="Draw",1,IF(TEAM.SCHEDULE!$N282=M282,3,0))</f>
        <v>3</v>
      </c>
      <c r="W282" s="1"/>
      <c r="X282" s="1"/>
      <c r="Y282" s="1"/>
      <c r="Z282" s="1"/>
      <c r="AA282" s="1"/>
      <c r="AB282" s="1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8"/>
      <c r="AO282" s="78"/>
      <c r="AP282" s="74"/>
      <c r="AQ282" s="74"/>
      <c r="AR282" s="74"/>
      <c r="AS282" s="74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</row>
    <row r="283" spans="1:57" ht="30" customHeight="1">
      <c r="A283" s="1"/>
      <c r="B283" s="35"/>
      <c r="C283" s="36"/>
      <c r="D283" s="36"/>
      <c r="E283" s="35"/>
      <c r="F283" s="37"/>
      <c r="G283" s="38"/>
      <c r="H283" s="35"/>
      <c r="I283" s="35"/>
      <c r="J283" s="11"/>
      <c r="K283" s="268"/>
      <c r="L283" s="11"/>
      <c r="M283" s="39"/>
      <c r="N283" s="9" t="str">
        <f t="shared" si="33"/>
        <v/>
      </c>
      <c r="O283" s="10" t="str">
        <f t="shared" si="28"/>
        <v/>
      </c>
      <c r="P283" s="10" t="str">
        <f t="shared" si="34"/>
        <v/>
      </c>
      <c r="Q283" s="11">
        <f t="shared" si="29"/>
        <v>0</v>
      </c>
      <c r="R283" s="11">
        <f t="shared" si="30"/>
        <v>0</v>
      </c>
      <c r="S283" s="11">
        <f t="shared" si="31"/>
        <v>0</v>
      </c>
      <c r="T283" s="11">
        <f t="shared" si="32"/>
        <v>0</v>
      </c>
      <c r="U283" s="10">
        <f>IF(TEAM.SCHEDULE!$N283="Draw",1,IF(TEAM.SCHEDULE!$N283=I283,3,0))</f>
        <v>3</v>
      </c>
      <c r="V283" s="10">
        <f>IF(TEAM.SCHEDULE!$N283="Draw",1,IF(TEAM.SCHEDULE!$N283=M283,3,0))</f>
        <v>3</v>
      </c>
      <c r="W283" s="1"/>
      <c r="X283" s="1"/>
      <c r="Y283" s="1"/>
      <c r="Z283" s="1"/>
      <c r="AA283" s="1"/>
      <c r="AB283" s="1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8"/>
      <c r="AO283" s="78"/>
      <c r="AP283" s="74"/>
      <c r="AQ283" s="74"/>
      <c r="AR283" s="74"/>
      <c r="AS283" s="74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</row>
    <row r="284" spans="1:57" ht="30" customHeight="1">
      <c r="A284" s="1"/>
      <c r="B284" s="35"/>
      <c r="C284" s="36"/>
      <c r="D284" s="36"/>
      <c r="E284" s="35"/>
      <c r="F284" s="37"/>
      <c r="G284" s="38"/>
      <c r="H284" s="35"/>
      <c r="I284" s="35"/>
      <c r="J284" s="11"/>
      <c r="K284" s="268"/>
      <c r="L284" s="11"/>
      <c r="M284" s="39"/>
      <c r="N284" s="9" t="str">
        <f t="shared" si="33"/>
        <v/>
      </c>
      <c r="O284" s="10" t="str">
        <f t="shared" si="28"/>
        <v/>
      </c>
      <c r="P284" s="10" t="str">
        <f t="shared" si="34"/>
        <v/>
      </c>
      <c r="Q284" s="11">
        <f t="shared" si="29"/>
        <v>0</v>
      </c>
      <c r="R284" s="11">
        <f t="shared" si="30"/>
        <v>0</v>
      </c>
      <c r="S284" s="11">
        <f t="shared" si="31"/>
        <v>0</v>
      </c>
      <c r="T284" s="11">
        <f t="shared" si="32"/>
        <v>0</v>
      </c>
      <c r="U284" s="10">
        <f>IF(TEAM.SCHEDULE!$N284="Draw",1,IF(TEAM.SCHEDULE!$N284=I284,3,0))</f>
        <v>3</v>
      </c>
      <c r="V284" s="10">
        <f>IF(TEAM.SCHEDULE!$N284="Draw",1,IF(TEAM.SCHEDULE!$N284=M284,3,0))</f>
        <v>3</v>
      </c>
      <c r="W284" s="1"/>
      <c r="X284" s="1"/>
      <c r="Y284" s="1"/>
      <c r="Z284" s="1"/>
      <c r="AA284" s="1"/>
      <c r="AB284" s="1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8"/>
      <c r="AO284" s="78"/>
      <c r="AP284" s="74"/>
      <c r="AQ284" s="74"/>
      <c r="AR284" s="74"/>
      <c r="AS284" s="74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</row>
    <row r="285" spans="1:57" ht="30" customHeight="1">
      <c r="A285" s="1"/>
      <c r="B285" s="35"/>
      <c r="C285" s="36"/>
      <c r="D285" s="36"/>
      <c r="E285" s="35"/>
      <c r="F285" s="37"/>
      <c r="G285" s="38"/>
      <c r="H285" s="35"/>
      <c r="I285" s="35"/>
      <c r="J285" s="11"/>
      <c r="K285" s="268"/>
      <c r="L285" s="11"/>
      <c r="M285" s="39"/>
      <c r="N285" s="9" t="str">
        <f t="shared" si="33"/>
        <v/>
      </c>
      <c r="O285" s="10" t="str">
        <f t="shared" si="28"/>
        <v/>
      </c>
      <c r="P285" s="10" t="str">
        <f t="shared" si="34"/>
        <v/>
      </c>
      <c r="Q285" s="11">
        <f t="shared" si="29"/>
        <v>0</v>
      </c>
      <c r="R285" s="11">
        <f t="shared" si="30"/>
        <v>0</v>
      </c>
      <c r="S285" s="11">
        <f t="shared" si="31"/>
        <v>0</v>
      </c>
      <c r="T285" s="11">
        <f t="shared" si="32"/>
        <v>0</v>
      </c>
      <c r="U285" s="10">
        <f>IF(TEAM.SCHEDULE!$N285="Draw",1,IF(TEAM.SCHEDULE!$N285=I285,3,0))</f>
        <v>3</v>
      </c>
      <c r="V285" s="10">
        <f>IF(TEAM.SCHEDULE!$N285="Draw",1,IF(TEAM.SCHEDULE!$N285=M285,3,0))</f>
        <v>3</v>
      </c>
      <c r="W285" s="1"/>
      <c r="X285" s="1"/>
      <c r="Y285" s="1"/>
      <c r="Z285" s="1"/>
      <c r="AA285" s="1"/>
      <c r="AB285" s="1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8"/>
      <c r="AO285" s="78"/>
      <c r="AP285" s="74"/>
      <c r="AQ285" s="74"/>
      <c r="AR285" s="74"/>
      <c r="AS285" s="74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</row>
    <row r="286" spans="1:57" ht="30" customHeight="1">
      <c r="A286" s="1"/>
      <c r="B286" s="35"/>
      <c r="C286" s="36"/>
      <c r="D286" s="36"/>
      <c r="E286" s="35"/>
      <c r="F286" s="37"/>
      <c r="G286" s="38"/>
      <c r="H286" s="35"/>
      <c r="I286" s="35"/>
      <c r="J286" s="11"/>
      <c r="K286" s="268"/>
      <c r="L286" s="11"/>
      <c r="M286" s="39"/>
      <c r="N286" s="9" t="str">
        <f t="shared" si="33"/>
        <v/>
      </c>
      <c r="O286" s="10" t="str">
        <f t="shared" si="28"/>
        <v/>
      </c>
      <c r="P286" s="10" t="str">
        <f t="shared" si="34"/>
        <v/>
      </c>
      <c r="Q286" s="11">
        <f t="shared" si="29"/>
        <v>0</v>
      </c>
      <c r="R286" s="11">
        <f t="shared" si="30"/>
        <v>0</v>
      </c>
      <c r="S286" s="11">
        <f t="shared" si="31"/>
        <v>0</v>
      </c>
      <c r="T286" s="11">
        <f t="shared" si="32"/>
        <v>0</v>
      </c>
      <c r="U286" s="10">
        <f>IF(TEAM.SCHEDULE!$N286="Draw",1,IF(TEAM.SCHEDULE!$N286=I286,3,0))</f>
        <v>3</v>
      </c>
      <c r="V286" s="10">
        <f>IF(TEAM.SCHEDULE!$N286="Draw",1,IF(TEAM.SCHEDULE!$N286=M286,3,0))</f>
        <v>3</v>
      </c>
      <c r="W286" s="1"/>
      <c r="X286" s="1"/>
      <c r="Y286" s="1"/>
      <c r="Z286" s="1"/>
      <c r="AA286" s="1"/>
      <c r="AB286" s="1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8"/>
      <c r="AO286" s="78"/>
      <c r="AP286" s="74"/>
      <c r="AQ286" s="74"/>
      <c r="AR286" s="74"/>
      <c r="AS286" s="74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</row>
    <row r="287" spans="1:57" ht="30" customHeight="1">
      <c r="A287" s="1"/>
      <c r="B287" s="35"/>
      <c r="C287" s="36"/>
      <c r="D287" s="36"/>
      <c r="E287" s="35"/>
      <c r="F287" s="37"/>
      <c r="G287" s="38"/>
      <c r="H287" s="35"/>
      <c r="I287" s="35"/>
      <c r="J287" s="11"/>
      <c r="K287" s="268"/>
      <c r="L287" s="11"/>
      <c r="M287" s="39"/>
      <c r="N287" s="9" t="str">
        <f t="shared" si="33"/>
        <v/>
      </c>
      <c r="O287" s="10" t="str">
        <f t="shared" si="28"/>
        <v/>
      </c>
      <c r="P287" s="10" t="str">
        <f t="shared" si="34"/>
        <v/>
      </c>
      <c r="Q287" s="11">
        <f t="shared" si="29"/>
        <v>0</v>
      </c>
      <c r="R287" s="11">
        <f t="shared" si="30"/>
        <v>0</v>
      </c>
      <c r="S287" s="11">
        <f t="shared" si="31"/>
        <v>0</v>
      </c>
      <c r="T287" s="11">
        <f t="shared" si="32"/>
        <v>0</v>
      </c>
      <c r="U287" s="10">
        <f>IF(TEAM.SCHEDULE!$N287="Draw",1,IF(TEAM.SCHEDULE!$N287=I287,3,0))</f>
        <v>3</v>
      </c>
      <c r="V287" s="10">
        <f>IF(TEAM.SCHEDULE!$N287="Draw",1,IF(TEAM.SCHEDULE!$N287=M287,3,0))</f>
        <v>3</v>
      </c>
      <c r="W287" s="1"/>
      <c r="X287" s="1"/>
      <c r="Y287" s="1"/>
      <c r="Z287" s="1"/>
      <c r="AA287" s="1"/>
      <c r="AB287" s="1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8"/>
      <c r="AO287" s="78"/>
      <c r="AP287" s="74"/>
      <c r="AQ287" s="74"/>
      <c r="AR287" s="74"/>
      <c r="AS287" s="74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</row>
    <row r="288" spans="1:57" ht="30" customHeight="1">
      <c r="A288" s="1"/>
      <c r="B288" s="35"/>
      <c r="C288" s="36"/>
      <c r="D288" s="36"/>
      <c r="E288" s="35"/>
      <c r="F288" s="37"/>
      <c r="G288" s="38"/>
      <c r="H288" s="35"/>
      <c r="I288" s="35"/>
      <c r="J288" s="11"/>
      <c r="K288" s="268"/>
      <c r="L288" s="11"/>
      <c r="M288" s="39"/>
      <c r="N288" s="9" t="str">
        <f t="shared" si="33"/>
        <v/>
      </c>
      <c r="O288" s="10" t="str">
        <f t="shared" si="28"/>
        <v/>
      </c>
      <c r="P288" s="10" t="str">
        <f t="shared" si="34"/>
        <v/>
      </c>
      <c r="Q288" s="11">
        <f t="shared" si="29"/>
        <v>0</v>
      </c>
      <c r="R288" s="11">
        <f t="shared" si="30"/>
        <v>0</v>
      </c>
      <c r="S288" s="11">
        <f t="shared" si="31"/>
        <v>0</v>
      </c>
      <c r="T288" s="11">
        <f t="shared" si="32"/>
        <v>0</v>
      </c>
      <c r="U288" s="10">
        <f>IF(TEAM.SCHEDULE!$N288="Draw",1,IF(TEAM.SCHEDULE!$N288=I288,3,0))</f>
        <v>3</v>
      </c>
      <c r="V288" s="10">
        <f>IF(TEAM.SCHEDULE!$N288="Draw",1,IF(TEAM.SCHEDULE!$N288=M288,3,0))</f>
        <v>3</v>
      </c>
      <c r="W288" s="1"/>
      <c r="X288" s="1"/>
      <c r="Y288" s="1"/>
      <c r="Z288" s="1"/>
      <c r="AA288" s="1"/>
      <c r="AB288" s="1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8"/>
      <c r="AO288" s="78"/>
      <c r="AP288" s="74"/>
      <c r="AQ288" s="74"/>
      <c r="AR288" s="74"/>
      <c r="AS288" s="74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</row>
    <row r="289" spans="1:57" ht="30" customHeight="1">
      <c r="A289" s="1"/>
      <c r="B289" s="35"/>
      <c r="C289" s="36"/>
      <c r="D289" s="36"/>
      <c r="E289" s="35"/>
      <c r="F289" s="37"/>
      <c r="G289" s="38"/>
      <c r="H289" s="35"/>
      <c r="I289" s="35"/>
      <c r="J289" s="11"/>
      <c r="K289" s="268"/>
      <c r="L289" s="11"/>
      <c r="M289" s="39"/>
      <c r="N289" s="9" t="str">
        <f t="shared" si="33"/>
        <v/>
      </c>
      <c r="O289" s="10" t="str">
        <f t="shared" si="28"/>
        <v/>
      </c>
      <c r="P289" s="10" t="str">
        <f t="shared" si="34"/>
        <v/>
      </c>
      <c r="Q289" s="11">
        <f t="shared" si="29"/>
        <v>0</v>
      </c>
      <c r="R289" s="11">
        <f t="shared" si="30"/>
        <v>0</v>
      </c>
      <c r="S289" s="11">
        <f t="shared" si="31"/>
        <v>0</v>
      </c>
      <c r="T289" s="11">
        <f t="shared" si="32"/>
        <v>0</v>
      </c>
      <c r="U289" s="10">
        <f>IF(TEAM.SCHEDULE!$N289="Draw",1,IF(TEAM.SCHEDULE!$N289=I289,3,0))</f>
        <v>3</v>
      </c>
      <c r="V289" s="10">
        <f>IF(TEAM.SCHEDULE!$N289="Draw",1,IF(TEAM.SCHEDULE!$N289=M289,3,0))</f>
        <v>3</v>
      </c>
      <c r="W289" s="1"/>
      <c r="X289" s="1"/>
      <c r="Y289" s="1"/>
      <c r="Z289" s="1"/>
      <c r="AA289" s="1"/>
      <c r="AB289" s="1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8"/>
      <c r="AO289" s="78"/>
      <c r="AP289" s="74"/>
      <c r="AQ289" s="74"/>
      <c r="AR289" s="74"/>
      <c r="AS289" s="74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</row>
    <row r="290" spans="1:57" ht="30" customHeight="1">
      <c r="A290" s="1"/>
      <c r="B290" s="35"/>
      <c r="C290" s="36"/>
      <c r="D290" s="36"/>
      <c r="E290" s="35"/>
      <c r="F290" s="37"/>
      <c r="G290" s="38"/>
      <c r="H290" s="35"/>
      <c r="I290" s="35"/>
      <c r="J290" s="11"/>
      <c r="K290" s="268"/>
      <c r="L290" s="11"/>
      <c r="M290" s="39"/>
      <c r="N290" s="9" t="str">
        <f t="shared" si="33"/>
        <v/>
      </c>
      <c r="O290" s="10" t="str">
        <f t="shared" si="28"/>
        <v/>
      </c>
      <c r="P290" s="10" t="str">
        <f t="shared" si="34"/>
        <v/>
      </c>
      <c r="Q290" s="11">
        <f t="shared" si="29"/>
        <v>0</v>
      </c>
      <c r="R290" s="11">
        <f t="shared" si="30"/>
        <v>0</v>
      </c>
      <c r="S290" s="11">
        <f t="shared" si="31"/>
        <v>0</v>
      </c>
      <c r="T290" s="11">
        <f t="shared" si="32"/>
        <v>0</v>
      </c>
      <c r="U290" s="10">
        <f>IF(TEAM.SCHEDULE!$N290="Draw",1,IF(TEAM.SCHEDULE!$N290=I290,3,0))</f>
        <v>3</v>
      </c>
      <c r="V290" s="10">
        <f>IF(TEAM.SCHEDULE!$N290="Draw",1,IF(TEAM.SCHEDULE!$N290=M290,3,0))</f>
        <v>3</v>
      </c>
      <c r="W290" s="1"/>
      <c r="X290" s="1"/>
      <c r="Y290" s="1"/>
      <c r="Z290" s="1"/>
      <c r="AA290" s="1"/>
      <c r="AB290" s="1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8"/>
      <c r="AO290" s="78"/>
      <c r="AP290" s="74"/>
      <c r="AQ290" s="74"/>
      <c r="AR290" s="74"/>
      <c r="AS290" s="74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</row>
    <row r="291" spans="1:57" ht="30" customHeight="1">
      <c r="A291" s="1"/>
      <c r="B291" s="35"/>
      <c r="C291" s="36"/>
      <c r="D291" s="36"/>
      <c r="E291" s="35"/>
      <c r="F291" s="37"/>
      <c r="G291" s="38"/>
      <c r="H291" s="35"/>
      <c r="I291" s="35"/>
      <c r="J291" s="11"/>
      <c r="K291" s="268"/>
      <c r="L291" s="11"/>
      <c r="M291" s="39"/>
      <c r="N291" s="9" t="str">
        <f t="shared" si="33"/>
        <v/>
      </c>
      <c r="O291" s="10" t="str">
        <f t="shared" si="28"/>
        <v/>
      </c>
      <c r="P291" s="10" t="str">
        <f t="shared" si="34"/>
        <v/>
      </c>
      <c r="Q291" s="11">
        <f t="shared" si="29"/>
        <v>0</v>
      </c>
      <c r="R291" s="11">
        <f t="shared" si="30"/>
        <v>0</v>
      </c>
      <c r="S291" s="11">
        <f t="shared" si="31"/>
        <v>0</v>
      </c>
      <c r="T291" s="11">
        <f t="shared" si="32"/>
        <v>0</v>
      </c>
      <c r="U291" s="10">
        <f>IF(TEAM.SCHEDULE!$N291="Draw",1,IF(TEAM.SCHEDULE!$N291=I291,3,0))</f>
        <v>3</v>
      </c>
      <c r="V291" s="10">
        <f>IF(TEAM.SCHEDULE!$N291="Draw",1,IF(TEAM.SCHEDULE!$N291=M291,3,0))</f>
        <v>3</v>
      </c>
      <c r="W291" s="1"/>
      <c r="X291" s="1"/>
      <c r="Y291" s="1"/>
      <c r="Z291" s="1"/>
      <c r="AA291" s="1"/>
      <c r="AB291" s="1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8"/>
      <c r="AO291" s="78"/>
      <c r="AP291" s="74"/>
      <c r="AQ291" s="74"/>
      <c r="AR291" s="74"/>
      <c r="AS291" s="74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</row>
    <row r="292" spans="1:57" ht="30" customHeight="1">
      <c r="A292" s="1"/>
      <c r="B292" s="35"/>
      <c r="C292" s="36"/>
      <c r="D292" s="36"/>
      <c r="E292" s="35"/>
      <c r="F292" s="37"/>
      <c r="G292" s="38"/>
      <c r="H292" s="35"/>
      <c r="I292" s="35"/>
      <c r="J292" s="11"/>
      <c r="K292" s="268"/>
      <c r="L292" s="11"/>
      <c r="M292" s="39"/>
      <c r="N292" s="9" t="str">
        <f t="shared" si="33"/>
        <v/>
      </c>
      <c r="O292" s="10" t="str">
        <f t="shared" si="28"/>
        <v/>
      </c>
      <c r="P292" s="10" t="str">
        <f t="shared" si="34"/>
        <v/>
      </c>
      <c r="Q292" s="11">
        <f t="shared" si="29"/>
        <v>0</v>
      </c>
      <c r="R292" s="11">
        <f t="shared" si="30"/>
        <v>0</v>
      </c>
      <c r="S292" s="11">
        <f t="shared" si="31"/>
        <v>0</v>
      </c>
      <c r="T292" s="11">
        <f t="shared" si="32"/>
        <v>0</v>
      </c>
      <c r="U292" s="10">
        <f>IF(TEAM.SCHEDULE!$N292="Draw",1,IF(TEAM.SCHEDULE!$N292=I292,3,0))</f>
        <v>3</v>
      </c>
      <c r="V292" s="10">
        <f>IF(TEAM.SCHEDULE!$N292="Draw",1,IF(TEAM.SCHEDULE!$N292=M292,3,0))</f>
        <v>3</v>
      </c>
      <c r="W292" s="1"/>
      <c r="X292" s="1"/>
      <c r="Y292" s="1"/>
      <c r="Z292" s="1"/>
      <c r="AA292" s="1"/>
      <c r="AB292" s="1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8"/>
      <c r="AO292" s="78"/>
      <c r="AP292" s="74"/>
      <c r="AQ292" s="74"/>
      <c r="AR292" s="74"/>
      <c r="AS292" s="74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</row>
    <row r="293" spans="1:57" ht="30" customHeight="1">
      <c r="A293" s="1"/>
      <c r="B293" s="35"/>
      <c r="C293" s="36"/>
      <c r="D293" s="36"/>
      <c r="E293" s="35"/>
      <c r="F293" s="37"/>
      <c r="G293" s="38"/>
      <c r="H293" s="35"/>
      <c r="I293" s="35"/>
      <c r="J293" s="11"/>
      <c r="K293" s="268"/>
      <c r="L293" s="11"/>
      <c r="M293" s="39"/>
      <c r="N293" s="9" t="str">
        <f t="shared" si="33"/>
        <v/>
      </c>
      <c r="O293" s="10" t="str">
        <f t="shared" si="28"/>
        <v/>
      </c>
      <c r="P293" s="10" t="str">
        <f t="shared" si="34"/>
        <v/>
      </c>
      <c r="Q293" s="11">
        <f t="shared" si="29"/>
        <v>0</v>
      </c>
      <c r="R293" s="11">
        <f t="shared" si="30"/>
        <v>0</v>
      </c>
      <c r="S293" s="11">
        <f t="shared" si="31"/>
        <v>0</v>
      </c>
      <c r="T293" s="11">
        <f t="shared" si="32"/>
        <v>0</v>
      </c>
      <c r="U293" s="10">
        <f>IF(TEAM.SCHEDULE!$N293="Draw",1,IF(TEAM.SCHEDULE!$N293=I293,3,0))</f>
        <v>3</v>
      </c>
      <c r="V293" s="10">
        <f>IF(TEAM.SCHEDULE!$N293="Draw",1,IF(TEAM.SCHEDULE!$N293=M293,3,0))</f>
        <v>3</v>
      </c>
      <c r="W293" s="1"/>
      <c r="X293" s="1"/>
      <c r="Y293" s="1"/>
      <c r="Z293" s="1"/>
      <c r="AA293" s="1"/>
      <c r="AB293" s="1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8"/>
      <c r="AO293" s="78"/>
      <c r="AP293" s="74"/>
      <c r="AQ293" s="74"/>
      <c r="AR293" s="74"/>
      <c r="AS293" s="74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</row>
    <row r="294" spans="1:57" ht="30" customHeight="1">
      <c r="A294" s="1"/>
      <c r="B294" s="35"/>
      <c r="C294" s="36"/>
      <c r="D294" s="36"/>
      <c r="E294" s="35"/>
      <c r="F294" s="37"/>
      <c r="G294" s="38"/>
      <c r="H294" s="35"/>
      <c r="I294" s="35"/>
      <c r="J294" s="11"/>
      <c r="K294" s="268"/>
      <c r="L294" s="11"/>
      <c r="M294" s="39"/>
      <c r="N294" s="9" t="str">
        <f t="shared" si="33"/>
        <v/>
      </c>
      <c r="O294" s="10" t="str">
        <f t="shared" si="28"/>
        <v/>
      </c>
      <c r="P294" s="10" t="str">
        <f t="shared" si="34"/>
        <v/>
      </c>
      <c r="Q294" s="11">
        <f t="shared" si="29"/>
        <v>0</v>
      </c>
      <c r="R294" s="11">
        <f t="shared" si="30"/>
        <v>0</v>
      </c>
      <c r="S294" s="11">
        <f t="shared" si="31"/>
        <v>0</v>
      </c>
      <c r="T294" s="11">
        <f t="shared" si="32"/>
        <v>0</v>
      </c>
      <c r="U294" s="10">
        <f>IF(TEAM.SCHEDULE!$N294="Draw",1,IF(TEAM.SCHEDULE!$N294=I294,3,0))</f>
        <v>3</v>
      </c>
      <c r="V294" s="10">
        <f>IF(TEAM.SCHEDULE!$N294="Draw",1,IF(TEAM.SCHEDULE!$N294=M294,3,0))</f>
        <v>3</v>
      </c>
      <c r="W294" s="1"/>
      <c r="X294" s="1"/>
      <c r="Y294" s="1"/>
      <c r="Z294" s="1"/>
      <c r="AA294" s="1"/>
      <c r="AB294" s="1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8"/>
      <c r="AO294" s="78"/>
      <c r="AP294" s="74"/>
      <c r="AQ294" s="74"/>
      <c r="AR294" s="74"/>
      <c r="AS294" s="74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</row>
    <row r="295" spans="1:57" ht="30" customHeight="1">
      <c r="A295" s="1"/>
      <c r="B295" s="35"/>
      <c r="C295" s="36"/>
      <c r="D295" s="36"/>
      <c r="E295" s="35"/>
      <c r="F295" s="37"/>
      <c r="G295" s="38"/>
      <c r="H295" s="35"/>
      <c r="I295" s="35"/>
      <c r="J295" s="11"/>
      <c r="K295" s="268"/>
      <c r="L295" s="11"/>
      <c r="M295" s="39"/>
      <c r="N295" s="9" t="str">
        <f t="shared" si="33"/>
        <v/>
      </c>
      <c r="O295" s="10" t="str">
        <f t="shared" si="28"/>
        <v/>
      </c>
      <c r="P295" s="10" t="str">
        <f t="shared" si="34"/>
        <v/>
      </c>
      <c r="Q295" s="11">
        <f t="shared" si="29"/>
        <v>0</v>
      </c>
      <c r="R295" s="11">
        <f t="shared" si="30"/>
        <v>0</v>
      </c>
      <c r="S295" s="11">
        <f t="shared" si="31"/>
        <v>0</v>
      </c>
      <c r="T295" s="11">
        <f t="shared" si="32"/>
        <v>0</v>
      </c>
      <c r="U295" s="10">
        <f>IF(TEAM.SCHEDULE!$N295="Draw",1,IF(TEAM.SCHEDULE!$N295=I295,3,0))</f>
        <v>3</v>
      </c>
      <c r="V295" s="10">
        <f>IF(TEAM.SCHEDULE!$N295="Draw",1,IF(TEAM.SCHEDULE!$N295=M295,3,0))</f>
        <v>3</v>
      </c>
      <c r="W295" s="1"/>
      <c r="X295" s="1"/>
      <c r="Y295" s="1"/>
      <c r="Z295" s="1"/>
      <c r="AA295" s="1"/>
      <c r="AB295" s="1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8"/>
      <c r="AO295" s="78"/>
      <c r="AP295" s="74"/>
      <c r="AQ295" s="74"/>
      <c r="AR295" s="74"/>
      <c r="AS295" s="74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</row>
    <row r="296" spans="1:57" ht="30" customHeight="1">
      <c r="A296" s="1"/>
      <c r="B296" s="35"/>
      <c r="C296" s="36"/>
      <c r="D296" s="36"/>
      <c r="E296" s="35"/>
      <c r="F296" s="37"/>
      <c r="G296" s="38"/>
      <c r="H296" s="35"/>
      <c r="I296" s="35"/>
      <c r="J296" s="11"/>
      <c r="K296" s="268"/>
      <c r="L296" s="11"/>
      <c r="M296" s="39"/>
      <c r="N296" s="9" t="str">
        <f t="shared" si="33"/>
        <v/>
      </c>
      <c r="O296" s="10" t="str">
        <f t="shared" si="28"/>
        <v/>
      </c>
      <c r="P296" s="10" t="str">
        <f t="shared" si="34"/>
        <v/>
      </c>
      <c r="Q296" s="11">
        <f t="shared" si="29"/>
        <v>0</v>
      </c>
      <c r="R296" s="11">
        <f t="shared" si="30"/>
        <v>0</v>
      </c>
      <c r="S296" s="11">
        <f t="shared" si="31"/>
        <v>0</v>
      </c>
      <c r="T296" s="11">
        <f t="shared" si="32"/>
        <v>0</v>
      </c>
      <c r="U296" s="10">
        <f>IF(TEAM.SCHEDULE!$N296="Draw",1,IF(TEAM.SCHEDULE!$N296=I296,3,0))</f>
        <v>3</v>
      </c>
      <c r="V296" s="10">
        <f>IF(TEAM.SCHEDULE!$N296="Draw",1,IF(TEAM.SCHEDULE!$N296=M296,3,0))</f>
        <v>3</v>
      </c>
      <c r="W296" s="1"/>
      <c r="X296" s="1"/>
      <c r="Y296" s="1"/>
      <c r="Z296" s="1"/>
      <c r="AA296" s="1"/>
      <c r="AB296" s="1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8"/>
      <c r="AO296" s="78"/>
      <c r="AP296" s="74"/>
      <c r="AQ296" s="74"/>
      <c r="AR296" s="74"/>
      <c r="AS296" s="74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</row>
    <row r="297" spans="1:57" ht="30" customHeight="1">
      <c r="A297" s="1"/>
      <c r="B297" s="35"/>
      <c r="C297" s="36"/>
      <c r="D297" s="36"/>
      <c r="E297" s="35"/>
      <c r="F297" s="37"/>
      <c r="G297" s="38"/>
      <c r="H297" s="35"/>
      <c r="I297" s="35"/>
      <c r="J297" s="11"/>
      <c r="K297" s="268"/>
      <c r="L297" s="11"/>
      <c r="M297" s="39"/>
      <c r="N297" s="9" t="str">
        <f t="shared" si="33"/>
        <v/>
      </c>
      <c r="O297" s="10" t="str">
        <f t="shared" si="28"/>
        <v/>
      </c>
      <c r="P297" s="10" t="str">
        <f t="shared" si="34"/>
        <v/>
      </c>
      <c r="Q297" s="11">
        <f t="shared" si="29"/>
        <v>0</v>
      </c>
      <c r="R297" s="11">
        <f t="shared" si="30"/>
        <v>0</v>
      </c>
      <c r="S297" s="11">
        <f t="shared" si="31"/>
        <v>0</v>
      </c>
      <c r="T297" s="11">
        <f t="shared" si="32"/>
        <v>0</v>
      </c>
      <c r="U297" s="10">
        <f>IF(TEAM.SCHEDULE!$N297="Draw",1,IF(TEAM.SCHEDULE!$N297=I297,3,0))</f>
        <v>3</v>
      </c>
      <c r="V297" s="10">
        <f>IF(TEAM.SCHEDULE!$N297="Draw",1,IF(TEAM.SCHEDULE!$N297=M297,3,0))</f>
        <v>3</v>
      </c>
      <c r="W297" s="1"/>
      <c r="X297" s="1"/>
      <c r="Y297" s="1"/>
      <c r="Z297" s="1"/>
      <c r="AA297" s="1"/>
      <c r="AB297" s="1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8"/>
      <c r="AO297" s="78"/>
      <c r="AP297" s="74"/>
      <c r="AQ297" s="74"/>
      <c r="AR297" s="74"/>
      <c r="AS297" s="74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</row>
    <row r="298" spans="1:57" ht="30" customHeight="1">
      <c r="A298" s="1"/>
      <c r="B298" s="35"/>
      <c r="C298" s="36"/>
      <c r="D298" s="36"/>
      <c r="E298" s="35"/>
      <c r="F298" s="37"/>
      <c r="G298" s="38"/>
      <c r="H298" s="35"/>
      <c r="I298" s="35"/>
      <c r="J298" s="11"/>
      <c r="K298" s="268"/>
      <c r="L298" s="11"/>
      <c r="M298" s="39"/>
      <c r="N298" s="9" t="str">
        <f t="shared" si="33"/>
        <v/>
      </c>
      <c r="O298" s="10" t="str">
        <f t="shared" si="28"/>
        <v/>
      </c>
      <c r="P298" s="10" t="str">
        <f t="shared" si="34"/>
        <v/>
      </c>
      <c r="Q298" s="11">
        <f t="shared" si="29"/>
        <v>0</v>
      </c>
      <c r="R298" s="11">
        <f t="shared" si="30"/>
        <v>0</v>
      </c>
      <c r="S298" s="11">
        <f t="shared" si="31"/>
        <v>0</v>
      </c>
      <c r="T298" s="11">
        <f t="shared" si="32"/>
        <v>0</v>
      </c>
      <c r="U298" s="10">
        <f>IF(TEAM.SCHEDULE!$N298="Draw",1,IF(TEAM.SCHEDULE!$N298=I298,3,0))</f>
        <v>3</v>
      </c>
      <c r="V298" s="10">
        <f>IF(TEAM.SCHEDULE!$N298="Draw",1,IF(TEAM.SCHEDULE!$N298=M298,3,0))</f>
        <v>3</v>
      </c>
      <c r="W298" s="1"/>
      <c r="X298" s="1"/>
      <c r="Y298" s="1"/>
      <c r="Z298" s="1"/>
      <c r="AA298" s="1"/>
      <c r="AB298" s="1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8"/>
      <c r="AO298" s="78"/>
      <c r="AP298" s="74"/>
      <c r="AQ298" s="74"/>
      <c r="AR298" s="74"/>
      <c r="AS298" s="74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</row>
    <row r="299" spans="1:57" ht="30" customHeight="1">
      <c r="A299" s="1"/>
      <c r="B299" s="35"/>
      <c r="C299" s="36"/>
      <c r="D299" s="36"/>
      <c r="E299" s="35"/>
      <c r="F299" s="37"/>
      <c r="G299" s="38"/>
      <c r="H299" s="35"/>
      <c r="I299" s="35"/>
      <c r="J299" s="11"/>
      <c r="K299" s="268"/>
      <c r="L299" s="11"/>
      <c r="M299" s="39"/>
      <c r="N299" s="9" t="str">
        <f t="shared" si="33"/>
        <v/>
      </c>
      <c r="O299" s="10" t="str">
        <f t="shared" si="28"/>
        <v/>
      </c>
      <c r="P299" s="10" t="str">
        <f t="shared" si="34"/>
        <v/>
      </c>
      <c r="Q299" s="11">
        <f t="shared" si="29"/>
        <v>0</v>
      </c>
      <c r="R299" s="11">
        <f t="shared" si="30"/>
        <v>0</v>
      </c>
      <c r="S299" s="11">
        <f t="shared" si="31"/>
        <v>0</v>
      </c>
      <c r="T299" s="11">
        <f t="shared" si="32"/>
        <v>0</v>
      </c>
      <c r="U299" s="10">
        <f>IF(TEAM.SCHEDULE!$N299="Draw",1,IF(TEAM.SCHEDULE!$N299=I299,3,0))</f>
        <v>3</v>
      </c>
      <c r="V299" s="10">
        <f>IF(TEAM.SCHEDULE!$N299="Draw",1,IF(TEAM.SCHEDULE!$N299=M299,3,0))</f>
        <v>3</v>
      </c>
      <c r="W299" s="1"/>
      <c r="X299" s="1"/>
      <c r="Y299" s="1"/>
      <c r="Z299" s="1"/>
      <c r="AA299" s="1"/>
      <c r="AB299" s="1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8"/>
      <c r="AO299" s="78"/>
      <c r="AP299" s="74"/>
      <c r="AQ299" s="74"/>
      <c r="AR299" s="74"/>
      <c r="AS299" s="74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</row>
    <row r="300" spans="1:57" ht="30" customHeight="1">
      <c r="A300" s="1"/>
      <c r="B300" s="35"/>
      <c r="C300" s="36"/>
      <c r="D300" s="36"/>
      <c r="E300" s="35"/>
      <c r="F300" s="37"/>
      <c r="G300" s="38"/>
      <c r="H300" s="35"/>
      <c r="I300" s="35"/>
      <c r="J300" s="11"/>
      <c r="K300" s="268"/>
      <c r="L300" s="11"/>
      <c r="M300" s="39"/>
      <c r="N300" s="9" t="str">
        <f t="shared" si="33"/>
        <v/>
      </c>
      <c r="O300" s="10" t="str">
        <f t="shared" si="28"/>
        <v/>
      </c>
      <c r="P300" s="10" t="str">
        <f t="shared" si="34"/>
        <v/>
      </c>
      <c r="Q300" s="11">
        <f t="shared" si="29"/>
        <v>0</v>
      </c>
      <c r="R300" s="11">
        <f t="shared" si="30"/>
        <v>0</v>
      </c>
      <c r="S300" s="11">
        <f t="shared" si="31"/>
        <v>0</v>
      </c>
      <c r="T300" s="11">
        <f t="shared" si="32"/>
        <v>0</v>
      </c>
      <c r="U300" s="10">
        <f>IF(TEAM.SCHEDULE!$N300="Draw",1,IF(TEAM.SCHEDULE!$N300=I300,3,0))</f>
        <v>3</v>
      </c>
      <c r="V300" s="10">
        <f>IF(TEAM.SCHEDULE!$N300="Draw",1,IF(TEAM.SCHEDULE!$N300=M300,3,0))</f>
        <v>3</v>
      </c>
      <c r="W300" s="1"/>
      <c r="X300" s="1"/>
      <c r="Y300" s="1"/>
      <c r="Z300" s="1"/>
      <c r="AA300" s="1"/>
      <c r="AB300" s="1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8"/>
      <c r="AO300" s="78"/>
      <c r="AP300" s="74"/>
      <c r="AQ300" s="74"/>
      <c r="AR300" s="74"/>
      <c r="AS300" s="74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</row>
    <row r="301" spans="1:57" ht="30" customHeight="1">
      <c r="A301" s="1"/>
      <c r="B301" s="35"/>
      <c r="C301" s="36"/>
      <c r="D301" s="36"/>
      <c r="E301" s="35"/>
      <c r="F301" s="37"/>
      <c r="G301" s="38"/>
      <c r="H301" s="35"/>
      <c r="I301" s="35"/>
      <c r="J301" s="11"/>
      <c r="K301" s="268"/>
      <c r="L301" s="11"/>
      <c r="M301" s="39"/>
      <c r="N301" s="9" t="str">
        <f t="shared" si="33"/>
        <v/>
      </c>
      <c r="O301" s="10" t="str">
        <f t="shared" si="28"/>
        <v/>
      </c>
      <c r="P301" s="10" t="str">
        <f t="shared" si="34"/>
        <v/>
      </c>
      <c r="Q301" s="11">
        <f t="shared" si="29"/>
        <v>0</v>
      </c>
      <c r="R301" s="11">
        <f t="shared" si="30"/>
        <v>0</v>
      </c>
      <c r="S301" s="11">
        <f t="shared" si="31"/>
        <v>0</v>
      </c>
      <c r="T301" s="11">
        <f t="shared" si="32"/>
        <v>0</v>
      </c>
      <c r="U301" s="10">
        <f>IF(TEAM.SCHEDULE!$N301="Draw",1,IF(TEAM.SCHEDULE!$N301=I301,3,0))</f>
        <v>3</v>
      </c>
      <c r="V301" s="10">
        <f>IF(TEAM.SCHEDULE!$N301="Draw",1,IF(TEAM.SCHEDULE!$N301=M301,3,0))</f>
        <v>3</v>
      </c>
      <c r="W301" s="1"/>
      <c r="X301" s="1"/>
      <c r="Y301" s="1"/>
      <c r="Z301" s="1"/>
      <c r="AA301" s="1"/>
      <c r="AB301" s="1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8"/>
      <c r="AO301" s="78"/>
      <c r="AP301" s="74"/>
      <c r="AQ301" s="74"/>
      <c r="AR301" s="74"/>
      <c r="AS301" s="74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</row>
    <row r="302" spans="1:57" ht="30" customHeight="1">
      <c r="A302" s="1"/>
      <c r="B302" s="35"/>
      <c r="C302" s="36"/>
      <c r="D302" s="36"/>
      <c r="E302" s="35"/>
      <c r="F302" s="35"/>
      <c r="G302" s="38"/>
      <c r="H302" s="35"/>
      <c r="I302" s="35"/>
      <c r="J302" s="11"/>
      <c r="K302" s="268"/>
      <c r="L302" s="11"/>
      <c r="M302" s="39"/>
      <c r="N302" s="9" t="str">
        <f t="shared" si="33"/>
        <v/>
      </c>
      <c r="O302" s="10" t="str">
        <f t="shared" si="28"/>
        <v/>
      </c>
      <c r="P302" s="10" t="str">
        <f t="shared" si="34"/>
        <v/>
      </c>
      <c r="Q302" s="11">
        <f t="shared" si="29"/>
        <v>0</v>
      </c>
      <c r="R302" s="11">
        <f t="shared" si="30"/>
        <v>0</v>
      </c>
      <c r="S302" s="11">
        <f t="shared" si="31"/>
        <v>0</v>
      </c>
      <c r="T302" s="11">
        <f t="shared" si="32"/>
        <v>0</v>
      </c>
      <c r="U302" s="10">
        <f>IF(TEAM.SCHEDULE!$N302="Draw",1,IF(TEAM.SCHEDULE!$N302=I302,3,0))</f>
        <v>3</v>
      </c>
      <c r="V302" s="10">
        <f>IF(TEAM.SCHEDULE!$N302="Draw",1,IF(TEAM.SCHEDULE!$N302=M302,3,0))</f>
        <v>3</v>
      </c>
      <c r="W302" s="1"/>
      <c r="X302" s="1"/>
      <c r="Y302" s="1"/>
      <c r="Z302" s="1"/>
      <c r="AA302" s="1"/>
      <c r="AB302" s="1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8"/>
      <c r="AO302" s="78"/>
      <c r="AP302" s="74"/>
      <c r="AQ302" s="74"/>
      <c r="AR302" s="74"/>
      <c r="AS302" s="74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</row>
    <row r="303" spans="1:57" ht="30" customHeight="1">
      <c r="A303" s="1"/>
      <c r="B303" s="35"/>
      <c r="C303" s="36"/>
      <c r="D303" s="36"/>
      <c r="E303" s="35"/>
      <c r="F303" s="35"/>
      <c r="G303" s="38"/>
      <c r="H303" s="35"/>
      <c r="I303" s="35"/>
      <c r="J303" s="11"/>
      <c r="K303" s="268"/>
      <c r="L303" s="11"/>
      <c r="M303" s="39"/>
      <c r="N303" s="9" t="str">
        <f t="shared" si="33"/>
        <v/>
      </c>
      <c r="O303" s="10" t="str">
        <f t="shared" si="28"/>
        <v/>
      </c>
      <c r="P303" s="10" t="str">
        <f t="shared" si="34"/>
        <v/>
      </c>
      <c r="Q303" s="11">
        <f t="shared" si="29"/>
        <v>0</v>
      </c>
      <c r="R303" s="11">
        <f t="shared" si="30"/>
        <v>0</v>
      </c>
      <c r="S303" s="11">
        <f t="shared" si="31"/>
        <v>0</v>
      </c>
      <c r="T303" s="11">
        <f t="shared" si="32"/>
        <v>0</v>
      </c>
      <c r="U303" s="10">
        <f>IF(TEAM.SCHEDULE!$N303="Draw",1,IF(TEAM.SCHEDULE!$N303=I303,3,0))</f>
        <v>3</v>
      </c>
      <c r="V303" s="10">
        <f>IF(TEAM.SCHEDULE!$N303="Draw",1,IF(TEAM.SCHEDULE!$N303=M303,3,0))</f>
        <v>3</v>
      </c>
      <c r="W303" s="1"/>
      <c r="X303" s="1"/>
      <c r="Y303" s="1"/>
      <c r="Z303" s="1"/>
      <c r="AA303" s="1"/>
      <c r="AB303" s="1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8"/>
      <c r="AO303" s="78"/>
      <c r="AP303" s="74"/>
      <c r="AQ303" s="74"/>
      <c r="AR303" s="74"/>
      <c r="AS303" s="74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</row>
    <row r="304" spans="1:57" ht="30" customHeight="1">
      <c r="A304" s="1"/>
      <c r="B304" s="35"/>
      <c r="C304" s="36"/>
      <c r="D304" s="36"/>
      <c r="E304" s="35"/>
      <c r="F304" s="35"/>
      <c r="G304" s="38"/>
      <c r="H304" s="35"/>
      <c r="I304" s="35"/>
      <c r="J304" s="11"/>
      <c r="K304" s="268"/>
      <c r="L304" s="11"/>
      <c r="M304" s="39"/>
      <c r="N304" s="9" t="str">
        <f t="shared" si="33"/>
        <v/>
      </c>
      <c r="O304" s="10" t="str">
        <f t="shared" si="28"/>
        <v/>
      </c>
      <c r="P304" s="10" t="str">
        <f t="shared" si="34"/>
        <v/>
      </c>
      <c r="Q304" s="11">
        <f t="shared" si="29"/>
        <v>0</v>
      </c>
      <c r="R304" s="11">
        <f t="shared" si="30"/>
        <v>0</v>
      </c>
      <c r="S304" s="11">
        <f t="shared" si="31"/>
        <v>0</v>
      </c>
      <c r="T304" s="11">
        <f t="shared" si="32"/>
        <v>0</v>
      </c>
      <c r="U304" s="10">
        <f>IF(TEAM.SCHEDULE!$N304="Draw",1,IF(TEAM.SCHEDULE!$N304=I304,3,0))</f>
        <v>3</v>
      </c>
      <c r="V304" s="10">
        <f>IF(TEAM.SCHEDULE!$N304="Draw",1,IF(TEAM.SCHEDULE!$N304=M304,3,0))</f>
        <v>3</v>
      </c>
      <c r="W304" s="1"/>
      <c r="X304" s="1"/>
      <c r="Y304" s="1"/>
      <c r="Z304" s="1"/>
      <c r="AA304" s="1"/>
      <c r="AB304" s="1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8"/>
      <c r="AO304" s="78"/>
      <c r="AP304" s="74"/>
      <c r="AQ304" s="74"/>
      <c r="AR304" s="74"/>
      <c r="AS304" s="74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</row>
    <row r="305" spans="1:57" ht="30" customHeight="1">
      <c r="A305" s="1"/>
      <c r="B305" s="35"/>
      <c r="C305" s="36"/>
      <c r="D305" s="36"/>
      <c r="E305" s="35"/>
      <c r="F305" s="35"/>
      <c r="G305" s="38"/>
      <c r="H305" s="35"/>
      <c r="I305" s="35"/>
      <c r="J305" s="11"/>
      <c r="K305" s="268"/>
      <c r="L305" s="11"/>
      <c r="M305" s="39"/>
      <c r="N305" s="9" t="str">
        <f t="shared" si="33"/>
        <v/>
      </c>
      <c r="O305" s="10" t="str">
        <f t="shared" si="28"/>
        <v/>
      </c>
      <c r="P305" s="10" t="str">
        <f t="shared" si="34"/>
        <v/>
      </c>
      <c r="Q305" s="11">
        <f t="shared" si="29"/>
        <v>0</v>
      </c>
      <c r="R305" s="11">
        <f t="shared" si="30"/>
        <v>0</v>
      </c>
      <c r="S305" s="11">
        <f t="shared" si="31"/>
        <v>0</v>
      </c>
      <c r="T305" s="11">
        <f t="shared" si="32"/>
        <v>0</v>
      </c>
      <c r="U305" s="10">
        <f>IF(TEAM.SCHEDULE!$N305="Draw",1,IF(TEAM.SCHEDULE!$N305=I305,3,0))</f>
        <v>3</v>
      </c>
      <c r="V305" s="10">
        <f>IF(TEAM.SCHEDULE!$N305="Draw",1,IF(TEAM.SCHEDULE!$N305=M305,3,0))</f>
        <v>3</v>
      </c>
      <c r="W305" s="1"/>
      <c r="X305" s="1"/>
      <c r="Y305" s="1"/>
      <c r="Z305" s="1"/>
      <c r="AA305" s="1"/>
      <c r="AB305" s="1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8"/>
      <c r="AO305" s="78"/>
      <c r="AP305" s="74"/>
      <c r="AQ305" s="74"/>
      <c r="AR305" s="74"/>
      <c r="AS305" s="74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</row>
    <row r="306" spans="1:57" ht="30" customHeight="1">
      <c r="A306" s="1"/>
      <c r="B306" s="35"/>
      <c r="C306" s="36"/>
      <c r="D306" s="36"/>
      <c r="E306" s="35"/>
      <c r="F306" s="35"/>
      <c r="G306" s="38"/>
      <c r="H306" s="35"/>
      <c r="I306" s="35"/>
      <c r="J306" s="11"/>
      <c r="K306" s="268"/>
      <c r="L306" s="11"/>
      <c r="M306" s="39"/>
      <c r="N306" s="9" t="str">
        <f t="shared" si="33"/>
        <v/>
      </c>
      <c r="O306" s="10" t="str">
        <f t="shared" si="28"/>
        <v/>
      </c>
      <c r="P306" s="10" t="str">
        <f t="shared" si="34"/>
        <v/>
      </c>
      <c r="Q306" s="11">
        <f t="shared" si="29"/>
        <v>0</v>
      </c>
      <c r="R306" s="11">
        <f t="shared" si="30"/>
        <v>0</v>
      </c>
      <c r="S306" s="11">
        <f t="shared" si="31"/>
        <v>0</v>
      </c>
      <c r="T306" s="11">
        <f t="shared" si="32"/>
        <v>0</v>
      </c>
      <c r="U306" s="10">
        <f>IF(TEAM.SCHEDULE!$N306="Draw",1,IF(TEAM.SCHEDULE!$N306=I306,3,0))</f>
        <v>3</v>
      </c>
      <c r="V306" s="10">
        <f>IF(TEAM.SCHEDULE!$N306="Draw",1,IF(TEAM.SCHEDULE!$N306=M306,3,0))</f>
        <v>3</v>
      </c>
      <c r="W306" s="1"/>
      <c r="X306" s="1"/>
      <c r="Y306" s="1"/>
      <c r="Z306" s="1"/>
      <c r="AA306" s="1"/>
      <c r="AB306" s="1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8"/>
      <c r="AO306" s="78"/>
      <c r="AP306" s="74"/>
      <c r="AQ306" s="74"/>
      <c r="AR306" s="74"/>
      <c r="AS306" s="74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</row>
    <row r="307" spans="1:57" ht="30" customHeight="1">
      <c r="A307" s="1"/>
      <c r="B307" s="35"/>
      <c r="C307" s="36"/>
      <c r="D307" s="36"/>
      <c r="E307" s="35"/>
      <c r="F307" s="35"/>
      <c r="G307" s="38"/>
      <c r="H307" s="35"/>
      <c r="I307" s="35"/>
      <c r="J307" s="11"/>
      <c r="K307" s="268"/>
      <c r="L307" s="11"/>
      <c r="M307" s="39"/>
      <c r="N307" s="9" t="str">
        <f t="shared" si="33"/>
        <v/>
      </c>
      <c r="O307" s="10" t="str">
        <f t="shared" si="28"/>
        <v/>
      </c>
      <c r="P307" s="10" t="str">
        <f t="shared" si="34"/>
        <v/>
      </c>
      <c r="Q307" s="11">
        <f t="shared" si="29"/>
        <v>0</v>
      </c>
      <c r="R307" s="11">
        <f t="shared" si="30"/>
        <v>0</v>
      </c>
      <c r="S307" s="11">
        <f t="shared" si="31"/>
        <v>0</v>
      </c>
      <c r="T307" s="11">
        <f t="shared" si="32"/>
        <v>0</v>
      </c>
      <c r="U307" s="10">
        <f>IF(TEAM.SCHEDULE!$N307="Draw",1,IF(TEAM.SCHEDULE!$N307=I307,3,0))</f>
        <v>3</v>
      </c>
      <c r="V307" s="10">
        <f>IF(TEAM.SCHEDULE!$N307="Draw",1,IF(TEAM.SCHEDULE!$N307=M307,3,0))</f>
        <v>3</v>
      </c>
      <c r="W307" s="1"/>
      <c r="X307" s="1"/>
      <c r="Y307" s="1"/>
      <c r="Z307" s="1"/>
      <c r="AA307" s="1"/>
      <c r="AB307" s="1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8"/>
      <c r="AO307" s="78"/>
      <c r="AP307" s="74"/>
      <c r="AQ307" s="74"/>
      <c r="AR307" s="74"/>
      <c r="AS307" s="74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</row>
    <row r="308" spans="1:57" ht="30" customHeight="1">
      <c r="A308" s="1"/>
      <c r="B308" s="35"/>
      <c r="C308" s="36"/>
      <c r="D308" s="36"/>
      <c r="E308" s="35"/>
      <c r="F308" s="35"/>
      <c r="G308" s="38"/>
      <c r="H308" s="35"/>
      <c r="I308" s="35"/>
      <c r="J308" s="11"/>
      <c r="K308" s="268"/>
      <c r="L308" s="11"/>
      <c r="M308" s="39"/>
      <c r="N308" s="9" t="str">
        <f t="shared" si="33"/>
        <v/>
      </c>
      <c r="O308" s="10" t="str">
        <f t="shared" si="28"/>
        <v/>
      </c>
      <c r="P308" s="10" t="str">
        <f t="shared" si="34"/>
        <v/>
      </c>
      <c r="Q308" s="11">
        <f t="shared" si="29"/>
        <v>0</v>
      </c>
      <c r="R308" s="11">
        <f t="shared" si="30"/>
        <v>0</v>
      </c>
      <c r="S308" s="11">
        <f t="shared" si="31"/>
        <v>0</v>
      </c>
      <c r="T308" s="11">
        <f t="shared" si="32"/>
        <v>0</v>
      </c>
      <c r="U308" s="10">
        <f>IF(TEAM.SCHEDULE!$N308="Draw",1,IF(TEAM.SCHEDULE!$N308=I308,3,0))</f>
        <v>3</v>
      </c>
      <c r="V308" s="10">
        <f>IF(TEAM.SCHEDULE!$N308="Draw",1,IF(TEAM.SCHEDULE!$N308=M308,3,0))</f>
        <v>3</v>
      </c>
      <c r="W308" s="1"/>
      <c r="X308" s="1"/>
      <c r="Y308" s="1"/>
      <c r="Z308" s="1"/>
      <c r="AA308" s="1"/>
      <c r="AB308" s="1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8"/>
      <c r="AO308" s="78"/>
      <c r="AP308" s="74"/>
      <c r="AQ308" s="74"/>
      <c r="AR308" s="74"/>
      <c r="AS308" s="74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</row>
    <row r="309" spans="1:57" ht="30" customHeight="1">
      <c r="A309" s="1"/>
      <c r="B309" s="35"/>
      <c r="C309" s="36"/>
      <c r="D309" s="36"/>
      <c r="E309" s="35"/>
      <c r="F309" s="35"/>
      <c r="G309" s="38"/>
      <c r="H309" s="35"/>
      <c r="I309" s="35"/>
      <c r="J309" s="11"/>
      <c r="K309" s="268"/>
      <c r="L309" s="11"/>
      <c r="M309" s="39"/>
      <c r="N309" s="9" t="str">
        <f t="shared" si="33"/>
        <v/>
      </c>
      <c r="O309" s="10" t="str">
        <f t="shared" si="28"/>
        <v/>
      </c>
      <c r="P309" s="10" t="str">
        <f t="shared" si="34"/>
        <v/>
      </c>
      <c r="Q309" s="11">
        <f t="shared" si="29"/>
        <v>0</v>
      </c>
      <c r="R309" s="11">
        <f t="shared" si="30"/>
        <v>0</v>
      </c>
      <c r="S309" s="11">
        <f t="shared" si="31"/>
        <v>0</v>
      </c>
      <c r="T309" s="11">
        <f t="shared" si="32"/>
        <v>0</v>
      </c>
      <c r="U309" s="10">
        <f>IF(TEAM.SCHEDULE!$N309="Draw",1,IF(TEAM.SCHEDULE!$N309=I309,3,0))</f>
        <v>3</v>
      </c>
      <c r="V309" s="10">
        <f>IF(TEAM.SCHEDULE!$N309="Draw",1,IF(TEAM.SCHEDULE!$N309=M309,3,0))</f>
        <v>3</v>
      </c>
      <c r="W309" s="1"/>
      <c r="X309" s="1"/>
      <c r="Y309" s="1"/>
      <c r="Z309" s="1"/>
      <c r="AA309" s="1"/>
      <c r="AB309" s="1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8"/>
      <c r="AO309" s="78"/>
      <c r="AP309" s="74"/>
      <c r="AQ309" s="74"/>
      <c r="AR309" s="74"/>
      <c r="AS309" s="74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</row>
    <row r="310" spans="1:57" ht="30" customHeight="1">
      <c r="A310" s="1"/>
      <c r="B310" s="35"/>
      <c r="C310" s="36"/>
      <c r="D310" s="36"/>
      <c r="E310" s="35"/>
      <c r="F310" s="35"/>
      <c r="G310" s="38"/>
      <c r="H310" s="35"/>
      <c r="I310" s="35"/>
      <c r="J310" s="11"/>
      <c r="K310" s="268"/>
      <c r="L310" s="11"/>
      <c r="M310" s="39"/>
      <c r="N310" s="9" t="str">
        <f t="shared" si="33"/>
        <v/>
      </c>
      <c r="O310" s="10" t="str">
        <f t="shared" si="28"/>
        <v/>
      </c>
      <c r="P310" s="10" t="str">
        <f t="shared" si="34"/>
        <v/>
      </c>
      <c r="Q310" s="11">
        <f t="shared" si="29"/>
        <v>0</v>
      </c>
      <c r="R310" s="11">
        <f t="shared" si="30"/>
        <v>0</v>
      </c>
      <c r="S310" s="11">
        <f t="shared" si="31"/>
        <v>0</v>
      </c>
      <c r="T310" s="11">
        <f t="shared" si="32"/>
        <v>0</v>
      </c>
      <c r="U310" s="10">
        <f>IF(TEAM.SCHEDULE!$N310="Draw",1,IF(TEAM.SCHEDULE!$N310=I310,3,0))</f>
        <v>3</v>
      </c>
      <c r="V310" s="10">
        <f>IF(TEAM.SCHEDULE!$N310="Draw",1,IF(TEAM.SCHEDULE!$N310=M310,3,0))</f>
        <v>3</v>
      </c>
      <c r="W310" s="1"/>
      <c r="X310" s="1"/>
      <c r="Y310" s="1"/>
      <c r="Z310" s="1"/>
      <c r="AA310" s="1"/>
      <c r="AB310" s="1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8"/>
      <c r="AO310" s="78"/>
      <c r="AP310" s="74"/>
      <c r="AQ310" s="74"/>
      <c r="AR310" s="74"/>
      <c r="AS310" s="74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</row>
    <row r="311" spans="1:57" ht="30" customHeight="1">
      <c r="A311" s="1"/>
      <c r="B311" s="35"/>
      <c r="C311" s="36"/>
      <c r="D311" s="36"/>
      <c r="E311" s="35"/>
      <c r="F311" s="35"/>
      <c r="G311" s="38"/>
      <c r="H311" s="35"/>
      <c r="I311" s="35"/>
      <c r="J311" s="11"/>
      <c r="K311" s="268"/>
      <c r="L311" s="11"/>
      <c r="M311" s="39"/>
      <c r="N311" s="9" t="str">
        <f t="shared" si="33"/>
        <v/>
      </c>
      <c r="O311" s="10" t="str">
        <f t="shared" si="28"/>
        <v/>
      </c>
      <c r="P311" s="10" t="str">
        <f t="shared" si="34"/>
        <v/>
      </c>
      <c r="Q311" s="11">
        <f t="shared" si="29"/>
        <v>0</v>
      </c>
      <c r="R311" s="11">
        <f t="shared" si="30"/>
        <v>0</v>
      </c>
      <c r="S311" s="11">
        <f t="shared" si="31"/>
        <v>0</v>
      </c>
      <c r="T311" s="11">
        <f t="shared" si="32"/>
        <v>0</v>
      </c>
      <c r="U311" s="10">
        <f>IF(TEAM.SCHEDULE!$N311="Draw",1,IF(TEAM.SCHEDULE!$N311=I311,3,0))</f>
        <v>3</v>
      </c>
      <c r="V311" s="10">
        <f>IF(TEAM.SCHEDULE!$N311="Draw",1,IF(TEAM.SCHEDULE!$N311=M311,3,0))</f>
        <v>3</v>
      </c>
      <c r="W311" s="1"/>
      <c r="X311" s="1"/>
      <c r="Y311" s="1"/>
      <c r="Z311" s="1"/>
      <c r="AA311" s="1"/>
      <c r="AB311" s="1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8"/>
      <c r="AO311" s="78"/>
      <c r="AP311" s="74"/>
      <c r="AQ311" s="74"/>
      <c r="AR311" s="74"/>
      <c r="AS311" s="74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</row>
    <row r="312" spans="1:57" ht="30" customHeight="1">
      <c r="A312" s="1"/>
      <c r="B312" s="35"/>
      <c r="C312" s="36"/>
      <c r="D312" s="36"/>
      <c r="E312" s="35"/>
      <c r="F312" s="37"/>
      <c r="G312" s="38"/>
      <c r="H312" s="35"/>
      <c r="I312" s="35"/>
      <c r="J312" s="11"/>
      <c r="K312" s="268"/>
      <c r="L312" s="11"/>
      <c r="M312" s="39"/>
      <c r="N312" s="9" t="str">
        <f t="shared" si="33"/>
        <v/>
      </c>
      <c r="O312" s="10" t="str">
        <f t="shared" si="28"/>
        <v/>
      </c>
      <c r="P312" s="10" t="str">
        <f t="shared" si="34"/>
        <v/>
      </c>
      <c r="Q312" s="11">
        <f t="shared" si="29"/>
        <v>0</v>
      </c>
      <c r="R312" s="11">
        <f t="shared" si="30"/>
        <v>0</v>
      </c>
      <c r="S312" s="11">
        <f t="shared" si="31"/>
        <v>0</v>
      </c>
      <c r="T312" s="11">
        <f t="shared" si="32"/>
        <v>0</v>
      </c>
      <c r="U312" s="10">
        <f>IF(TEAM.SCHEDULE!$N312="Draw",1,IF(TEAM.SCHEDULE!$N312=I312,3,0))</f>
        <v>3</v>
      </c>
      <c r="V312" s="10">
        <f>IF(TEAM.SCHEDULE!$N312="Draw",1,IF(TEAM.SCHEDULE!$N312=M312,3,0))</f>
        <v>3</v>
      </c>
      <c r="W312" s="1"/>
      <c r="X312" s="1"/>
      <c r="Y312" s="1"/>
      <c r="Z312" s="1"/>
      <c r="AA312" s="1"/>
      <c r="AB312" s="1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8"/>
      <c r="AO312" s="78"/>
      <c r="AP312" s="74"/>
      <c r="AQ312" s="74"/>
      <c r="AR312" s="74"/>
      <c r="AS312" s="74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</row>
    <row r="313" spans="1:57" ht="30" customHeight="1">
      <c r="A313" s="1"/>
      <c r="B313" s="35"/>
      <c r="C313" s="36"/>
      <c r="D313" s="36"/>
      <c r="E313" s="35"/>
      <c r="F313" s="37"/>
      <c r="G313" s="38"/>
      <c r="H313" s="35"/>
      <c r="I313" s="35"/>
      <c r="J313" s="11"/>
      <c r="K313" s="268"/>
      <c r="L313" s="11"/>
      <c r="M313" s="39"/>
      <c r="N313" s="9" t="str">
        <f t="shared" si="33"/>
        <v/>
      </c>
      <c r="O313" s="10" t="str">
        <f t="shared" si="28"/>
        <v/>
      </c>
      <c r="P313" s="10" t="str">
        <f t="shared" si="34"/>
        <v/>
      </c>
      <c r="Q313" s="11">
        <f t="shared" si="29"/>
        <v>0</v>
      </c>
      <c r="R313" s="11">
        <f t="shared" si="30"/>
        <v>0</v>
      </c>
      <c r="S313" s="11">
        <f t="shared" si="31"/>
        <v>0</v>
      </c>
      <c r="T313" s="11">
        <f t="shared" si="32"/>
        <v>0</v>
      </c>
      <c r="U313" s="10">
        <f>IF(TEAM.SCHEDULE!$N313="Draw",1,IF(TEAM.SCHEDULE!$N313=I313,3,0))</f>
        <v>3</v>
      </c>
      <c r="V313" s="10">
        <f>IF(TEAM.SCHEDULE!$N313="Draw",1,IF(TEAM.SCHEDULE!$N313=M313,3,0))</f>
        <v>3</v>
      </c>
      <c r="W313" s="1"/>
      <c r="X313" s="1"/>
      <c r="Y313" s="1"/>
      <c r="Z313" s="1"/>
      <c r="AA313" s="1"/>
      <c r="AB313" s="1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8"/>
      <c r="AO313" s="78"/>
      <c r="AP313" s="74"/>
      <c r="AQ313" s="74"/>
      <c r="AR313" s="74"/>
      <c r="AS313" s="74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</row>
    <row r="314" spans="1:57" ht="30" customHeight="1">
      <c r="A314" s="1"/>
      <c r="B314" s="35"/>
      <c r="C314" s="36"/>
      <c r="D314" s="36"/>
      <c r="E314" s="35"/>
      <c r="F314" s="37"/>
      <c r="G314" s="38"/>
      <c r="H314" s="35"/>
      <c r="I314" s="35"/>
      <c r="J314" s="11"/>
      <c r="K314" s="268"/>
      <c r="L314" s="11"/>
      <c r="M314" s="39"/>
      <c r="N314" s="9" t="str">
        <f t="shared" si="33"/>
        <v/>
      </c>
      <c r="O314" s="10" t="str">
        <f t="shared" si="28"/>
        <v/>
      </c>
      <c r="P314" s="10" t="str">
        <f t="shared" si="34"/>
        <v/>
      </c>
      <c r="Q314" s="11">
        <f t="shared" si="29"/>
        <v>0</v>
      </c>
      <c r="R314" s="11">
        <f t="shared" si="30"/>
        <v>0</v>
      </c>
      <c r="S314" s="11">
        <f t="shared" si="31"/>
        <v>0</v>
      </c>
      <c r="T314" s="11">
        <f t="shared" si="32"/>
        <v>0</v>
      </c>
      <c r="U314" s="10">
        <f>IF(TEAM.SCHEDULE!$N314="Draw",1,IF(TEAM.SCHEDULE!$N314=I314,3,0))</f>
        <v>3</v>
      </c>
      <c r="V314" s="10">
        <f>IF(TEAM.SCHEDULE!$N314="Draw",1,IF(TEAM.SCHEDULE!$N314=M314,3,0))</f>
        <v>3</v>
      </c>
      <c r="W314" s="1"/>
      <c r="X314" s="1"/>
      <c r="Y314" s="1"/>
      <c r="Z314" s="1"/>
      <c r="AA314" s="1"/>
      <c r="AB314" s="1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8"/>
      <c r="AO314" s="78"/>
      <c r="AP314" s="74"/>
      <c r="AQ314" s="74"/>
      <c r="AR314" s="74"/>
      <c r="AS314" s="74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</row>
    <row r="315" spans="1:57" ht="30" customHeight="1">
      <c r="A315" s="1"/>
      <c r="B315" s="35"/>
      <c r="C315" s="36"/>
      <c r="D315" s="36"/>
      <c r="E315" s="35"/>
      <c r="F315" s="37"/>
      <c r="G315" s="38"/>
      <c r="H315" s="35"/>
      <c r="I315" s="35"/>
      <c r="J315" s="11"/>
      <c r="K315" s="268"/>
      <c r="L315" s="11"/>
      <c r="M315" s="39"/>
      <c r="N315" s="9" t="str">
        <f t="shared" si="33"/>
        <v/>
      </c>
      <c r="O315" s="10" t="str">
        <f t="shared" si="28"/>
        <v/>
      </c>
      <c r="P315" s="10" t="str">
        <f t="shared" si="34"/>
        <v/>
      </c>
      <c r="Q315" s="11">
        <f t="shared" si="29"/>
        <v>0</v>
      </c>
      <c r="R315" s="11">
        <f t="shared" si="30"/>
        <v>0</v>
      </c>
      <c r="S315" s="11">
        <f t="shared" si="31"/>
        <v>0</v>
      </c>
      <c r="T315" s="11">
        <f t="shared" si="32"/>
        <v>0</v>
      </c>
      <c r="U315" s="10">
        <f>IF(TEAM.SCHEDULE!$N315="Draw",1,IF(TEAM.SCHEDULE!$N315=I315,3,0))</f>
        <v>3</v>
      </c>
      <c r="V315" s="10">
        <f>IF(TEAM.SCHEDULE!$N315="Draw",1,IF(TEAM.SCHEDULE!$N315=M315,3,0))</f>
        <v>3</v>
      </c>
      <c r="W315" s="1"/>
      <c r="X315" s="1"/>
      <c r="Y315" s="1"/>
      <c r="Z315" s="1"/>
      <c r="AA315" s="1"/>
      <c r="AB315" s="1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8"/>
      <c r="AO315" s="78"/>
      <c r="AP315" s="74"/>
      <c r="AQ315" s="74"/>
      <c r="AR315" s="74"/>
      <c r="AS315" s="74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</row>
    <row r="316" spans="1:57" ht="30" customHeight="1">
      <c r="A316" s="1"/>
      <c r="B316" s="35"/>
      <c r="C316" s="36"/>
      <c r="D316" s="36"/>
      <c r="E316" s="35"/>
      <c r="F316" s="37"/>
      <c r="G316" s="38"/>
      <c r="H316" s="35"/>
      <c r="I316" s="35"/>
      <c r="J316" s="11"/>
      <c r="K316" s="268"/>
      <c r="L316" s="11"/>
      <c r="M316" s="39"/>
      <c r="N316" s="9" t="str">
        <f t="shared" si="33"/>
        <v/>
      </c>
      <c r="O316" s="10" t="str">
        <f t="shared" si="28"/>
        <v/>
      </c>
      <c r="P316" s="10" t="str">
        <f t="shared" si="34"/>
        <v/>
      </c>
      <c r="Q316" s="11">
        <f t="shared" si="29"/>
        <v>0</v>
      </c>
      <c r="R316" s="11">
        <f t="shared" si="30"/>
        <v>0</v>
      </c>
      <c r="S316" s="11">
        <f t="shared" si="31"/>
        <v>0</v>
      </c>
      <c r="T316" s="11">
        <f t="shared" si="32"/>
        <v>0</v>
      </c>
      <c r="U316" s="10">
        <f>IF(TEAM.SCHEDULE!$N316="Draw",1,IF(TEAM.SCHEDULE!$N316=I316,3,0))</f>
        <v>3</v>
      </c>
      <c r="V316" s="10">
        <f>IF(TEAM.SCHEDULE!$N316="Draw",1,IF(TEAM.SCHEDULE!$N316=M316,3,0))</f>
        <v>3</v>
      </c>
      <c r="W316" s="1"/>
      <c r="X316" s="1"/>
      <c r="Y316" s="1"/>
      <c r="Z316" s="1"/>
      <c r="AA316" s="1"/>
      <c r="AB316" s="1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8"/>
      <c r="AO316" s="78"/>
      <c r="AP316" s="74"/>
      <c r="AQ316" s="74"/>
      <c r="AR316" s="74"/>
      <c r="AS316" s="74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</row>
    <row r="317" spans="1:57" ht="30" customHeight="1">
      <c r="A317" s="1"/>
      <c r="B317" s="35"/>
      <c r="C317" s="36"/>
      <c r="D317" s="36"/>
      <c r="E317" s="35"/>
      <c r="F317" s="37"/>
      <c r="G317" s="38"/>
      <c r="H317" s="35"/>
      <c r="I317" s="35"/>
      <c r="J317" s="11"/>
      <c r="K317" s="268"/>
      <c r="L317" s="11"/>
      <c r="M317" s="39"/>
      <c r="N317" s="9" t="str">
        <f t="shared" si="33"/>
        <v/>
      </c>
      <c r="O317" s="10" t="str">
        <f t="shared" si="28"/>
        <v/>
      </c>
      <c r="P317" s="10" t="str">
        <f t="shared" si="34"/>
        <v/>
      </c>
      <c r="Q317" s="11">
        <f t="shared" si="29"/>
        <v>0</v>
      </c>
      <c r="R317" s="11">
        <f t="shared" si="30"/>
        <v>0</v>
      </c>
      <c r="S317" s="11">
        <f t="shared" si="31"/>
        <v>0</v>
      </c>
      <c r="T317" s="11">
        <f t="shared" si="32"/>
        <v>0</v>
      </c>
      <c r="U317" s="10">
        <f>IF(TEAM.SCHEDULE!$N317="Draw",1,IF(TEAM.SCHEDULE!$N317=I317,3,0))</f>
        <v>3</v>
      </c>
      <c r="V317" s="10">
        <f>IF(TEAM.SCHEDULE!$N317="Draw",1,IF(TEAM.SCHEDULE!$N317=M317,3,0))</f>
        <v>3</v>
      </c>
      <c r="W317" s="1"/>
      <c r="X317" s="1"/>
      <c r="Y317" s="1"/>
      <c r="Z317" s="1"/>
      <c r="AA317" s="1"/>
      <c r="AB317" s="1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8"/>
      <c r="AO317" s="78"/>
      <c r="AP317" s="74"/>
      <c r="AQ317" s="74"/>
      <c r="AR317" s="74"/>
      <c r="AS317" s="74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</row>
    <row r="318" spans="1:57" ht="30" customHeight="1">
      <c r="A318" s="1"/>
      <c r="B318" s="35"/>
      <c r="C318" s="36"/>
      <c r="D318" s="36"/>
      <c r="E318" s="35"/>
      <c r="F318" s="37"/>
      <c r="G318" s="38"/>
      <c r="H318" s="35"/>
      <c r="I318" s="35"/>
      <c r="J318" s="11"/>
      <c r="K318" s="268"/>
      <c r="L318" s="11"/>
      <c r="M318" s="39"/>
      <c r="N318" s="9" t="str">
        <f t="shared" si="33"/>
        <v/>
      </c>
      <c r="O318" s="10" t="str">
        <f t="shared" si="28"/>
        <v/>
      </c>
      <c r="P318" s="10" t="str">
        <f t="shared" si="34"/>
        <v/>
      </c>
      <c r="Q318" s="11">
        <f t="shared" si="29"/>
        <v>0</v>
      </c>
      <c r="R318" s="11">
        <f t="shared" si="30"/>
        <v>0</v>
      </c>
      <c r="S318" s="11">
        <f t="shared" si="31"/>
        <v>0</v>
      </c>
      <c r="T318" s="11">
        <f t="shared" si="32"/>
        <v>0</v>
      </c>
      <c r="U318" s="10">
        <f>IF(TEAM.SCHEDULE!$N318="Draw",1,IF(TEAM.SCHEDULE!$N318=I318,3,0))</f>
        <v>3</v>
      </c>
      <c r="V318" s="10">
        <f>IF(TEAM.SCHEDULE!$N318="Draw",1,IF(TEAM.SCHEDULE!$N318=M318,3,0))</f>
        <v>3</v>
      </c>
      <c r="W318" s="1"/>
      <c r="X318" s="1"/>
      <c r="Y318" s="1"/>
      <c r="Z318" s="1"/>
      <c r="AA318" s="1"/>
      <c r="AB318" s="1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8"/>
      <c r="AO318" s="78"/>
      <c r="AP318" s="74"/>
      <c r="AQ318" s="74"/>
      <c r="AR318" s="74"/>
      <c r="AS318" s="74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</row>
    <row r="319" spans="1:57" ht="30" customHeight="1">
      <c r="A319" s="1"/>
      <c r="B319" s="35"/>
      <c r="C319" s="36"/>
      <c r="D319" s="36"/>
      <c r="E319" s="35"/>
      <c r="F319" s="37"/>
      <c r="G319" s="38"/>
      <c r="H319" s="35"/>
      <c r="I319" s="35"/>
      <c r="J319" s="11"/>
      <c r="K319" s="268"/>
      <c r="L319" s="11"/>
      <c r="M319" s="39"/>
      <c r="N319" s="9" t="str">
        <f t="shared" si="33"/>
        <v/>
      </c>
      <c r="O319" s="10" t="str">
        <f t="shared" si="28"/>
        <v/>
      </c>
      <c r="P319" s="10" t="str">
        <f t="shared" si="34"/>
        <v/>
      </c>
      <c r="Q319" s="11">
        <f t="shared" si="29"/>
        <v>0</v>
      </c>
      <c r="R319" s="11">
        <f t="shared" si="30"/>
        <v>0</v>
      </c>
      <c r="S319" s="11">
        <f t="shared" si="31"/>
        <v>0</v>
      </c>
      <c r="T319" s="11">
        <f t="shared" si="32"/>
        <v>0</v>
      </c>
      <c r="U319" s="10">
        <f>IF(TEAM.SCHEDULE!$N319="Draw",1,IF(TEAM.SCHEDULE!$N319=I319,3,0))</f>
        <v>3</v>
      </c>
      <c r="V319" s="10">
        <f>IF(TEAM.SCHEDULE!$N319="Draw",1,IF(TEAM.SCHEDULE!$N319=M319,3,0))</f>
        <v>3</v>
      </c>
      <c r="W319" s="1"/>
      <c r="X319" s="1"/>
      <c r="Y319" s="1"/>
      <c r="Z319" s="1"/>
      <c r="AA319" s="1"/>
      <c r="AB319" s="1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8"/>
      <c r="AO319" s="78"/>
      <c r="AP319" s="74"/>
      <c r="AQ319" s="74"/>
      <c r="AR319" s="74"/>
      <c r="AS319" s="74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</row>
    <row r="320" spans="1:57" ht="30" customHeight="1">
      <c r="A320" s="1"/>
      <c r="B320" s="35"/>
      <c r="C320" s="36"/>
      <c r="D320" s="36"/>
      <c r="E320" s="35"/>
      <c r="F320" s="37"/>
      <c r="G320" s="38"/>
      <c r="H320" s="35"/>
      <c r="I320" s="35"/>
      <c r="J320" s="11"/>
      <c r="K320" s="268"/>
      <c r="L320" s="11"/>
      <c r="M320" s="39"/>
      <c r="N320" s="9" t="str">
        <f t="shared" si="33"/>
        <v/>
      </c>
      <c r="O320" s="10" t="str">
        <f t="shared" si="28"/>
        <v/>
      </c>
      <c r="P320" s="10" t="str">
        <f t="shared" si="34"/>
        <v/>
      </c>
      <c r="Q320" s="11">
        <f t="shared" si="29"/>
        <v>0</v>
      </c>
      <c r="R320" s="11">
        <f t="shared" si="30"/>
        <v>0</v>
      </c>
      <c r="S320" s="11">
        <f t="shared" si="31"/>
        <v>0</v>
      </c>
      <c r="T320" s="11">
        <f t="shared" si="32"/>
        <v>0</v>
      </c>
      <c r="U320" s="10">
        <f>IF(TEAM.SCHEDULE!$N320="Draw",1,IF(TEAM.SCHEDULE!$N320=I320,3,0))</f>
        <v>3</v>
      </c>
      <c r="V320" s="10">
        <f>IF(TEAM.SCHEDULE!$N320="Draw",1,IF(TEAM.SCHEDULE!$N320=M320,3,0))</f>
        <v>3</v>
      </c>
      <c r="W320" s="1"/>
      <c r="X320" s="1"/>
      <c r="Y320" s="1"/>
      <c r="Z320" s="1"/>
      <c r="AA320" s="1"/>
      <c r="AB320" s="1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8"/>
      <c r="AO320" s="78"/>
      <c r="AP320" s="74"/>
      <c r="AQ320" s="74"/>
      <c r="AR320" s="74"/>
      <c r="AS320" s="74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</row>
    <row r="321" spans="1:57" ht="30" customHeight="1">
      <c r="A321" s="1"/>
      <c r="B321" s="35"/>
      <c r="C321" s="36"/>
      <c r="D321" s="36"/>
      <c r="E321" s="35"/>
      <c r="F321" s="37"/>
      <c r="G321" s="38"/>
      <c r="H321" s="35"/>
      <c r="I321" s="35"/>
      <c r="J321" s="11"/>
      <c r="K321" s="268"/>
      <c r="L321" s="11"/>
      <c r="M321" s="39"/>
      <c r="N321" s="9" t="str">
        <f t="shared" si="33"/>
        <v/>
      </c>
      <c r="O321" s="10" t="str">
        <f t="shared" si="28"/>
        <v/>
      </c>
      <c r="P321" s="10" t="str">
        <f t="shared" si="34"/>
        <v/>
      </c>
      <c r="Q321" s="11">
        <f t="shared" si="29"/>
        <v>0</v>
      </c>
      <c r="R321" s="11">
        <f t="shared" si="30"/>
        <v>0</v>
      </c>
      <c r="S321" s="11">
        <f t="shared" si="31"/>
        <v>0</v>
      </c>
      <c r="T321" s="11">
        <f t="shared" si="32"/>
        <v>0</v>
      </c>
      <c r="U321" s="10">
        <f>IF(TEAM.SCHEDULE!$N321="Draw",1,IF(TEAM.SCHEDULE!$N321=I321,3,0))</f>
        <v>3</v>
      </c>
      <c r="V321" s="10">
        <f>IF(TEAM.SCHEDULE!$N321="Draw",1,IF(TEAM.SCHEDULE!$N321=M321,3,0))</f>
        <v>3</v>
      </c>
      <c r="W321" s="1"/>
      <c r="X321" s="1"/>
      <c r="Y321" s="1"/>
      <c r="Z321" s="1"/>
      <c r="AA321" s="1"/>
      <c r="AB321" s="1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8"/>
      <c r="AO321" s="78"/>
      <c r="AP321" s="74"/>
      <c r="AQ321" s="74"/>
      <c r="AR321" s="74"/>
      <c r="AS321" s="74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</row>
    <row r="322" spans="1:57" ht="30" customHeight="1">
      <c r="A322" s="1"/>
      <c r="B322" s="35"/>
      <c r="C322" s="36"/>
      <c r="D322" s="36"/>
      <c r="E322" s="35"/>
      <c r="F322" s="37"/>
      <c r="G322" s="38"/>
      <c r="H322" s="35"/>
      <c r="I322" s="35"/>
      <c r="J322" s="11"/>
      <c r="K322" s="268"/>
      <c r="L322" s="11"/>
      <c r="M322" s="39"/>
      <c r="N322" s="9" t="str">
        <f t="shared" si="33"/>
        <v/>
      </c>
      <c r="O322" s="10" t="str">
        <f t="shared" si="28"/>
        <v/>
      </c>
      <c r="P322" s="10" t="str">
        <f t="shared" si="34"/>
        <v/>
      </c>
      <c r="Q322" s="11">
        <f t="shared" si="29"/>
        <v>0</v>
      </c>
      <c r="R322" s="11">
        <f t="shared" si="30"/>
        <v>0</v>
      </c>
      <c r="S322" s="11">
        <f t="shared" si="31"/>
        <v>0</v>
      </c>
      <c r="T322" s="11">
        <f t="shared" si="32"/>
        <v>0</v>
      </c>
      <c r="U322" s="10">
        <f>IF(TEAM.SCHEDULE!$N322="Draw",1,IF(TEAM.SCHEDULE!$N322=I322,3,0))</f>
        <v>3</v>
      </c>
      <c r="V322" s="10">
        <f>IF(TEAM.SCHEDULE!$N322="Draw",1,IF(TEAM.SCHEDULE!$N322=M322,3,0))</f>
        <v>3</v>
      </c>
      <c r="W322" s="1"/>
      <c r="X322" s="1"/>
      <c r="Y322" s="1"/>
      <c r="Z322" s="1"/>
      <c r="AA322" s="1"/>
      <c r="AB322" s="1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8"/>
      <c r="AO322" s="78"/>
      <c r="AP322" s="74"/>
      <c r="AQ322" s="74"/>
      <c r="AR322" s="74"/>
      <c r="AS322" s="74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</row>
    <row r="323" spans="1:57" ht="30" customHeight="1">
      <c r="A323" s="1"/>
      <c r="B323" s="35"/>
      <c r="C323" s="36"/>
      <c r="D323" s="36"/>
      <c r="E323" s="35"/>
      <c r="F323" s="37"/>
      <c r="G323" s="38"/>
      <c r="H323" s="35"/>
      <c r="I323" s="35"/>
      <c r="J323" s="11"/>
      <c r="K323" s="268"/>
      <c r="L323" s="11"/>
      <c r="M323" s="39"/>
      <c r="N323" s="9" t="str">
        <f t="shared" si="33"/>
        <v/>
      </c>
      <c r="O323" s="10" t="str">
        <f t="shared" si="28"/>
        <v/>
      </c>
      <c r="P323" s="10" t="str">
        <f t="shared" si="34"/>
        <v/>
      </c>
      <c r="Q323" s="11">
        <f t="shared" si="29"/>
        <v>0</v>
      </c>
      <c r="R323" s="11">
        <f t="shared" si="30"/>
        <v>0</v>
      </c>
      <c r="S323" s="11">
        <f t="shared" si="31"/>
        <v>0</v>
      </c>
      <c r="T323" s="11">
        <f t="shared" si="32"/>
        <v>0</v>
      </c>
      <c r="U323" s="10">
        <f>IF(TEAM.SCHEDULE!$N323="Draw",1,IF(TEAM.SCHEDULE!$N323=I323,3,0))</f>
        <v>3</v>
      </c>
      <c r="V323" s="10">
        <f>IF(TEAM.SCHEDULE!$N323="Draw",1,IF(TEAM.SCHEDULE!$N323=M323,3,0))</f>
        <v>3</v>
      </c>
      <c r="W323" s="1"/>
      <c r="X323" s="1"/>
      <c r="Y323" s="1"/>
      <c r="Z323" s="1"/>
      <c r="AA323" s="1"/>
      <c r="AB323" s="1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8"/>
      <c r="AO323" s="78"/>
      <c r="AP323" s="74"/>
      <c r="AQ323" s="74"/>
      <c r="AR323" s="74"/>
      <c r="AS323" s="74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</row>
    <row r="324" spans="1:57" ht="30" customHeight="1">
      <c r="A324" s="1"/>
      <c r="B324" s="35"/>
      <c r="C324" s="36"/>
      <c r="D324" s="36"/>
      <c r="E324" s="35"/>
      <c r="F324" s="37"/>
      <c r="G324" s="38"/>
      <c r="H324" s="35"/>
      <c r="I324" s="35"/>
      <c r="J324" s="11"/>
      <c r="K324" s="268"/>
      <c r="L324" s="11"/>
      <c r="M324" s="39"/>
      <c r="N324" s="9" t="str">
        <f t="shared" ref="N324:N371" si="35">IF(OR(J324="",L324=""),"", IF(J324=L324,"DRAW",IF(J324&gt;L324,I324,M324)))</f>
        <v/>
      </c>
      <c r="O324" s="10" t="str">
        <f t="shared" si="28"/>
        <v/>
      </c>
      <c r="P324" s="10" t="str">
        <f t="shared" ref="P324:P371" si="36">IF(OR(N324="",N324="DRAW"),"",IF(N324=I324,M324,I324))</f>
        <v/>
      </c>
      <c r="Q324" s="11">
        <f t="shared" si="29"/>
        <v>0</v>
      </c>
      <c r="R324" s="11">
        <f t="shared" si="30"/>
        <v>0</v>
      </c>
      <c r="S324" s="11">
        <f t="shared" si="31"/>
        <v>0</v>
      </c>
      <c r="T324" s="11">
        <f t="shared" si="32"/>
        <v>0</v>
      </c>
      <c r="U324" s="10">
        <f>IF(TEAM.SCHEDULE!$N324="Draw",1,IF(TEAM.SCHEDULE!$N324=I324,3,0))</f>
        <v>3</v>
      </c>
      <c r="V324" s="10">
        <f>IF(TEAM.SCHEDULE!$N324="Draw",1,IF(TEAM.SCHEDULE!$N324=M324,3,0))</f>
        <v>3</v>
      </c>
      <c r="W324" s="1"/>
      <c r="X324" s="1"/>
      <c r="Y324" s="1"/>
      <c r="Z324" s="1"/>
      <c r="AA324" s="1"/>
      <c r="AB324" s="1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8"/>
      <c r="AO324" s="78"/>
      <c r="AP324" s="74"/>
      <c r="AQ324" s="74"/>
      <c r="AR324" s="74"/>
      <c r="AS324" s="74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</row>
    <row r="325" spans="1:57" ht="30" customHeight="1">
      <c r="A325" s="1"/>
      <c r="B325" s="35"/>
      <c r="C325" s="36"/>
      <c r="D325" s="36"/>
      <c r="E325" s="35"/>
      <c r="F325" s="37"/>
      <c r="G325" s="38"/>
      <c r="H325" s="35"/>
      <c r="I325" s="35"/>
      <c r="J325" s="11"/>
      <c r="K325" s="268"/>
      <c r="L325" s="11"/>
      <c r="M325" s="39"/>
      <c r="N325" s="9" t="str">
        <f t="shared" si="35"/>
        <v/>
      </c>
      <c r="O325" s="10" t="str">
        <f t="shared" si="28"/>
        <v/>
      </c>
      <c r="P325" s="10" t="str">
        <f t="shared" si="36"/>
        <v/>
      </c>
      <c r="Q325" s="11">
        <f t="shared" si="29"/>
        <v>0</v>
      </c>
      <c r="R325" s="11">
        <f t="shared" si="30"/>
        <v>0</v>
      </c>
      <c r="S325" s="11">
        <f t="shared" si="31"/>
        <v>0</v>
      </c>
      <c r="T325" s="11">
        <f t="shared" si="32"/>
        <v>0</v>
      </c>
      <c r="U325" s="10">
        <f>IF(TEAM.SCHEDULE!$N325="Draw",1,IF(TEAM.SCHEDULE!$N325=I325,3,0))</f>
        <v>3</v>
      </c>
      <c r="V325" s="10">
        <f>IF(TEAM.SCHEDULE!$N325="Draw",1,IF(TEAM.SCHEDULE!$N325=M325,3,0))</f>
        <v>3</v>
      </c>
      <c r="W325" s="1"/>
      <c r="X325" s="1"/>
      <c r="Y325" s="1"/>
      <c r="Z325" s="1"/>
      <c r="AA325" s="1"/>
      <c r="AB325" s="1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8"/>
      <c r="AO325" s="78"/>
      <c r="AP325" s="74"/>
      <c r="AQ325" s="74"/>
      <c r="AR325" s="74"/>
      <c r="AS325" s="74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</row>
    <row r="326" spans="1:57" ht="30" customHeight="1">
      <c r="A326" s="1"/>
      <c r="B326" s="35"/>
      <c r="C326" s="36"/>
      <c r="D326" s="36"/>
      <c r="E326" s="35"/>
      <c r="F326" s="37"/>
      <c r="G326" s="38"/>
      <c r="H326" s="35"/>
      <c r="I326" s="35"/>
      <c r="J326" s="11"/>
      <c r="K326" s="268"/>
      <c r="L326" s="11"/>
      <c r="M326" s="39"/>
      <c r="N326" s="9" t="str">
        <f t="shared" si="35"/>
        <v/>
      </c>
      <c r="O326" s="10" t="str">
        <f t="shared" si="28"/>
        <v/>
      </c>
      <c r="P326" s="10" t="str">
        <f t="shared" si="36"/>
        <v/>
      </c>
      <c r="Q326" s="11">
        <f t="shared" si="29"/>
        <v>0</v>
      </c>
      <c r="R326" s="11">
        <f t="shared" si="30"/>
        <v>0</v>
      </c>
      <c r="S326" s="11">
        <f t="shared" si="31"/>
        <v>0</v>
      </c>
      <c r="T326" s="11">
        <f t="shared" si="32"/>
        <v>0</v>
      </c>
      <c r="U326" s="10">
        <f>IF(TEAM.SCHEDULE!$N326="Draw",1,IF(TEAM.SCHEDULE!$N326=I326,3,0))</f>
        <v>3</v>
      </c>
      <c r="V326" s="10">
        <f>IF(TEAM.SCHEDULE!$N326="Draw",1,IF(TEAM.SCHEDULE!$N326=M326,3,0))</f>
        <v>3</v>
      </c>
      <c r="W326" s="1"/>
      <c r="X326" s="1"/>
      <c r="Y326" s="1"/>
      <c r="Z326" s="1"/>
      <c r="AA326" s="1"/>
      <c r="AB326" s="1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8"/>
      <c r="AO326" s="78"/>
      <c r="AP326" s="74"/>
      <c r="AQ326" s="74"/>
      <c r="AR326" s="74"/>
      <c r="AS326" s="74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</row>
    <row r="327" spans="1:57" ht="30" customHeight="1">
      <c r="A327" s="1"/>
      <c r="B327" s="35"/>
      <c r="C327" s="36"/>
      <c r="D327" s="36"/>
      <c r="E327" s="35"/>
      <c r="F327" s="37"/>
      <c r="G327" s="38"/>
      <c r="H327" s="35"/>
      <c r="I327" s="35"/>
      <c r="J327" s="11"/>
      <c r="K327" s="268"/>
      <c r="L327" s="11"/>
      <c r="M327" s="39"/>
      <c r="N327" s="9" t="str">
        <f t="shared" si="35"/>
        <v/>
      </c>
      <c r="O327" s="10" t="str">
        <f t="shared" si="28"/>
        <v/>
      </c>
      <c r="P327" s="10" t="str">
        <f t="shared" si="36"/>
        <v/>
      </c>
      <c r="Q327" s="11">
        <f t="shared" si="29"/>
        <v>0</v>
      </c>
      <c r="R327" s="11">
        <f t="shared" si="30"/>
        <v>0</v>
      </c>
      <c r="S327" s="11">
        <f t="shared" si="31"/>
        <v>0</v>
      </c>
      <c r="T327" s="11">
        <f t="shared" si="32"/>
        <v>0</v>
      </c>
      <c r="U327" s="10">
        <f>IF(TEAM.SCHEDULE!$N327="Draw",1,IF(TEAM.SCHEDULE!$N327=I327,3,0))</f>
        <v>3</v>
      </c>
      <c r="V327" s="10">
        <f>IF(TEAM.SCHEDULE!$N327="Draw",1,IF(TEAM.SCHEDULE!$N327=M327,3,0))</f>
        <v>3</v>
      </c>
      <c r="W327" s="1"/>
      <c r="X327" s="1"/>
      <c r="Y327" s="1"/>
      <c r="Z327" s="1"/>
      <c r="AA327" s="1"/>
      <c r="AB327" s="1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8"/>
      <c r="AO327" s="78"/>
      <c r="AP327" s="74"/>
      <c r="AQ327" s="74"/>
      <c r="AR327" s="74"/>
      <c r="AS327" s="74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</row>
    <row r="328" spans="1:57" ht="30" customHeight="1">
      <c r="A328" s="1"/>
      <c r="B328" s="35"/>
      <c r="C328" s="36"/>
      <c r="D328" s="36"/>
      <c r="E328" s="35"/>
      <c r="F328" s="37"/>
      <c r="G328" s="38"/>
      <c r="H328" s="35"/>
      <c r="I328" s="35"/>
      <c r="J328" s="11"/>
      <c r="K328" s="268"/>
      <c r="L328" s="11"/>
      <c r="M328" s="39"/>
      <c r="N328" s="9" t="str">
        <f t="shared" si="35"/>
        <v/>
      </c>
      <c r="O328" s="10" t="str">
        <f t="shared" si="28"/>
        <v/>
      </c>
      <c r="P328" s="10" t="str">
        <f t="shared" si="36"/>
        <v/>
      </c>
      <c r="Q328" s="11">
        <f t="shared" si="29"/>
        <v>0</v>
      </c>
      <c r="R328" s="11">
        <f t="shared" si="30"/>
        <v>0</v>
      </c>
      <c r="S328" s="11">
        <f t="shared" si="31"/>
        <v>0</v>
      </c>
      <c r="T328" s="11">
        <f t="shared" si="32"/>
        <v>0</v>
      </c>
      <c r="U328" s="10">
        <f>IF(TEAM.SCHEDULE!$N328="Draw",1,IF(TEAM.SCHEDULE!$N328=I328,3,0))</f>
        <v>3</v>
      </c>
      <c r="V328" s="10">
        <f>IF(TEAM.SCHEDULE!$N328="Draw",1,IF(TEAM.SCHEDULE!$N328=M328,3,0))</f>
        <v>3</v>
      </c>
      <c r="W328" s="1"/>
      <c r="X328" s="1"/>
      <c r="Y328" s="1"/>
      <c r="Z328" s="1"/>
      <c r="AA328" s="1"/>
      <c r="AB328" s="1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8"/>
      <c r="AO328" s="78"/>
      <c r="AP328" s="74"/>
      <c r="AQ328" s="74"/>
      <c r="AR328" s="74"/>
      <c r="AS328" s="74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</row>
    <row r="329" spans="1:57" ht="30" customHeight="1">
      <c r="A329" s="1"/>
      <c r="B329" s="35"/>
      <c r="C329" s="36"/>
      <c r="D329" s="36"/>
      <c r="E329" s="35"/>
      <c r="F329" s="37"/>
      <c r="G329" s="38"/>
      <c r="H329" s="35"/>
      <c r="I329" s="35"/>
      <c r="J329" s="11"/>
      <c r="K329" s="268"/>
      <c r="L329" s="11"/>
      <c r="M329" s="39"/>
      <c r="N329" s="9" t="str">
        <f t="shared" si="35"/>
        <v/>
      </c>
      <c r="O329" s="10" t="str">
        <f t="shared" si="28"/>
        <v/>
      </c>
      <c r="P329" s="10" t="str">
        <f t="shared" si="36"/>
        <v/>
      </c>
      <c r="Q329" s="11">
        <f t="shared" si="29"/>
        <v>0</v>
      </c>
      <c r="R329" s="11">
        <f t="shared" si="30"/>
        <v>0</v>
      </c>
      <c r="S329" s="11">
        <f t="shared" si="31"/>
        <v>0</v>
      </c>
      <c r="T329" s="11">
        <f t="shared" si="32"/>
        <v>0</v>
      </c>
      <c r="U329" s="10">
        <f>IF(TEAM.SCHEDULE!$N329="Draw",1,IF(TEAM.SCHEDULE!$N329=I329,3,0))</f>
        <v>3</v>
      </c>
      <c r="V329" s="10">
        <f>IF(TEAM.SCHEDULE!$N329="Draw",1,IF(TEAM.SCHEDULE!$N329=M329,3,0))</f>
        <v>3</v>
      </c>
      <c r="W329" s="1"/>
      <c r="X329" s="1"/>
      <c r="Y329" s="1"/>
      <c r="Z329" s="1"/>
      <c r="AA329" s="1"/>
      <c r="AB329" s="1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8"/>
      <c r="AO329" s="78"/>
      <c r="AP329" s="74"/>
      <c r="AQ329" s="74"/>
      <c r="AR329" s="74"/>
      <c r="AS329" s="74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</row>
    <row r="330" spans="1:57" ht="30" customHeight="1">
      <c r="A330" s="1"/>
      <c r="B330" s="35"/>
      <c r="C330" s="36"/>
      <c r="D330" s="36"/>
      <c r="E330" s="35"/>
      <c r="F330" s="37"/>
      <c r="G330" s="38"/>
      <c r="H330" s="35"/>
      <c r="I330" s="35"/>
      <c r="J330" s="11"/>
      <c r="K330" s="268"/>
      <c r="L330" s="11"/>
      <c r="M330" s="39"/>
      <c r="N330" s="9" t="str">
        <f t="shared" si="35"/>
        <v/>
      </c>
      <c r="O330" s="10" t="str">
        <f t="shared" si="28"/>
        <v/>
      </c>
      <c r="P330" s="10" t="str">
        <f t="shared" si="36"/>
        <v/>
      </c>
      <c r="Q330" s="11">
        <f t="shared" si="29"/>
        <v>0</v>
      </c>
      <c r="R330" s="11">
        <f t="shared" si="30"/>
        <v>0</v>
      </c>
      <c r="S330" s="11">
        <f t="shared" si="31"/>
        <v>0</v>
      </c>
      <c r="T330" s="11">
        <f t="shared" si="32"/>
        <v>0</v>
      </c>
      <c r="U330" s="10">
        <f>IF(TEAM.SCHEDULE!$N330="Draw",1,IF(TEAM.SCHEDULE!$N330=I330,3,0))</f>
        <v>3</v>
      </c>
      <c r="V330" s="10">
        <f>IF(TEAM.SCHEDULE!$N330="Draw",1,IF(TEAM.SCHEDULE!$N330=M330,3,0))</f>
        <v>3</v>
      </c>
      <c r="W330" s="1"/>
      <c r="X330" s="1"/>
      <c r="Y330" s="1"/>
      <c r="Z330" s="1"/>
      <c r="AA330" s="1"/>
      <c r="AB330" s="1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8"/>
      <c r="AO330" s="78"/>
      <c r="AP330" s="74"/>
      <c r="AQ330" s="74"/>
      <c r="AR330" s="74"/>
      <c r="AS330" s="74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</row>
    <row r="331" spans="1:57" ht="30" customHeight="1">
      <c r="A331" s="1"/>
      <c r="B331" s="35"/>
      <c r="C331" s="36"/>
      <c r="D331" s="36"/>
      <c r="E331" s="35"/>
      <c r="F331" s="37"/>
      <c r="G331" s="38"/>
      <c r="H331" s="35"/>
      <c r="I331" s="35"/>
      <c r="J331" s="11"/>
      <c r="K331" s="268"/>
      <c r="L331" s="11"/>
      <c r="M331" s="39"/>
      <c r="N331" s="9" t="str">
        <f t="shared" si="35"/>
        <v/>
      </c>
      <c r="O331" s="10" t="str">
        <f t="shared" si="28"/>
        <v/>
      </c>
      <c r="P331" s="10" t="str">
        <f t="shared" si="36"/>
        <v/>
      </c>
      <c r="Q331" s="11">
        <f t="shared" si="29"/>
        <v>0</v>
      </c>
      <c r="R331" s="11">
        <f t="shared" si="30"/>
        <v>0</v>
      </c>
      <c r="S331" s="11">
        <f t="shared" si="31"/>
        <v>0</v>
      </c>
      <c r="T331" s="11">
        <f t="shared" si="32"/>
        <v>0</v>
      </c>
      <c r="U331" s="10">
        <f>IF(TEAM.SCHEDULE!$N331="Draw",1,IF(TEAM.SCHEDULE!$N331=I331,3,0))</f>
        <v>3</v>
      </c>
      <c r="V331" s="10">
        <f>IF(TEAM.SCHEDULE!$N331="Draw",1,IF(TEAM.SCHEDULE!$N331=M331,3,0))</f>
        <v>3</v>
      </c>
      <c r="W331" s="1"/>
      <c r="X331" s="1"/>
      <c r="Y331" s="1"/>
      <c r="Z331" s="1"/>
      <c r="AA331" s="1"/>
      <c r="AB331" s="1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8"/>
      <c r="AO331" s="78"/>
      <c r="AP331" s="74"/>
      <c r="AQ331" s="74"/>
      <c r="AR331" s="74"/>
      <c r="AS331" s="74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</row>
    <row r="332" spans="1:57" ht="30" customHeight="1">
      <c r="A332" s="1"/>
      <c r="B332" s="35"/>
      <c r="C332" s="36"/>
      <c r="D332" s="36"/>
      <c r="E332" s="35"/>
      <c r="F332" s="35"/>
      <c r="G332" s="38"/>
      <c r="H332" s="35"/>
      <c r="I332" s="35"/>
      <c r="J332" s="11"/>
      <c r="K332" s="268"/>
      <c r="L332" s="11"/>
      <c r="M332" s="39"/>
      <c r="N332" s="9" t="str">
        <f t="shared" si="35"/>
        <v/>
      </c>
      <c r="O332" s="10" t="str">
        <f t="shared" si="28"/>
        <v/>
      </c>
      <c r="P332" s="10" t="str">
        <f t="shared" si="36"/>
        <v/>
      </c>
      <c r="Q332" s="11">
        <f t="shared" si="29"/>
        <v>0</v>
      </c>
      <c r="R332" s="11">
        <f t="shared" si="30"/>
        <v>0</v>
      </c>
      <c r="S332" s="11">
        <f t="shared" si="31"/>
        <v>0</v>
      </c>
      <c r="T332" s="11">
        <f t="shared" si="32"/>
        <v>0</v>
      </c>
      <c r="U332" s="10">
        <f>IF(TEAM.SCHEDULE!$N332="Draw",1,IF(TEAM.SCHEDULE!$N332=I332,3,0))</f>
        <v>3</v>
      </c>
      <c r="V332" s="10">
        <f>IF(TEAM.SCHEDULE!$N332="Draw",1,IF(TEAM.SCHEDULE!$N332=M332,3,0))</f>
        <v>3</v>
      </c>
      <c r="W332" s="1"/>
      <c r="X332" s="1"/>
      <c r="Y332" s="1"/>
      <c r="Z332" s="1"/>
      <c r="AA332" s="1"/>
      <c r="AB332" s="1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8"/>
      <c r="AO332" s="78"/>
      <c r="AP332" s="74"/>
      <c r="AQ332" s="74"/>
      <c r="AR332" s="74"/>
      <c r="AS332" s="74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</row>
    <row r="333" spans="1:57" ht="30" customHeight="1">
      <c r="A333" s="1"/>
      <c r="B333" s="35"/>
      <c r="C333" s="36"/>
      <c r="D333" s="36"/>
      <c r="E333" s="35"/>
      <c r="F333" s="35"/>
      <c r="G333" s="38"/>
      <c r="H333" s="35"/>
      <c r="I333" s="35"/>
      <c r="J333" s="11"/>
      <c r="K333" s="268"/>
      <c r="L333" s="11"/>
      <c r="M333" s="39"/>
      <c r="N333" s="9" t="str">
        <f t="shared" si="35"/>
        <v/>
      </c>
      <c r="O333" s="10" t="str">
        <f t="shared" si="28"/>
        <v/>
      </c>
      <c r="P333" s="10" t="str">
        <f t="shared" si="36"/>
        <v/>
      </c>
      <c r="Q333" s="11">
        <f t="shared" si="29"/>
        <v>0</v>
      </c>
      <c r="R333" s="11">
        <f t="shared" si="30"/>
        <v>0</v>
      </c>
      <c r="S333" s="11">
        <f t="shared" si="31"/>
        <v>0</v>
      </c>
      <c r="T333" s="11">
        <f t="shared" si="32"/>
        <v>0</v>
      </c>
      <c r="U333" s="10">
        <f>IF(TEAM.SCHEDULE!$N333="Draw",1,IF(TEAM.SCHEDULE!$N333=I333,3,0))</f>
        <v>3</v>
      </c>
      <c r="V333" s="10">
        <f>IF(TEAM.SCHEDULE!$N333="Draw",1,IF(TEAM.SCHEDULE!$N333=M333,3,0))</f>
        <v>3</v>
      </c>
      <c r="W333" s="1"/>
      <c r="X333" s="1"/>
      <c r="Y333" s="1"/>
      <c r="Z333" s="1"/>
      <c r="AA333" s="1"/>
      <c r="AB333" s="1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8"/>
      <c r="AO333" s="78"/>
      <c r="AP333" s="74"/>
      <c r="AQ333" s="74"/>
      <c r="AR333" s="74"/>
      <c r="AS333" s="74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</row>
    <row r="334" spans="1:57" ht="30" customHeight="1">
      <c r="A334" s="1"/>
      <c r="B334" s="35"/>
      <c r="C334" s="36"/>
      <c r="D334" s="36"/>
      <c r="E334" s="35"/>
      <c r="F334" s="35"/>
      <c r="G334" s="38"/>
      <c r="H334" s="35"/>
      <c r="I334" s="35"/>
      <c r="J334" s="11"/>
      <c r="K334" s="268"/>
      <c r="L334" s="11"/>
      <c r="M334" s="39"/>
      <c r="N334" s="9" t="str">
        <f t="shared" si="35"/>
        <v/>
      </c>
      <c r="O334" s="10" t="str">
        <f t="shared" si="28"/>
        <v/>
      </c>
      <c r="P334" s="10" t="str">
        <f t="shared" si="36"/>
        <v/>
      </c>
      <c r="Q334" s="11">
        <f t="shared" si="29"/>
        <v>0</v>
      </c>
      <c r="R334" s="11">
        <f t="shared" si="30"/>
        <v>0</v>
      </c>
      <c r="S334" s="11">
        <f t="shared" si="31"/>
        <v>0</v>
      </c>
      <c r="T334" s="11">
        <f t="shared" si="32"/>
        <v>0</v>
      </c>
      <c r="U334" s="10">
        <f>IF(TEAM.SCHEDULE!$N334="Draw",1,IF(TEAM.SCHEDULE!$N334=I334,3,0))</f>
        <v>3</v>
      </c>
      <c r="V334" s="10">
        <f>IF(TEAM.SCHEDULE!$N334="Draw",1,IF(TEAM.SCHEDULE!$N334=M334,3,0))</f>
        <v>3</v>
      </c>
      <c r="W334" s="1"/>
      <c r="X334" s="1"/>
      <c r="Y334" s="1"/>
      <c r="Z334" s="1"/>
      <c r="AA334" s="1"/>
      <c r="AB334" s="1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8"/>
      <c r="AO334" s="78"/>
      <c r="AP334" s="74"/>
      <c r="AQ334" s="74"/>
      <c r="AR334" s="74"/>
      <c r="AS334" s="74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</row>
    <row r="335" spans="1:57" ht="30" customHeight="1">
      <c r="A335" s="1"/>
      <c r="B335" s="35"/>
      <c r="C335" s="36"/>
      <c r="D335" s="36"/>
      <c r="E335" s="35"/>
      <c r="F335" s="35"/>
      <c r="G335" s="38"/>
      <c r="H335" s="35"/>
      <c r="I335" s="35"/>
      <c r="J335" s="11"/>
      <c r="K335" s="268"/>
      <c r="L335" s="11"/>
      <c r="M335" s="39"/>
      <c r="N335" s="9" t="str">
        <f t="shared" si="35"/>
        <v/>
      </c>
      <c r="O335" s="10" t="str">
        <f t="shared" si="28"/>
        <v/>
      </c>
      <c r="P335" s="10" t="str">
        <f t="shared" si="36"/>
        <v/>
      </c>
      <c r="Q335" s="11">
        <f t="shared" si="29"/>
        <v>0</v>
      </c>
      <c r="R335" s="11">
        <f t="shared" si="30"/>
        <v>0</v>
      </c>
      <c r="S335" s="11">
        <f t="shared" si="31"/>
        <v>0</v>
      </c>
      <c r="T335" s="11">
        <f t="shared" si="32"/>
        <v>0</v>
      </c>
      <c r="U335" s="10">
        <f>IF(TEAM.SCHEDULE!$N335="Draw",1,IF(TEAM.SCHEDULE!$N335=I335,3,0))</f>
        <v>3</v>
      </c>
      <c r="V335" s="10">
        <f>IF(TEAM.SCHEDULE!$N335="Draw",1,IF(TEAM.SCHEDULE!$N335=M335,3,0))</f>
        <v>3</v>
      </c>
      <c r="W335" s="1"/>
      <c r="X335" s="1"/>
      <c r="Y335" s="1"/>
      <c r="Z335" s="1"/>
      <c r="AA335" s="1"/>
      <c r="AB335" s="1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8"/>
      <c r="AO335" s="78"/>
      <c r="AP335" s="74"/>
      <c r="AQ335" s="74"/>
      <c r="AR335" s="74"/>
      <c r="AS335" s="74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</row>
    <row r="336" spans="1:57" ht="30" customHeight="1">
      <c r="A336" s="1"/>
      <c r="B336" s="35"/>
      <c r="C336" s="36"/>
      <c r="D336" s="36"/>
      <c r="E336" s="35"/>
      <c r="F336" s="35"/>
      <c r="G336" s="38"/>
      <c r="H336" s="35"/>
      <c r="I336" s="35"/>
      <c r="J336" s="11"/>
      <c r="K336" s="268"/>
      <c r="L336" s="11"/>
      <c r="M336" s="39"/>
      <c r="N336" s="9" t="str">
        <f t="shared" si="35"/>
        <v/>
      </c>
      <c r="O336" s="10" t="str">
        <f t="shared" si="28"/>
        <v/>
      </c>
      <c r="P336" s="10" t="str">
        <f t="shared" si="36"/>
        <v/>
      </c>
      <c r="Q336" s="11">
        <f t="shared" si="29"/>
        <v>0</v>
      </c>
      <c r="R336" s="11">
        <f t="shared" si="30"/>
        <v>0</v>
      </c>
      <c r="S336" s="11">
        <f t="shared" si="31"/>
        <v>0</v>
      </c>
      <c r="T336" s="11">
        <f t="shared" si="32"/>
        <v>0</v>
      </c>
      <c r="U336" s="10">
        <f>IF(TEAM.SCHEDULE!$N336="Draw",1,IF(TEAM.SCHEDULE!$N336=I336,3,0))</f>
        <v>3</v>
      </c>
      <c r="V336" s="10">
        <f>IF(TEAM.SCHEDULE!$N336="Draw",1,IF(TEAM.SCHEDULE!$N336=M336,3,0))</f>
        <v>3</v>
      </c>
      <c r="W336" s="1"/>
      <c r="X336" s="1"/>
      <c r="Y336" s="1"/>
      <c r="Z336" s="1"/>
      <c r="AA336" s="1"/>
      <c r="AB336" s="1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8"/>
      <c r="AO336" s="78"/>
      <c r="AP336" s="74"/>
      <c r="AQ336" s="74"/>
      <c r="AR336" s="74"/>
      <c r="AS336" s="74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</row>
    <row r="337" spans="1:57" ht="30" customHeight="1">
      <c r="A337" s="1"/>
      <c r="B337" s="35"/>
      <c r="C337" s="36"/>
      <c r="D337" s="36"/>
      <c r="E337" s="35"/>
      <c r="F337" s="35"/>
      <c r="G337" s="38"/>
      <c r="H337" s="35"/>
      <c r="I337" s="35"/>
      <c r="J337" s="11"/>
      <c r="K337" s="268"/>
      <c r="L337" s="11"/>
      <c r="M337" s="39"/>
      <c r="N337" s="9" t="str">
        <f t="shared" si="35"/>
        <v/>
      </c>
      <c r="O337" s="10" t="str">
        <f t="shared" si="28"/>
        <v/>
      </c>
      <c r="P337" s="10" t="str">
        <f t="shared" si="36"/>
        <v/>
      </c>
      <c r="Q337" s="11">
        <f t="shared" si="29"/>
        <v>0</v>
      </c>
      <c r="R337" s="11">
        <f t="shared" si="30"/>
        <v>0</v>
      </c>
      <c r="S337" s="11">
        <f t="shared" si="31"/>
        <v>0</v>
      </c>
      <c r="T337" s="11">
        <f t="shared" si="32"/>
        <v>0</v>
      </c>
      <c r="U337" s="10">
        <f>IF(TEAM.SCHEDULE!$N337="Draw",1,IF(TEAM.SCHEDULE!$N337=I337,3,0))</f>
        <v>3</v>
      </c>
      <c r="V337" s="10">
        <f>IF(TEAM.SCHEDULE!$N337="Draw",1,IF(TEAM.SCHEDULE!$N337=M337,3,0))</f>
        <v>3</v>
      </c>
      <c r="W337" s="1"/>
      <c r="X337" s="1"/>
      <c r="Y337" s="1"/>
      <c r="Z337" s="1"/>
      <c r="AA337" s="1"/>
      <c r="AB337" s="1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8"/>
      <c r="AO337" s="78"/>
      <c r="AP337" s="74"/>
      <c r="AQ337" s="74"/>
      <c r="AR337" s="74"/>
      <c r="AS337" s="74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</row>
    <row r="338" spans="1:57" ht="30" customHeight="1">
      <c r="A338" s="1"/>
      <c r="B338" s="35"/>
      <c r="C338" s="36"/>
      <c r="D338" s="36"/>
      <c r="E338" s="35"/>
      <c r="F338" s="35"/>
      <c r="G338" s="38"/>
      <c r="H338" s="35"/>
      <c r="I338" s="35"/>
      <c r="J338" s="11"/>
      <c r="K338" s="268"/>
      <c r="L338" s="11"/>
      <c r="M338" s="39"/>
      <c r="N338" s="9" t="str">
        <f t="shared" si="35"/>
        <v/>
      </c>
      <c r="O338" s="10" t="str">
        <f t="shared" si="28"/>
        <v/>
      </c>
      <c r="P338" s="10" t="str">
        <f t="shared" si="36"/>
        <v/>
      </c>
      <c r="Q338" s="11">
        <f t="shared" si="29"/>
        <v>0</v>
      </c>
      <c r="R338" s="11">
        <f t="shared" si="30"/>
        <v>0</v>
      </c>
      <c r="S338" s="11">
        <f t="shared" si="31"/>
        <v>0</v>
      </c>
      <c r="T338" s="11">
        <f t="shared" si="32"/>
        <v>0</v>
      </c>
      <c r="U338" s="10">
        <f>IF(TEAM.SCHEDULE!$N338="Draw",1,IF(TEAM.SCHEDULE!$N338=I338,3,0))</f>
        <v>3</v>
      </c>
      <c r="V338" s="10">
        <f>IF(TEAM.SCHEDULE!$N338="Draw",1,IF(TEAM.SCHEDULE!$N338=M338,3,0))</f>
        <v>3</v>
      </c>
      <c r="W338" s="1"/>
      <c r="X338" s="1"/>
      <c r="Y338" s="1"/>
      <c r="Z338" s="1"/>
      <c r="AA338" s="1"/>
      <c r="AB338" s="1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8"/>
      <c r="AO338" s="78"/>
      <c r="AP338" s="74"/>
      <c r="AQ338" s="74"/>
      <c r="AR338" s="74"/>
      <c r="AS338" s="74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</row>
    <row r="339" spans="1:57" ht="30" customHeight="1">
      <c r="A339" s="1"/>
      <c r="B339" s="35"/>
      <c r="C339" s="36"/>
      <c r="D339" s="36"/>
      <c r="E339" s="35"/>
      <c r="F339" s="35"/>
      <c r="G339" s="38"/>
      <c r="H339" s="35"/>
      <c r="I339" s="35"/>
      <c r="J339" s="11"/>
      <c r="K339" s="268"/>
      <c r="L339" s="11"/>
      <c r="M339" s="39"/>
      <c r="N339" s="9" t="str">
        <f t="shared" si="35"/>
        <v/>
      </c>
      <c r="O339" s="10" t="str">
        <f t="shared" si="28"/>
        <v/>
      </c>
      <c r="P339" s="10" t="str">
        <f t="shared" si="36"/>
        <v/>
      </c>
      <c r="Q339" s="11">
        <f t="shared" si="29"/>
        <v>0</v>
      </c>
      <c r="R339" s="11">
        <f t="shared" si="30"/>
        <v>0</v>
      </c>
      <c r="S339" s="11">
        <f t="shared" si="31"/>
        <v>0</v>
      </c>
      <c r="T339" s="11">
        <f t="shared" si="32"/>
        <v>0</v>
      </c>
      <c r="U339" s="10">
        <f>IF(TEAM.SCHEDULE!$N339="Draw",1,IF(TEAM.SCHEDULE!$N339=I339,3,0))</f>
        <v>3</v>
      </c>
      <c r="V339" s="10">
        <f>IF(TEAM.SCHEDULE!$N339="Draw",1,IF(TEAM.SCHEDULE!$N339=M339,3,0))</f>
        <v>3</v>
      </c>
      <c r="W339" s="1"/>
      <c r="X339" s="1"/>
      <c r="Y339" s="1"/>
      <c r="Z339" s="1"/>
      <c r="AA339" s="1"/>
      <c r="AB339" s="1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8"/>
      <c r="AO339" s="78"/>
      <c r="AP339" s="74"/>
      <c r="AQ339" s="74"/>
      <c r="AR339" s="74"/>
      <c r="AS339" s="74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</row>
    <row r="340" spans="1:57" ht="30" customHeight="1">
      <c r="A340" s="1"/>
      <c r="B340" s="35"/>
      <c r="C340" s="36"/>
      <c r="D340" s="36"/>
      <c r="E340" s="35"/>
      <c r="F340" s="35"/>
      <c r="G340" s="38"/>
      <c r="H340" s="35"/>
      <c r="I340" s="35"/>
      <c r="J340" s="11"/>
      <c r="K340" s="268"/>
      <c r="L340" s="11"/>
      <c r="M340" s="39"/>
      <c r="N340" s="9" t="str">
        <f t="shared" si="35"/>
        <v/>
      </c>
      <c r="O340" s="10" t="str">
        <f t="shared" si="28"/>
        <v/>
      </c>
      <c r="P340" s="10" t="str">
        <f t="shared" si="36"/>
        <v/>
      </c>
      <c r="Q340" s="11">
        <f t="shared" si="29"/>
        <v>0</v>
      </c>
      <c r="R340" s="11">
        <f t="shared" si="30"/>
        <v>0</v>
      </c>
      <c r="S340" s="11">
        <f t="shared" si="31"/>
        <v>0</v>
      </c>
      <c r="T340" s="11">
        <f t="shared" si="32"/>
        <v>0</v>
      </c>
      <c r="U340" s="10">
        <f>IF(TEAM.SCHEDULE!$N340="Draw",1,IF(TEAM.SCHEDULE!$N340=I340,3,0))</f>
        <v>3</v>
      </c>
      <c r="V340" s="10">
        <f>IF(TEAM.SCHEDULE!$N340="Draw",1,IF(TEAM.SCHEDULE!$N340=M340,3,0))</f>
        <v>3</v>
      </c>
      <c r="W340" s="1"/>
      <c r="X340" s="1"/>
      <c r="Y340" s="1"/>
      <c r="Z340" s="1"/>
      <c r="AA340" s="1"/>
      <c r="AB340" s="1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8"/>
      <c r="AO340" s="78"/>
      <c r="AP340" s="74"/>
      <c r="AQ340" s="74"/>
      <c r="AR340" s="74"/>
      <c r="AS340" s="74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</row>
    <row r="341" spans="1:57" ht="30" customHeight="1">
      <c r="A341" s="1"/>
      <c r="B341" s="35"/>
      <c r="C341" s="36"/>
      <c r="D341" s="36"/>
      <c r="E341" s="35"/>
      <c r="F341" s="35"/>
      <c r="G341" s="38"/>
      <c r="H341" s="35"/>
      <c r="I341" s="35"/>
      <c r="J341" s="11"/>
      <c r="K341" s="268"/>
      <c r="L341" s="11"/>
      <c r="M341" s="39"/>
      <c r="N341" s="9" t="str">
        <f t="shared" si="35"/>
        <v/>
      </c>
      <c r="O341" s="10" t="str">
        <f t="shared" si="28"/>
        <v/>
      </c>
      <c r="P341" s="10" t="str">
        <f t="shared" si="36"/>
        <v/>
      </c>
      <c r="Q341" s="11">
        <f t="shared" si="29"/>
        <v>0</v>
      </c>
      <c r="R341" s="11">
        <f t="shared" si="30"/>
        <v>0</v>
      </c>
      <c r="S341" s="11">
        <f t="shared" si="31"/>
        <v>0</v>
      </c>
      <c r="T341" s="11">
        <f t="shared" si="32"/>
        <v>0</v>
      </c>
      <c r="U341" s="10">
        <f>IF(TEAM.SCHEDULE!$N341="Draw",1,IF(TEAM.SCHEDULE!$N341=I341,3,0))</f>
        <v>3</v>
      </c>
      <c r="V341" s="10">
        <f>IF(TEAM.SCHEDULE!$N341="Draw",1,IF(TEAM.SCHEDULE!$N341=M341,3,0))</f>
        <v>3</v>
      </c>
      <c r="W341" s="1"/>
      <c r="X341" s="1"/>
      <c r="Y341" s="1"/>
      <c r="Z341" s="1"/>
      <c r="AA341" s="1"/>
      <c r="AB341" s="1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8"/>
      <c r="AO341" s="78"/>
      <c r="AP341" s="74"/>
      <c r="AQ341" s="74"/>
      <c r="AR341" s="74"/>
      <c r="AS341" s="74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</row>
    <row r="342" spans="1:57" ht="30" customHeight="1">
      <c r="A342" s="1"/>
      <c r="B342" s="35"/>
      <c r="C342" s="36"/>
      <c r="D342" s="36"/>
      <c r="E342" s="35"/>
      <c r="F342" s="35"/>
      <c r="G342" s="38"/>
      <c r="H342" s="35"/>
      <c r="I342" s="35"/>
      <c r="J342" s="11"/>
      <c r="K342" s="268"/>
      <c r="L342" s="11"/>
      <c r="M342" s="39"/>
      <c r="N342" s="9" t="str">
        <f t="shared" si="35"/>
        <v/>
      </c>
      <c r="O342" s="10" t="str">
        <f t="shared" si="28"/>
        <v/>
      </c>
      <c r="P342" s="10" t="str">
        <f t="shared" si="36"/>
        <v/>
      </c>
      <c r="Q342" s="11">
        <f t="shared" si="29"/>
        <v>0</v>
      </c>
      <c r="R342" s="11">
        <f t="shared" si="30"/>
        <v>0</v>
      </c>
      <c r="S342" s="11">
        <f t="shared" si="31"/>
        <v>0</v>
      </c>
      <c r="T342" s="11">
        <f t="shared" si="32"/>
        <v>0</v>
      </c>
      <c r="U342" s="10">
        <f>IF(TEAM.SCHEDULE!$N342="Draw",1,IF(TEAM.SCHEDULE!$N342=I342,3,0))</f>
        <v>3</v>
      </c>
      <c r="V342" s="10">
        <f>IF(TEAM.SCHEDULE!$N342="Draw",1,IF(TEAM.SCHEDULE!$N342=M342,3,0))</f>
        <v>3</v>
      </c>
      <c r="W342" s="1"/>
      <c r="X342" s="1"/>
      <c r="Y342" s="1"/>
      <c r="Z342" s="1"/>
      <c r="AA342" s="1"/>
      <c r="AB342" s="1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8"/>
      <c r="AO342" s="78"/>
      <c r="AP342" s="74"/>
      <c r="AQ342" s="74"/>
      <c r="AR342" s="74"/>
      <c r="AS342" s="74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</row>
    <row r="343" spans="1:57" ht="30" customHeight="1">
      <c r="A343" s="1"/>
      <c r="B343" s="35"/>
      <c r="C343" s="36"/>
      <c r="D343" s="36"/>
      <c r="E343" s="35"/>
      <c r="F343" s="35"/>
      <c r="G343" s="38"/>
      <c r="H343" s="35"/>
      <c r="I343" s="35"/>
      <c r="J343" s="11"/>
      <c r="K343" s="268"/>
      <c r="L343" s="11"/>
      <c r="M343" s="39"/>
      <c r="N343" s="9" t="str">
        <f t="shared" si="35"/>
        <v/>
      </c>
      <c r="O343" s="10" t="str">
        <f t="shared" si="28"/>
        <v/>
      </c>
      <c r="P343" s="10" t="str">
        <f t="shared" si="36"/>
        <v/>
      </c>
      <c r="Q343" s="11">
        <f t="shared" si="29"/>
        <v>0</v>
      </c>
      <c r="R343" s="11">
        <f t="shared" si="30"/>
        <v>0</v>
      </c>
      <c r="S343" s="11">
        <f t="shared" si="31"/>
        <v>0</v>
      </c>
      <c r="T343" s="11">
        <f t="shared" si="32"/>
        <v>0</v>
      </c>
      <c r="U343" s="10">
        <f>IF(TEAM.SCHEDULE!$N343="Draw",1,IF(TEAM.SCHEDULE!$N343=I343,3,0))</f>
        <v>3</v>
      </c>
      <c r="V343" s="10">
        <f>IF(TEAM.SCHEDULE!$N343="Draw",1,IF(TEAM.SCHEDULE!$N343=M343,3,0))</f>
        <v>3</v>
      </c>
      <c r="W343" s="1"/>
      <c r="X343" s="1"/>
      <c r="Y343" s="1"/>
      <c r="Z343" s="1"/>
      <c r="AA343" s="1"/>
      <c r="AB343" s="1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8"/>
      <c r="AO343" s="78"/>
      <c r="AP343" s="74"/>
      <c r="AQ343" s="74"/>
      <c r="AR343" s="74"/>
      <c r="AS343" s="74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</row>
    <row r="344" spans="1:57" ht="30" customHeight="1">
      <c r="A344" s="1"/>
      <c r="B344" s="35"/>
      <c r="C344" s="36"/>
      <c r="D344" s="36"/>
      <c r="E344" s="35"/>
      <c r="F344" s="35"/>
      <c r="G344" s="38"/>
      <c r="H344" s="35"/>
      <c r="I344" s="35"/>
      <c r="J344" s="11"/>
      <c r="K344" s="268"/>
      <c r="L344" s="11"/>
      <c r="M344" s="39"/>
      <c r="N344" s="9" t="str">
        <f t="shared" si="35"/>
        <v/>
      </c>
      <c r="O344" s="10" t="str">
        <f t="shared" si="28"/>
        <v/>
      </c>
      <c r="P344" s="10" t="str">
        <f t="shared" si="36"/>
        <v/>
      </c>
      <c r="Q344" s="11">
        <f t="shared" si="29"/>
        <v>0</v>
      </c>
      <c r="R344" s="11">
        <f t="shared" si="30"/>
        <v>0</v>
      </c>
      <c r="S344" s="11">
        <f t="shared" si="31"/>
        <v>0</v>
      </c>
      <c r="T344" s="11">
        <f t="shared" si="32"/>
        <v>0</v>
      </c>
      <c r="U344" s="10">
        <f>IF(TEAM.SCHEDULE!$N344="Draw",1,IF(TEAM.SCHEDULE!$N344=I344,3,0))</f>
        <v>3</v>
      </c>
      <c r="V344" s="10">
        <f>IF(TEAM.SCHEDULE!$N344="Draw",1,IF(TEAM.SCHEDULE!$N344=M344,3,0))</f>
        <v>3</v>
      </c>
      <c r="W344" s="1"/>
      <c r="X344" s="1"/>
      <c r="Y344" s="1"/>
      <c r="Z344" s="1"/>
      <c r="AA344" s="1"/>
      <c r="AB344" s="1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8"/>
      <c r="AO344" s="78"/>
      <c r="AP344" s="74"/>
      <c r="AQ344" s="74"/>
      <c r="AR344" s="74"/>
      <c r="AS344" s="74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</row>
    <row r="345" spans="1:57" ht="30" customHeight="1">
      <c r="A345" s="1"/>
      <c r="B345" s="35"/>
      <c r="C345" s="36"/>
      <c r="D345" s="36"/>
      <c r="E345" s="35"/>
      <c r="F345" s="35"/>
      <c r="G345" s="38"/>
      <c r="H345" s="35"/>
      <c r="I345" s="35"/>
      <c r="J345" s="11"/>
      <c r="K345" s="268"/>
      <c r="L345" s="11"/>
      <c r="M345" s="39"/>
      <c r="N345" s="9" t="str">
        <f t="shared" si="35"/>
        <v/>
      </c>
      <c r="O345" s="10" t="str">
        <f t="shared" si="28"/>
        <v/>
      </c>
      <c r="P345" s="10" t="str">
        <f t="shared" si="36"/>
        <v/>
      </c>
      <c r="Q345" s="11">
        <f t="shared" si="29"/>
        <v>0</v>
      </c>
      <c r="R345" s="11">
        <f t="shared" si="30"/>
        <v>0</v>
      </c>
      <c r="S345" s="11">
        <f t="shared" si="31"/>
        <v>0</v>
      </c>
      <c r="T345" s="11">
        <f t="shared" si="32"/>
        <v>0</v>
      </c>
      <c r="U345" s="10">
        <f>IF(TEAM.SCHEDULE!$N345="Draw",1,IF(TEAM.SCHEDULE!$N345=I345,3,0))</f>
        <v>3</v>
      </c>
      <c r="V345" s="10">
        <f>IF(TEAM.SCHEDULE!$N345="Draw",1,IF(TEAM.SCHEDULE!$N345=M345,3,0))</f>
        <v>3</v>
      </c>
      <c r="W345" s="1"/>
      <c r="X345" s="1"/>
      <c r="Y345" s="1"/>
      <c r="Z345" s="1"/>
      <c r="AA345" s="1"/>
      <c r="AB345" s="1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8"/>
      <c r="AO345" s="78"/>
      <c r="AP345" s="74"/>
      <c r="AQ345" s="74"/>
      <c r="AR345" s="74"/>
      <c r="AS345" s="74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</row>
    <row r="346" spans="1:57" ht="30" customHeight="1">
      <c r="A346" s="1"/>
      <c r="B346" s="35"/>
      <c r="C346" s="36"/>
      <c r="D346" s="36"/>
      <c r="E346" s="35"/>
      <c r="F346" s="35"/>
      <c r="G346" s="38"/>
      <c r="H346" s="35"/>
      <c r="I346" s="35"/>
      <c r="J346" s="11"/>
      <c r="K346" s="268"/>
      <c r="L346" s="11"/>
      <c r="M346" s="39"/>
      <c r="N346" s="9" t="str">
        <f t="shared" si="35"/>
        <v/>
      </c>
      <c r="O346" s="10" t="str">
        <f t="shared" si="28"/>
        <v/>
      </c>
      <c r="P346" s="10" t="str">
        <f t="shared" si="36"/>
        <v/>
      </c>
      <c r="Q346" s="11">
        <f t="shared" si="29"/>
        <v>0</v>
      </c>
      <c r="R346" s="11">
        <f t="shared" si="30"/>
        <v>0</v>
      </c>
      <c r="S346" s="11">
        <f t="shared" si="31"/>
        <v>0</v>
      </c>
      <c r="T346" s="11">
        <f t="shared" si="32"/>
        <v>0</v>
      </c>
      <c r="U346" s="10">
        <f>IF(TEAM.SCHEDULE!$N346="Draw",1,IF(TEAM.SCHEDULE!$N346=I346,3,0))</f>
        <v>3</v>
      </c>
      <c r="V346" s="10">
        <f>IF(TEAM.SCHEDULE!$N346="Draw",1,IF(TEAM.SCHEDULE!$N346=M346,3,0))</f>
        <v>3</v>
      </c>
      <c r="W346" s="1"/>
      <c r="X346" s="1"/>
      <c r="Y346" s="1"/>
      <c r="Z346" s="1"/>
      <c r="AA346" s="1"/>
      <c r="AB346" s="1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8"/>
      <c r="AO346" s="78"/>
      <c r="AP346" s="74"/>
      <c r="AQ346" s="74"/>
      <c r="AR346" s="74"/>
      <c r="AS346" s="74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</row>
    <row r="347" spans="1:57" ht="30" customHeight="1">
      <c r="A347" s="1"/>
      <c r="B347" s="35"/>
      <c r="C347" s="36"/>
      <c r="D347" s="36"/>
      <c r="E347" s="35"/>
      <c r="F347" s="35"/>
      <c r="G347" s="38"/>
      <c r="H347" s="35"/>
      <c r="I347" s="35"/>
      <c r="J347" s="11"/>
      <c r="K347" s="268"/>
      <c r="L347" s="11"/>
      <c r="M347" s="39"/>
      <c r="N347" s="9" t="str">
        <f t="shared" si="35"/>
        <v/>
      </c>
      <c r="O347" s="10" t="str">
        <f t="shared" si="28"/>
        <v/>
      </c>
      <c r="P347" s="10" t="str">
        <f t="shared" si="36"/>
        <v/>
      </c>
      <c r="Q347" s="11">
        <f t="shared" si="29"/>
        <v>0</v>
      </c>
      <c r="R347" s="11">
        <f t="shared" si="30"/>
        <v>0</v>
      </c>
      <c r="S347" s="11">
        <f t="shared" si="31"/>
        <v>0</v>
      </c>
      <c r="T347" s="11">
        <f t="shared" si="32"/>
        <v>0</v>
      </c>
      <c r="U347" s="10">
        <f>IF(TEAM.SCHEDULE!$N347="Draw",1,IF(TEAM.SCHEDULE!$N347=I347,3,0))</f>
        <v>3</v>
      </c>
      <c r="V347" s="10">
        <f>IF(TEAM.SCHEDULE!$N347="Draw",1,IF(TEAM.SCHEDULE!$N347=M347,3,0))</f>
        <v>3</v>
      </c>
      <c r="W347" s="1"/>
      <c r="X347" s="1"/>
      <c r="Y347" s="1"/>
      <c r="Z347" s="1"/>
      <c r="AA347" s="1"/>
      <c r="AB347" s="1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8"/>
      <c r="AO347" s="78"/>
      <c r="AP347" s="74"/>
      <c r="AQ347" s="74"/>
      <c r="AR347" s="74"/>
      <c r="AS347" s="74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</row>
    <row r="348" spans="1:57" ht="30" customHeight="1">
      <c r="A348" s="1"/>
      <c r="B348" s="35"/>
      <c r="C348" s="36"/>
      <c r="D348" s="36"/>
      <c r="E348" s="35"/>
      <c r="F348" s="35"/>
      <c r="G348" s="38"/>
      <c r="H348" s="35"/>
      <c r="I348" s="35"/>
      <c r="J348" s="11"/>
      <c r="K348" s="268"/>
      <c r="L348" s="11"/>
      <c r="M348" s="39"/>
      <c r="N348" s="9" t="str">
        <f t="shared" si="35"/>
        <v/>
      </c>
      <c r="O348" s="10" t="str">
        <f t="shared" si="28"/>
        <v/>
      </c>
      <c r="P348" s="10" t="str">
        <f t="shared" si="36"/>
        <v/>
      </c>
      <c r="Q348" s="11">
        <f t="shared" si="29"/>
        <v>0</v>
      </c>
      <c r="R348" s="11">
        <f t="shared" si="30"/>
        <v>0</v>
      </c>
      <c r="S348" s="11">
        <f t="shared" si="31"/>
        <v>0</v>
      </c>
      <c r="T348" s="11">
        <f t="shared" si="32"/>
        <v>0</v>
      </c>
      <c r="U348" s="10">
        <f>IF(TEAM.SCHEDULE!$N348="Draw",1,IF(TEAM.SCHEDULE!$N348=I348,3,0))</f>
        <v>3</v>
      </c>
      <c r="V348" s="10">
        <f>IF(TEAM.SCHEDULE!$N348="Draw",1,IF(TEAM.SCHEDULE!$N348=M348,3,0))</f>
        <v>3</v>
      </c>
      <c r="W348" s="1"/>
      <c r="X348" s="1"/>
      <c r="Y348" s="1"/>
      <c r="Z348" s="1"/>
      <c r="AA348" s="1"/>
      <c r="AB348" s="1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8"/>
      <c r="AO348" s="78"/>
      <c r="AP348" s="74"/>
      <c r="AQ348" s="74"/>
      <c r="AR348" s="74"/>
      <c r="AS348" s="74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</row>
    <row r="349" spans="1:57" ht="30" customHeight="1">
      <c r="A349" s="1"/>
      <c r="B349" s="35"/>
      <c r="C349" s="36"/>
      <c r="D349" s="36"/>
      <c r="E349" s="35"/>
      <c r="F349" s="35"/>
      <c r="G349" s="38"/>
      <c r="H349" s="35"/>
      <c r="I349" s="35"/>
      <c r="J349" s="11"/>
      <c r="K349" s="268"/>
      <c r="L349" s="11"/>
      <c r="M349" s="39"/>
      <c r="N349" s="9" t="str">
        <f t="shared" si="35"/>
        <v/>
      </c>
      <c r="O349" s="10" t="str">
        <f t="shared" si="28"/>
        <v/>
      </c>
      <c r="P349" s="10" t="str">
        <f t="shared" si="36"/>
        <v/>
      </c>
      <c r="Q349" s="11">
        <f t="shared" si="29"/>
        <v>0</v>
      </c>
      <c r="R349" s="11">
        <f t="shared" si="30"/>
        <v>0</v>
      </c>
      <c r="S349" s="11">
        <f t="shared" si="31"/>
        <v>0</v>
      </c>
      <c r="T349" s="11">
        <f t="shared" si="32"/>
        <v>0</v>
      </c>
      <c r="U349" s="10">
        <f>IF(TEAM.SCHEDULE!$N349="Draw",1,IF(TEAM.SCHEDULE!$N349=I349,3,0))</f>
        <v>3</v>
      </c>
      <c r="V349" s="10">
        <f>IF(TEAM.SCHEDULE!$N349="Draw",1,IF(TEAM.SCHEDULE!$N349=M349,3,0))</f>
        <v>3</v>
      </c>
      <c r="W349" s="1"/>
      <c r="X349" s="1"/>
      <c r="Y349" s="1"/>
      <c r="Z349" s="1"/>
      <c r="AA349" s="1"/>
      <c r="AB349" s="1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8"/>
      <c r="AO349" s="78"/>
      <c r="AP349" s="74"/>
      <c r="AQ349" s="74"/>
      <c r="AR349" s="74"/>
      <c r="AS349" s="74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</row>
    <row r="350" spans="1:57" ht="30" customHeight="1">
      <c r="A350" s="1"/>
      <c r="B350" s="35"/>
      <c r="C350" s="36"/>
      <c r="D350" s="36"/>
      <c r="E350" s="35"/>
      <c r="F350" s="35"/>
      <c r="G350" s="38"/>
      <c r="H350" s="35"/>
      <c r="I350" s="35"/>
      <c r="J350" s="11"/>
      <c r="K350" s="268"/>
      <c r="L350" s="11"/>
      <c r="M350" s="39"/>
      <c r="N350" s="9" t="str">
        <f t="shared" si="35"/>
        <v/>
      </c>
      <c r="O350" s="10" t="str">
        <f t="shared" si="28"/>
        <v/>
      </c>
      <c r="P350" s="10" t="str">
        <f t="shared" si="36"/>
        <v/>
      </c>
      <c r="Q350" s="11">
        <f t="shared" si="29"/>
        <v>0</v>
      </c>
      <c r="R350" s="11">
        <f t="shared" si="30"/>
        <v>0</v>
      </c>
      <c r="S350" s="11">
        <f t="shared" si="31"/>
        <v>0</v>
      </c>
      <c r="T350" s="11">
        <f t="shared" si="32"/>
        <v>0</v>
      </c>
      <c r="U350" s="10">
        <f>IF(TEAM.SCHEDULE!$N350="Draw",1,IF(TEAM.SCHEDULE!$N350=I350,3,0))</f>
        <v>3</v>
      </c>
      <c r="V350" s="10">
        <f>IF(TEAM.SCHEDULE!$N350="Draw",1,IF(TEAM.SCHEDULE!$N350=M350,3,0))</f>
        <v>3</v>
      </c>
      <c r="W350" s="1"/>
      <c r="X350" s="1"/>
      <c r="Y350" s="1"/>
      <c r="Z350" s="1"/>
      <c r="AA350" s="1"/>
      <c r="AB350" s="1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8"/>
      <c r="AO350" s="78"/>
      <c r="AP350" s="74"/>
      <c r="AQ350" s="74"/>
      <c r="AR350" s="74"/>
      <c r="AS350" s="74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</row>
    <row r="351" spans="1:57" ht="30" customHeight="1">
      <c r="A351" s="1"/>
      <c r="B351" s="35"/>
      <c r="C351" s="36"/>
      <c r="D351" s="36"/>
      <c r="E351" s="35"/>
      <c r="F351" s="35"/>
      <c r="G351" s="38"/>
      <c r="H351" s="35"/>
      <c r="I351" s="35"/>
      <c r="J351" s="11"/>
      <c r="K351" s="268"/>
      <c r="L351" s="11"/>
      <c r="M351" s="39"/>
      <c r="N351" s="9" t="str">
        <f t="shared" si="35"/>
        <v/>
      </c>
      <c r="O351" s="10" t="str">
        <f t="shared" si="28"/>
        <v/>
      </c>
      <c r="P351" s="10" t="str">
        <f t="shared" si="36"/>
        <v/>
      </c>
      <c r="Q351" s="11">
        <f t="shared" si="29"/>
        <v>0</v>
      </c>
      <c r="R351" s="11">
        <f t="shared" si="30"/>
        <v>0</v>
      </c>
      <c r="S351" s="11">
        <f t="shared" si="31"/>
        <v>0</v>
      </c>
      <c r="T351" s="11">
        <f t="shared" si="32"/>
        <v>0</v>
      </c>
      <c r="U351" s="10">
        <f>IF(TEAM.SCHEDULE!$N351="Draw",1,IF(TEAM.SCHEDULE!$N351=I351,3,0))</f>
        <v>3</v>
      </c>
      <c r="V351" s="10">
        <f>IF(TEAM.SCHEDULE!$N351="Draw",1,IF(TEAM.SCHEDULE!$N351=M351,3,0))</f>
        <v>3</v>
      </c>
      <c r="W351" s="1"/>
      <c r="X351" s="1"/>
      <c r="Y351" s="1"/>
      <c r="Z351" s="1"/>
      <c r="AA351" s="1"/>
      <c r="AB351" s="1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8"/>
      <c r="AO351" s="78"/>
      <c r="AP351" s="74"/>
      <c r="AQ351" s="74"/>
      <c r="AR351" s="74"/>
      <c r="AS351" s="74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</row>
    <row r="352" spans="1:57" ht="30" customHeight="1">
      <c r="A352" s="1"/>
      <c r="B352" s="35"/>
      <c r="C352" s="36"/>
      <c r="D352" s="36"/>
      <c r="E352" s="35"/>
      <c r="F352" s="37"/>
      <c r="G352" s="38"/>
      <c r="H352" s="35"/>
      <c r="I352" s="35"/>
      <c r="J352" s="11"/>
      <c r="K352" s="268"/>
      <c r="L352" s="11"/>
      <c r="M352" s="39"/>
      <c r="N352" s="9" t="str">
        <f t="shared" si="35"/>
        <v/>
      </c>
      <c r="O352" s="10" t="str">
        <f t="shared" si="28"/>
        <v/>
      </c>
      <c r="P352" s="10" t="str">
        <f t="shared" si="36"/>
        <v/>
      </c>
      <c r="Q352" s="11">
        <f t="shared" si="29"/>
        <v>0</v>
      </c>
      <c r="R352" s="11">
        <f t="shared" si="30"/>
        <v>0</v>
      </c>
      <c r="S352" s="11">
        <f t="shared" si="31"/>
        <v>0</v>
      </c>
      <c r="T352" s="11">
        <f t="shared" si="32"/>
        <v>0</v>
      </c>
      <c r="U352" s="10">
        <f>IF(TEAM.SCHEDULE!$N352="Draw",1,IF(TEAM.SCHEDULE!$N352=I352,3,0))</f>
        <v>3</v>
      </c>
      <c r="V352" s="10">
        <f>IF(TEAM.SCHEDULE!$N352="Draw",1,IF(TEAM.SCHEDULE!$N352=M352,3,0))</f>
        <v>3</v>
      </c>
      <c r="W352" s="1"/>
      <c r="X352" s="1"/>
      <c r="Y352" s="1"/>
      <c r="Z352" s="1"/>
      <c r="AA352" s="1"/>
      <c r="AB352" s="1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8"/>
      <c r="AO352" s="78"/>
      <c r="AP352" s="74"/>
      <c r="AQ352" s="74"/>
      <c r="AR352" s="74"/>
      <c r="AS352" s="74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</row>
    <row r="353" spans="1:57" ht="30" customHeight="1">
      <c r="A353" s="1"/>
      <c r="B353" s="35"/>
      <c r="C353" s="36"/>
      <c r="D353" s="36"/>
      <c r="E353" s="35"/>
      <c r="F353" s="37"/>
      <c r="G353" s="38"/>
      <c r="H353" s="35"/>
      <c r="I353" s="35"/>
      <c r="J353" s="11"/>
      <c r="K353" s="268"/>
      <c r="L353" s="11"/>
      <c r="M353" s="39"/>
      <c r="N353" s="9" t="str">
        <f t="shared" si="35"/>
        <v/>
      </c>
      <c r="O353" s="10" t="str">
        <f t="shared" si="28"/>
        <v/>
      </c>
      <c r="P353" s="10" t="str">
        <f t="shared" si="36"/>
        <v/>
      </c>
      <c r="Q353" s="11">
        <f t="shared" si="29"/>
        <v>0</v>
      </c>
      <c r="R353" s="11">
        <f t="shared" si="30"/>
        <v>0</v>
      </c>
      <c r="S353" s="11">
        <f t="shared" si="31"/>
        <v>0</v>
      </c>
      <c r="T353" s="11">
        <f t="shared" si="32"/>
        <v>0</v>
      </c>
      <c r="U353" s="10">
        <f>IF(TEAM.SCHEDULE!$N353="Draw",1,IF(TEAM.SCHEDULE!$N353=I353,3,0))</f>
        <v>3</v>
      </c>
      <c r="V353" s="10">
        <f>IF(TEAM.SCHEDULE!$N353="Draw",1,IF(TEAM.SCHEDULE!$N353=M353,3,0))</f>
        <v>3</v>
      </c>
      <c r="W353" s="1"/>
      <c r="X353" s="1"/>
      <c r="Y353" s="1"/>
      <c r="Z353" s="1"/>
      <c r="AA353" s="1"/>
      <c r="AB353" s="1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8"/>
      <c r="AO353" s="78"/>
      <c r="AP353" s="74"/>
      <c r="AQ353" s="74"/>
      <c r="AR353" s="74"/>
      <c r="AS353" s="74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</row>
    <row r="354" spans="1:57" ht="30" customHeight="1">
      <c r="A354" s="1"/>
      <c r="B354" s="35"/>
      <c r="C354" s="36"/>
      <c r="D354" s="36"/>
      <c r="E354" s="35"/>
      <c r="F354" s="37"/>
      <c r="G354" s="38"/>
      <c r="H354" s="35"/>
      <c r="I354" s="35"/>
      <c r="J354" s="11"/>
      <c r="K354" s="268"/>
      <c r="L354" s="11"/>
      <c r="M354" s="39"/>
      <c r="N354" s="9" t="str">
        <f t="shared" si="35"/>
        <v/>
      </c>
      <c r="O354" s="10" t="str">
        <f t="shared" si="28"/>
        <v/>
      </c>
      <c r="P354" s="10" t="str">
        <f t="shared" si="36"/>
        <v/>
      </c>
      <c r="Q354" s="11">
        <f t="shared" si="29"/>
        <v>0</v>
      </c>
      <c r="R354" s="11">
        <f t="shared" si="30"/>
        <v>0</v>
      </c>
      <c r="S354" s="11">
        <f t="shared" si="31"/>
        <v>0</v>
      </c>
      <c r="T354" s="11">
        <f t="shared" si="32"/>
        <v>0</v>
      </c>
      <c r="U354" s="10">
        <f>IF(TEAM.SCHEDULE!$N354="Draw",1,IF(TEAM.SCHEDULE!$N354=I354,3,0))</f>
        <v>3</v>
      </c>
      <c r="V354" s="10">
        <f>IF(TEAM.SCHEDULE!$N354="Draw",1,IF(TEAM.SCHEDULE!$N354=M354,3,0))</f>
        <v>3</v>
      </c>
      <c r="W354" s="1"/>
      <c r="X354" s="1"/>
      <c r="Y354" s="1"/>
      <c r="Z354" s="1"/>
      <c r="AA354" s="1"/>
      <c r="AB354" s="1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8"/>
      <c r="AO354" s="78"/>
      <c r="AP354" s="74"/>
      <c r="AQ354" s="74"/>
      <c r="AR354" s="74"/>
      <c r="AS354" s="74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</row>
    <row r="355" spans="1:57" ht="30" customHeight="1">
      <c r="A355" s="1"/>
      <c r="B355" s="35"/>
      <c r="C355" s="36"/>
      <c r="D355" s="36"/>
      <c r="E355" s="35"/>
      <c r="F355" s="37"/>
      <c r="G355" s="38"/>
      <c r="H355" s="35"/>
      <c r="I355" s="35"/>
      <c r="J355" s="11"/>
      <c r="K355" s="268"/>
      <c r="L355" s="11"/>
      <c r="M355" s="39"/>
      <c r="N355" s="9" t="str">
        <f t="shared" si="35"/>
        <v/>
      </c>
      <c r="O355" s="10" t="str">
        <f t="shared" si="28"/>
        <v/>
      </c>
      <c r="P355" s="10" t="str">
        <f t="shared" si="36"/>
        <v/>
      </c>
      <c r="Q355" s="11">
        <f t="shared" si="29"/>
        <v>0</v>
      </c>
      <c r="R355" s="11">
        <f t="shared" si="30"/>
        <v>0</v>
      </c>
      <c r="S355" s="11">
        <f t="shared" si="31"/>
        <v>0</v>
      </c>
      <c r="T355" s="11">
        <f t="shared" si="32"/>
        <v>0</v>
      </c>
      <c r="U355" s="10">
        <f>IF(TEAM.SCHEDULE!$N355="Draw",1,IF(TEAM.SCHEDULE!$N355=I355,3,0))</f>
        <v>3</v>
      </c>
      <c r="V355" s="10">
        <f>IF(TEAM.SCHEDULE!$N355="Draw",1,IF(TEAM.SCHEDULE!$N355=M355,3,0))</f>
        <v>3</v>
      </c>
      <c r="W355" s="1"/>
      <c r="X355" s="1"/>
      <c r="Y355" s="1"/>
      <c r="Z355" s="1"/>
      <c r="AA355" s="1"/>
      <c r="AB355" s="1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8"/>
      <c r="AO355" s="78"/>
      <c r="AP355" s="74"/>
      <c r="AQ355" s="74"/>
      <c r="AR355" s="74"/>
      <c r="AS355" s="74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</row>
    <row r="356" spans="1:57" ht="30" customHeight="1">
      <c r="A356" s="1"/>
      <c r="B356" s="35"/>
      <c r="C356" s="36"/>
      <c r="D356" s="36"/>
      <c r="E356" s="35"/>
      <c r="F356" s="37"/>
      <c r="G356" s="38"/>
      <c r="H356" s="35"/>
      <c r="I356" s="35"/>
      <c r="J356" s="11"/>
      <c r="K356" s="268"/>
      <c r="L356" s="11"/>
      <c r="M356" s="39"/>
      <c r="N356" s="9" t="str">
        <f t="shared" si="35"/>
        <v/>
      </c>
      <c r="O356" s="10" t="str">
        <f t="shared" si="28"/>
        <v/>
      </c>
      <c r="P356" s="10" t="str">
        <f t="shared" si="36"/>
        <v/>
      </c>
      <c r="Q356" s="11">
        <f t="shared" si="29"/>
        <v>0</v>
      </c>
      <c r="R356" s="11">
        <f t="shared" si="30"/>
        <v>0</v>
      </c>
      <c r="S356" s="11">
        <f t="shared" si="31"/>
        <v>0</v>
      </c>
      <c r="T356" s="11">
        <f t="shared" si="32"/>
        <v>0</v>
      </c>
      <c r="U356" s="10">
        <f>IF(TEAM.SCHEDULE!$N356="Draw",1,IF(TEAM.SCHEDULE!$N356=I356,3,0))</f>
        <v>3</v>
      </c>
      <c r="V356" s="10">
        <f>IF(TEAM.SCHEDULE!$N356="Draw",1,IF(TEAM.SCHEDULE!$N356=M356,3,0))</f>
        <v>3</v>
      </c>
      <c r="W356" s="1"/>
      <c r="X356" s="1"/>
      <c r="Y356" s="1"/>
      <c r="Z356" s="1"/>
      <c r="AA356" s="1"/>
      <c r="AB356" s="1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8"/>
      <c r="AO356" s="78"/>
      <c r="AP356" s="74"/>
      <c r="AQ356" s="74"/>
      <c r="AR356" s="74"/>
      <c r="AS356" s="74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</row>
    <row r="357" spans="1:57" ht="30" customHeight="1">
      <c r="A357" s="1"/>
      <c r="B357" s="35"/>
      <c r="C357" s="36"/>
      <c r="D357" s="36"/>
      <c r="E357" s="35"/>
      <c r="F357" s="37"/>
      <c r="G357" s="38"/>
      <c r="H357" s="35"/>
      <c r="I357" s="35"/>
      <c r="J357" s="11"/>
      <c r="K357" s="268"/>
      <c r="L357" s="11"/>
      <c r="M357" s="39"/>
      <c r="N357" s="9" t="str">
        <f t="shared" si="35"/>
        <v/>
      </c>
      <c r="O357" s="10" t="str">
        <f t="shared" si="28"/>
        <v/>
      </c>
      <c r="P357" s="10" t="str">
        <f t="shared" si="36"/>
        <v/>
      </c>
      <c r="Q357" s="11">
        <f t="shared" si="29"/>
        <v>0</v>
      </c>
      <c r="R357" s="11">
        <f t="shared" si="30"/>
        <v>0</v>
      </c>
      <c r="S357" s="11">
        <f t="shared" si="31"/>
        <v>0</v>
      </c>
      <c r="T357" s="11">
        <f t="shared" si="32"/>
        <v>0</v>
      </c>
      <c r="U357" s="10">
        <f>IF(TEAM.SCHEDULE!$N357="Draw",1,IF(TEAM.SCHEDULE!$N357=I357,3,0))</f>
        <v>3</v>
      </c>
      <c r="V357" s="10">
        <f>IF(TEAM.SCHEDULE!$N357="Draw",1,IF(TEAM.SCHEDULE!$N357=M357,3,0))</f>
        <v>3</v>
      </c>
      <c r="W357" s="1"/>
      <c r="X357" s="1"/>
      <c r="Y357" s="1"/>
      <c r="Z357" s="1"/>
      <c r="AA357" s="1"/>
      <c r="AB357" s="1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8"/>
      <c r="AO357" s="78"/>
      <c r="AP357" s="74"/>
      <c r="AQ357" s="74"/>
      <c r="AR357" s="74"/>
      <c r="AS357" s="74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</row>
    <row r="358" spans="1:57" ht="30" customHeight="1">
      <c r="A358" s="1"/>
      <c r="B358" s="35"/>
      <c r="C358" s="36"/>
      <c r="D358" s="36"/>
      <c r="E358" s="35"/>
      <c r="F358" s="37"/>
      <c r="G358" s="38"/>
      <c r="H358" s="35"/>
      <c r="I358" s="35"/>
      <c r="J358" s="11"/>
      <c r="K358" s="268"/>
      <c r="L358" s="11"/>
      <c r="M358" s="39"/>
      <c r="N358" s="9" t="str">
        <f t="shared" si="35"/>
        <v/>
      </c>
      <c r="O358" s="10" t="str">
        <f t="shared" si="28"/>
        <v/>
      </c>
      <c r="P358" s="10" t="str">
        <f t="shared" si="36"/>
        <v/>
      </c>
      <c r="Q358" s="11">
        <f t="shared" si="29"/>
        <v>0</v>
      </c>
      <c r="R358" s="11">
        <f t="shared" si="30"/>
        <v>0</v>
      </c>
      <c r="S358" s="11">
        <f t="shared" si="31"/>
        <v>0</v>
      </c>
      <c r="T358" s="11">
        <f t="shared" si="32"/>
        <v>0</v>
      </c>
      <c r="U358" s="10">
        <f>IF(TEAM.SCHEDULE!$N358="Draw",1,IF(TEAM.SCHEDULE!$N358=I358,3,0))</f>
        <v>3</v>
      </c>
      <c r="V358" s="10">
        <f>IF(TEAM.SCHEDULE!$N358="Draw",1,IF(TEAM.SCHEDULE!$N358=M358,3,0))</f>
        <v>3</v>
      </c>
      <c r="W358" s="1"/>
      <c r="X358" s="1"/>
      <c r="Y358" s="1"/>
      <c r="Z358" s="1"/>
      <c r="AA358" s="1"/>
      <c r="AB358" s="1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8"/>
      <c r="AO358" s="78"/>
      <c r="AP358" s="74"/>
      <c r="AQ358" s="74"/>
      <c r="AR358" s="74"/>
      <c r="AS358" s="74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</row>
    <row r="359" spans="1:57" ht="30" customHeight="1">
      <c r="A359" s="1"/>
      <c r="B359" s="35"/>
      <c r="C359" s="36"/>
      <c r="D359" s="36"/>
      <c r="E359" s="35"/>
      <c r="F359" s="37"/>
      <c r="G359" s="38"/>
      <c r="H359" s="35"/>
      <c r="I359" s="35"/>
      <c r="J359" s="11"/>
      <c r="K359" s="268"/>
      <c r="L359" s="11"/>
      <c r="M359" s="39"/>
      <c r="N359" s="9" t="str">
        <f t="shared" si="35"/>
        <v/>
      </c>
      <c r="O359" s="10" t="str">
        <f t="shared" si="28"/>
        <v/>
      </c>
      <c r="P359" s="10" t="str">
        <f t="shared" si="36"/>
        <v/>
      </c>
      <c r="Q359" s="11">
        <f t="shared" si="29"/>
        <v>0</v>
      </c>
      <c r="R359" s="11">
        <f t="shared" si="30"/>
        <v>0</v>
      </c>
      <c r="S359" s="11">
        <f t="shared" si="31"/>
        <v>0</v>
      </c>
      <c r="T359" s="11">
        <f t="shared" si="32"/>
        <v>0</v>
      </c>
      <c r="U359" s="10">
        <f>IF(TEAM.SCHEDULE!$N359="Draw",1,IF(TEAM.SCHEDULE!$N359=I359,3,0))</f>
        <v>3</v>
      </c>
      <c r="V359" s="10">
        <f>IF(TEAM.SCHEDULE!$N359="Draw",1,IF(TEAM.SCHEDULE!$N359=M359,3,0))</f>
        <v>3</v>
      </c>
      <c r="W359" s="1"/>
      <c r="X359" s="1"/>
      <c r="Y359" s="1"/>
      <c r="Z359" s="1"/>
      <c r="AA359" s="1"/>
      <c r="AB359" s="1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8"/>
      <c r="AO359" s="78"/>
      <c r="AP359" s="74"/>
      <c r="AQ359" s="74"/>
      <c r="AR359" s="74"/>
      <c r="AS359" s="74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</row>
    <row r="360" spans="1:57" ht="30" customHeight="1">
      <c r="A360" s="1"/>
      <c r="B360" s="35"/>
      <c r="C360" s="36"/>
      <c r="D360" s="36"/>
      <c r="E360" s="35"/>
      <c r="F360" s="37"/>
      <c r="G360" s="38"/>
      <c r="H360" s="35"/>
      <c r="I360" s="35"/>
      <c r="J360" s="11"/>
      <c r="K360" s="268"/>
      <c r="L360" s="11"/>
      <c r="M360" s="39"/>
      <c r="N360" s="9" t="str">
        <f t="shared" si="35"/>
        <v/>
      </c>
      <c r="O360" s="10" t="str">
        <f t="shared" si="28"/>
        <v/>
      </c>
      <c r="P360" s="10" t="str">
        <f t="shared" si="36"/>
        <v/>
      </c>
      <c r="Q360" s="11">
        <f t="shared" si="29"/>
        <v>0</v>
      </c>
      <c r="R360" s="11">
        <f t="shared" si="30"/>
        <v>0</v>
      </c>
      <c r="S360" s="11">
        <f t="shared" si="31"/>
        <v>0</v>
      </c>
      <c r="T360" s="11">
        <f t="shared" si="32"/>
        <v>0</v>
      </c>
      <c r="U360" s="10">
        <f>IF(TEAM.SCHEDULE!$N360="Draw",1,IF(TEAM.SCHEDULE!$N360=I360,3,0))</f>
        <v>3</v>
      </c>
      <c r="V360" s="10">
        <f>IF(TEAM.SCHEDULE!$N360="Draw",1,IF(TEAM.SCHEDULE!$N360=M360,3,0))</f>
        <v>3</v>
      </c>
      <c r="W360" s="1"/>
      <c r="X360" s="1"/>
      <c r="Y360" s="1"/>
      <c r="Z360" s="1"/>
      <c r="AA360" s="1"/>
      <c r="AB360" s="1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8"/>
      <c r="AO360" s="78"/>
      <c r="AP360" s="74"/>
      <c r="AQ360" s="74"/>
      <c r="AR360" s="74"/>
      <c r="AS360" s="74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</row>
    <row r="361" spans="1:57" ht="30" customHeight="1">
      <c r="A361" s="1"/>
      <c r="B361" s="35"/>
      <c r="C361" s="36"/>
      <c r="D361" s="36"/>
      <c r="E361" s="35"/>
      <c r="F361" s="37"/>
      <c r="G361" s="38"/>
      <c r="H361" s="35"/>
      <c r="I361" s="35"/>
      <c r="J361" s="11"/>
      <c r="K361" s="268"/>
      <c r="L361" s="11"/>
      <c r="M361" s="39"/>
      <c r="N361" s="9" t="str">
        <f t="shared" si="35"/>
        <v/>
      </c>
      <c r="O361" s="10" t="str">
        <f t="shared" si="28"/>
        <v/>
      </c>
      <c r="P361" s="10" t="str">
        <f t="shared" si="36"/>
        <v/>
      </c>
      <c r="Q361" s="11">
        <f t="shared" si="29"/>
        <v>0</v>
      </c>
      <c r="R361" s="11">
        <f t="shared" si="30"/>
        <v>0</v>
      </c>
      <c r="S361" s="11">
        <f t="shared" si="31"/>
        <v>0</v>
      </c>
      <c r="T361" s="11">
        <f t="shared" si="32"/>
        <v>0</v>
      </c>
      <c r="U361" s="10">
        <f>IF(TEAM.SCHEDULE!$N361="Draw",1,IF(TEAM.SCHEDULE!$N361=I361,3,0))</f>
        <v>3</v>
      </c>
      <c r="V361" s="10">
        <f>IF(TEAM.SCHEDULE!$N361="Draw",1,IF(TEAM.SCHEDULE!$N361=M361,3,0))</f>
        <v>3</v>
      </c>
      <c r="W361" s="1"/>
      <c r="X361" s="1"/>
      <c r="Y361" s="1"/>
      <c r="Z361" s="1"/>
      <c r="AA361" s="1"/>
      <c r="AB361" s="1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8"/>
      <c r="AO361" s="78"/>
      <c r="AP361" s="74"/>
      <c r="AQ361" s="74"/>
      <c r="AR361" s="74"/>
      <c r="AS361" s="74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</row>
    <row r="362" spans="1:57" ht="30" customHeight="1">
      <c r="A362" s="1"/>
      <c r="B362" s="35"/>
      <c r="C362" s="36"/>
      <c r="D362" s="36"/>
      <c r="E362" s="35"/>
      <c r="F362" s="37"/>
      <c r="G362" s="38"/>
      <c r="H362" s="35"/>
      <c r="I362" s="35"/>
      <c r="J362" s="11"/>
      <c r="K362" s="268"/>
      <c r="L362" s="11"/>
      <c r="M362" s="39"/>
      <c r="N362" s="9" t="str">
        <f t="shared" si="35"/>
        <v/>
      </c>
      <c r="O362" s="10" t="str">
        <f t="shared" si="28"/>
        <v/>
      </c>
      <c r="P362" s="10" t="str">
        <f t="shared" si="36"/>
        <v/>
      </c>
      <c r="Q362" s="11">
        <f t="shared" si="29"/>
        <v>0</v>
      </c>
      <c r="R362" s="11">
        <f t="shared" si="30"/>
        <v>0</v>
      </c>
      <c r="S362" s="11">
        <f t="shared" si="31"/>
        <v>0</v>
      </c>
      <c r="T362" s="11">
        <f t="shared" si="32"/>
        <v>0</v>
      </c>
      <c r="U362" s="10">
        <f>IF(TEAM.SCHEDULE!$N362="Draw",1,IF(TEAM.SCHEDULE!$N362=I362,3,0))</f>
        <v>3</v>
      </c>
      <c r="V362" s="10">
        <f>IF(TEAM.SCHEDULE!$N362="Draw",1,IF(TEAM.SCHEDULE!$N362=M362,3,0))</f>
        <v>3</v>
      </c>
      <c r="W362" s="1"/>
      <c r="X362" s="1"/>
      <c r="Y362" s="1"/>
      <c r="Z362" s="1"/>
      <c r="AA362" s="1"/>
      <c r="AB362" s="1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8"/>
      <c r="AO362" s="78"/>
      <c r="AP362" s="74"/>
      <c r="AQ362" s="74"/>
      <c r="AR362" s="74"/>
      <c r="AS362" s="74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</row>
    <row r="363" spans="1:57" ht="30" customHeight="1">
      <c r="A363" s="1"/>
      <c r="B363" s="35"/>
      <c r="C363" s="36"/>
      <c r="D363" s="36"/>
      <c r="E363" s="35"/>
      <c r="F363" s="37"/>
      <c r="G363" s="38"/>
      <c r="H363" s="35"/>
      <c r="I363" s="35"/>
      <c r="J363" s="11"/>
      <c r="K363" s="268"/>
      <c r="L363" s="11"/>
      <c r="M363" s="39"/>
      <c r="N363" s="9" t="str">
        <f t="shared" si="35"/>
        <v/>
      </c>
      <c r="O363" s="10" t="str">
        <f t="shared" si="28"/>
        <v/>
      </c>
      <c r="P363" s="10" t="str">
        <f t="shared" si="36"/>
        <v/>
      </c>
      <c r="Q363" s="11">
        <f t="shared" si="29"/>
        <v>0</v>
      </c>
      <c r="R363" s="11">
        <f t="shared" si="30"/>
        <v>0</v>
      </c>
      <c r="S363" s="11">
        <f t="shared" si="31"/>
        <v>0</v>
      </c>
      <c r="T363" s="11">
        <f t="shared" si="32"/>
        <v>0</v>
      </c>
      <c r="U363" s="10">
        <f>IF(TEAM.SCHEDULE!$N363="Draw",1,IF(TEAM.SCHEDULE!$N363=I363,3,0))</f>
        <v>3</v>
      </c>
      <c r="V363" s="10">
        <f>IF(TEAM.SCHEDULE!$N363="Draw",1,IF(TEAM.SCHEDULE!$N363=M363,3,0))</f>
        <v>3</v>
      </c>
      <c r="W363" s="1"/>
      <c r="X363" s="1"/>
      <c r="Y363" s="1"/>
      <c r="Z363" s="1"/>
      <c r="AA363" s="1"/>
      <c r="AB363" s="1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8"/>
      <c r="AO363" s="78"/>
      <c r="AP363" s="74"/>
      <c r="AQ363" s="74"/>
      <c r="AR363" s="74"/>
      <c r="AS363" s="74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</row>
    <row r="364" spans="1:57" ht="30" customHeight="1">
      <c r="A364" s="1"/>
      <c r="B364" s="35"/>
      <c r="C364" s="36"/>
      <c r="D364" s="36"/>
      <c r="E364" s="35"/>
      <c r="F364" s="37"/>
      <c r="G364" s="38"/>
      <c r="H364" s="35"/>
      <c r="I364" s="35"/>
      <c r="J364" s="11"/>
      <c r="K364" s="268"/>
      <c r="L364" s="11"/>
      <c r="M364" s="39"/>
      <c r="N364" s="9" t="str">
        <f t="shared" si="35"/>
        <v/>
      </c>
      <c r="O364" s="10" t="str">
        <f t="shared" si="28"/>
        <v/>
      </c>
      <c r="P364" s="10" t="str">
        <f t="shared" si="36"/>
        <v/>
      </c>
      <c r="Q364" s="11">
        <f t="shared" si="29"/>
        <v>0</v>
      </c>
      <c r="R364" s="11">
        <f t="shared" si="30"/>
        <v>0</v>
      </c>
      <c r="S364" s="11">
        <f t="shared" si="31"/>
        <v>0</v>
      </c>
      <c r="T364" s="11">
        <f t="shared" si="32"/>
        <v>0</v>
      </c>
      <c r="U364" s="10">
        <f>IF(TEAM.SCHEDULE!$N364="Draw",1,IF(TEAM.SCHEDULE!$N364=I364,3,0))</f>
        <v>3</v>
      </c>
      <c r="V364" s="10">
        <f>IF(TEAM.SCHEDULE!$N364="Draw",1,IF(TEAM.SCHEDULE!$N364=M364,3,0))</f>
        <v>3</v>
      </c>
      <c r="W364" s="1"/>
      <c r="X364" s="1"/>
      <c r="Y364" s="1"/>
      <c r="Z364" s="1"/>
      <c r="AA364" s="1"/>
      <c r="AB364" s="1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8"/>
      <c r="AO364" s="78"/>
      <c r="AP364" s="74"/>
      <c r="AQ364" s="74"/>
      <c r="AR364" s="74"/>
      <c r="AS364" s="74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</row>
    <row r="365" spans="1:57" ht="30" customHeight="1">
      <c r="A365" s="1"/>
      <c r="B365" s="35"/>
      <c r="C365" s="36"/>
      <c r="D365" s="36"/>
      <c r="E365" s="35"/>
      <c r="F365" s="37"/>
      <c r="G365" s="38"/>
      <c r="H365" s="35"/>
      <c r="I365" s="35"/>
      <c r="J365" s="11"/>
      <c r="K365" s="268"/>
      <c r="L365" s="11"/>
      <c r="M365" s="39"/>
      <c r="N365" s="9" t="str">
        <f t="shared" si="35"/>
        <v/>
      </c>
      <c r="O365" s="10" t="str">
        <f t="shared" si="28"/>
        <v/>
      </c>
      <c r="P365" s="10" t="str">
        <f t="shared" si="36"/>
        <v/>
      </c>
      <c r="Q365" s="11">
        <f t="shared" si="29"/>
        <v>0</v>
      </c>
      <c r="R365" s="11">
        <f t="shared" si="30"/>
        <v>0</v>
      </c>
      <c r="S365" s="11">
        <f t="shared" si="31"/>
        <v>0</v>
      </c>
      <c r="T365" s="11">
        <f t="shared" si="32"/>
        <v>0</v>
      </c>
      <c r="U365" s="10">
        <f>IF(TEAM.SCHEDULE!$N365="Draw",1,IF(TEAM.SCHEDULE!$N365=I365,3,0))</f>
        <v>3</v>
      </c>
      <c r="V365" s="10">
        <f>IF(TEAM.SCHEDULE!$N365="Draw",1,IF(TEAM.SCHEDULE!$N365=M365,3,0))</f>
        <v>3</v>
      </c>
      <c r="W365" s="1"/>
      <c r="X365" s="1"/>
      <c r="Y365" s="1"/>
      <c r="Z365" s="1"/>
      <c r="AA365" s="1"/>
      <c r="AB365" s="1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8"/>
      <c r="AO365" s="78"/>
      <c r="AP365" s="74"/>
      <c r="AQ365" s="74"/>
      <c r="AR365" s="74"/>
      <c r="AS365" s="74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</row>
    <row r="366" spans="1:57" ht="30" customHeight="1">
      <c r="A366" s="1"/>
      <c r="B366" s="35"/>
      <c r="C366" s="36"/>
      <c r="D366" s="36"/>
      <c r="E366" s="35"/>
      <c r="F366" s="37"/>
      <c r="G366" s="38"/>
      <c r="H366" s="35"/>
      <c r="I366" s="35"/>
      <c r="J366" s="11"/>
      <c r="K366" s="268"/>
      <c r="L366" s="11"/>
      <c r="M366" s="39"/>
      <c r="N366" s="9" t="str">
        <f t="shared" si="35"/>
        <v/>
      </c>
      <c r="O366" s="10" t="str">
        <f t="shared" si="28"/>
        <v/>
      </c>
      <c r="P366" s="10" t="str">
        <f t="shared" si="36"/>
        <v/>
      </c>
      <c r="Q366" s="11">
        <f t="shared" si="29"/>
        <v>0</v>
      </c>
      <c r="R366" s="11">
        <f t="shared" si="30"/>
        <v>0</v>
      </c>
      <c r="S366" s="11">
        <f t="shared" si="31"/>
        <v>0</v>
      </c>
      <c r="T366" s="11">
        <f t="shared" si="32"/>
        <v>0</v>
      </c>
      <c r="U366" s="10">
        <f>IF(TEAM.SCHEDULE!$N366="Draw",1,IF(TEAM.SCHEDULE!$N366=I366,3,0))</f>
        <v>3</v>
      </c>
      <c r="V366" s="10">
        <f>IF(TEAM.SCHEDULE!$N366="Draw",1,IF(TEAM.SCHEDULE!$N366=M366,3,0))</f>
        <v>3</v>
      </c>
      <c r="W366" s="1"/>
      <c r="X366" s="1"/>
      <c r="Y366" s="1"/>
      <c r="Z366" s="1"/>
      <c r="AA366" s="1"/>
      <c r="AB366" s="1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8"/>
      <c r="AO366" s="78"/>
      <c r="AP366" s="74"/>
      <c r="AQ366" s="74"/>
      <c r="AR366" s="74"/>
      <c r="AS366" s="74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</row>
    <row r="367" spans="1:57" ht="30" customHeight="1">
      <c r="A367" s="1"/>
      <c r="B367" s="35"/>
      <c r="C367" s="36"/>
      <c r="D367" s="36"/>
      <c r="E367" s="35"/>
      <c r="F367" s="37"/>
      <c r="G367" s="38"/>
      <c r="H367" s="35"/>
      <c r="I367" s="35"/>
      <c r="J367" s="11"/>
      <c r="K367" s="268"/>
      <c r="L367" s="11"/>
      <c r="M367" s="39"/>
      <c r="N367" s="9" t="str">
        <f t="shared" si="35"/>
        <v/>
      </c>
      <c r="O367" s="10" t="str">
        <f t="shared" si="28"/>
        <v/>
      </c>
      <c r="P367" s="10" t="str">
        <f t="shared" si="36"/>
        <v/>
      </c>
      <c r="Q367" s="11">
        <f t="shared" si="29"/>
        <v>0</v>
      </c>
      <c r="R367" s="11">
        <f t="shared" si="30"/>
        <v>0</v>
      </c>
      <c r="S367" s="11">
        <f t="shared" si="31"/>
        <v>0</v>
      </c>
      <c r="T367" s="11">
        <f t="shared" si="32"/>
        <v>0</v>
      </c>
      <c r="U367" s="10">
        <f>IF(TEAM.SCHEDULE!$N367="Draw",1,IF(TEAM.SCHEDULE!$N367=I367,3,0))</f>
        <v>3</v>
      </c>
      <c r="V367" s="10">
        <f>IF(TEAM.SCHEDULE!$N367="Draw",1,IF(TEAM.SCHEDULE!$N367=M367,3,0))</f>
        <v>3</v>
      </c>
      <c r="W367" s="1"/>
      <c r="X367" s="1"/>
      <c r="Y367" s="1"/>
      <c r="Z367" s="1"/>
      <c r="AA367" s="1"/>
      <c r="AB367" s="1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8"/>
      <c r="AO367" s="78"/>
      <c r="AP367" s="74"/>
      <c r="AQ367" s="74"/>
      <c r="AR367" s="74"/>
      <c r="AS367" s="74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</row>
    <row r="368" spans="1:57" ht="30" customHeight="1">
      <c r="A368" s="1"/>
      <c r="B368" s="35"/>
      <c r="C368" s="36"/>
      <c r="D368" s="36"/>
      <c r="E368" s="35"/>
      <c r="F368" s="37"/>
      <c r="G368" s="38"/>
      <c r="H368" s="35"/>
      <c r="I368" s="35"/>
      <c r="J368" s="11"/>
      <c r="K368" s="268"/>
      <c r="L368" s="11"/>
      <c r="M368" s="39"/>
      <c r="N368" s="9" t="str">
        <f t="shared" si="35"/>
        <v/>
      </c>
      <c r="O368" s="10" t="str">
        <f t="shared" si="28"/>
        <v/>
      </c>
      <c r="P368" s="10" t="str">
        <f t="shared" si="36"/>
        <v/>
      </c>
      <c r="Q368" s="11">
        <f t="shared" si="29"/>
        <v>0</v>
      </c>
      <c r="R368" s="11">
        <f t="shared" si="30"/>
        <v>0</v>
      </c>
      <c r="S368" s="11">
        <f t="shared" si="31"/>
        <v>0</v>
      </c>
      <c r="T368" s="11">
        <f t="shared" si="32"/>
        <v>0</v>
      </c>
      <c r="U368" s="10">
        <f>IF(TEAM.SCHEDULE!$N368="Draw",1,IF(TEAM.SCHEDULE!$N368=I368,3,0))</f>
        <v>3</v>
      </c>
      <c r="V368" s="10">
        <f>IF(TEAM.SCHEDULE!$N368="Draw",1,IF(TEAM.SCHEDULE!$N368=M368,3,0))</f>
        <v>3</v>
      </c>
      <c r="W368" s="1"/>
      <c r="X368" s="1"/>
      <c r="Y368" s="1"/>
      <c r="Z368" s="1"/>
      <c r="AA368" s="1"/>
      <c r="AB368" s="1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8"/>
      <c r="AO368" s="78"/>
      <c r="AP368" s="74"/>
      <c r="AQ368" s="74"/>
      <c r="AR368" s="74"/>
      <c r="AS368" s="74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</row>
    <row r="369" spans="1:57" ht="30" customHeight="1">
      <c r="A369" s="1"/>
      <c r="B369" s="35"/>
      <c r="C369" s="36"/>
      <c r="D369" s="36"/>
      <c r="E369" s="35"/>
      <c r="F369" s="37"/>
      <c r="G369" s="38"/>
      <c r="H369" s="35"/>
      <c r="I369" s="35"/>
      <c r="J369" s="11"/>
      <c r="K369" s="268"/>
      <c r="L369" s="11"/>
      <c r="M369" s="39"/>
      <c r="N369" s="9" t="str">
        <f t="shared" si="35"/>
        <v/>
      </c>
      <c r="O369" s="10" t="str">
        <f t="shared" si="28"/>
        <v/>
      </c>
      <c r="P369" s="10" t="str">
        <f t="shared" si="36"/>
        <v/>
      </c>
      <c r="Q369" s="11">
        <f t="shared" si="29"/>
        <v>0</v>
      </c>
      <c r="R369" s="11">
        <f t="shared" si="30"/>
        <v>0</v>
      </c>
      <c r="S369" s="11">
        <f t="shared" si="31"/>
        <v>0</v>
      </c>
      <c r="T369" s="11">
        <f t="shared" si="32"/>
        <v>0</v>
      </c>
      <c r="U369" s="10">
        <f>IF(TEAM.SCHEDULE!$N369="Draw",1,IF(TEAM.SCHEDULE!$N369=I369,3,0))</f>
        <v>3</v>
      </c>
      <c r="V369" s="10">
        <f>IF(TEAM.SCHEDULE!$N369="Draw",1,IF(TEAM.SCHEDULE!$N369=M369,3,0))</f>
        <v>3</v>
      </c>
      <c r="W369" s="1"/>
      <c r="X369" s="1"/>
      <c r="Y369" s="1"/>
      <c r="Z369" s="1"/>
      <c r="AA369" s="1"/>
      <c r="AB369" s="1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8"/>
      <c r="AO369" s="78"/>
      <c r="AP369" s="74"/>
      <c r="AQ369" s="74"/>
      <c r="AR369" s="74"/>
      <c r="AS369" s="74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</row>
    <row r="370" spans="1:57" ht="30" customHeight="1">
      <c r="A370" s="1"/>
      <c r="B370" s="35"/>
      <c r="C370" s="36"/>
      <c r="D370" s="36"/>
      <c r="E370" s="35"/>
      <c r="F370" s="37"/>
      <c r="G370" s="38"/>
      <c r="H370" s="35"/>
      <c r="I370" s="35"/>
      <c r="J370" s="11"/>
      <c r="K370" s="268"/>
      <c r="L370" s="11"/>
      <c r="M370" s="39"/>
      <c r="N370" s="9" t="str">
        <f t="shared" si="35"/>
        <v/>
      </c>
      <c r="O370" s="10" t="str">
        <f t="shared" si="28"/>
        <v/>
      </c>
      <c r="P370" s="10" t="str">
        <f t="shared" si="36"/>
        <v/>
      </c>
      <c r="Q370" s="11">
        <f t="shared" si="29"/>
        <v>0</v>
      </c>
      <c r="R370" s="11">
        <f t="shared" si="30"/>
        <v>0</v>
      </c>
      <c r="S370" s="11">
        <f t="shared" si="31"/>
        <v>0</v>
      </c>
      <c r="T370" s="11">
        <f t="shared" si="32"/>
        <v>0</v>
      </c>
      <c r="U370" s="10">
        <f>IF(TEAM.SCHEDULE!$N370="Draw",1,IF(TEAM.SCHEDULE!$N370=I370,3,0))</f>
        <v>3</v>
      </c>
      <c r="V370" s="10">
        <f>IF(TEAM.SCHEDULE!$N370="Draw",1,IF(TEAM.SCHEDULE!$N370=M370,3,0))</f>
        <v>3</v>
      </c>
      <c r="W370" s="1"/>
      <c r="X370" s="1"/>
      <c r="Y370" s="1"/>
      <c r="Z370" s="1"/>
      <c r="AA370" s="1"/>
      <c r="AB370" s="1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8"/>
      <c r="AO370" s="78"/>
      <c r="AP370" s="74"/>
      <c r="AQ370" s="74"/>
      <c r="AR370" s="74"/>
      <c r="AS370" s="74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</row>
    <row r="371" spans="1:57" ht="30" customHeight="1">
      <c r="A371" s="1"/>
      <c r="B371" s="35"/>
      <c r="C371" s="36"/>
      <c r="D371" s="36"/>
      <c r="E371" s="35"/>
      <c r="F371" s="37"/>
      <c r="G371" s="38"/>
      <c r="H371" s="35"/>
      <c r="I371" s="35"/>
      <c r="J371" s="11"/>
      <c r="K371" s="268"/>
      <c r="L371" s="11"/>
      <c r="M371" s="39"/>
      <c r="N371" s="9" t="str">
        <f t="shared" si="35"/>
        <v/>
      </c>
      <c r="O371" s="10" t="str">
        <f t="shared" si="28"/>
        <v/>
      </c>
      <c r="P371" s="10" t="str">
        <f t="shared" si="36"/>
        <v/>
      </c>
      <c r="Q371" s="11">
        <f t="shared" si="29"/>
        <v>0</v>
      </c>
      <c r="R371" s="11">
        <f t="shared" si="30"/>
        <v>0</v>
      </c>
      <c r="S371" s="11">
        <f t="shared" si="31"/>
        <v>0</v>
      </c>
      <c r="T371" s="11">
        <f t="shared" si="32"/>
        <v>0</v>
      </c>
      <c r="U371" s="10">
        <f>IF(TEAM.SCHEDULE!$N371="Draw",1,IF(TEAM.SCHEDULE!$N371=I371,3,0))</f>
        <v>3</v>
      </c>
      <c r="V371" s="10">
        <f>IF(TEAM.SCHEDULE!$N371="Draw",1,IF(TEAM.SCHEDULE!$N371=M371,3,0))</f>
        <v>3</v>
      </c>
      <c r="W371" s="1"/>
      <c r="X371" s="1"/>
      <c r="Y371" s="1"/>
      <c r="Z371" s="1"/>
      <c r="AA371" s="1"/>
      <c r="AB371" s="1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8"/>
      <c r="AO371" s="78"/>
      <c r="AP371" s="74"/>
      <c r="AQ371" s="74"/>
      <c r="AR371" s="74"/>
      <c r="AS371" s="74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</row>
    <row r="372" spans="1:57" ht="16.5" customHeight="1">
      <c r="A372" s="1"/>
      <c r="B372" s="17"/>
      <c r="C372" s="254"/>
      <c r="D372" s="17"/>
      <c r="E372" s="17"/>
      <c r="F372" s="17"/>
      <c r="G372" s="18"/>
      <c r="H372" s="17"/>
      <c r="I372" s="17"/>
      <c r="J372" s="17"/>
      <c r="K372" s="19"/>
      <c r="L372" s="19"/>
      <c r="M372" s="19"/>
      <c r="N372" s="19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8"/>
      <c r="AO372" s="78"/>
      <c r="AP372" s="74"/>
      <c r="AQ372" s="74"/>
      <c r="AR372" s="74"/>
      <c r="AS372" s="74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</row>
    <row r="373" spans="1:57" ht="16.5" customHeight="1">
      <c r="A373" s="1"/>
      <c r="B373" s="17"/>
      <c r="C373" s="254"/>
      <c r="D373" s="17"/>
      <c r="E373" s="17"/>
      <c r="F373" s="17"/>
      <c r="G373" s="18"/>
      <c r="H373" s="17"/>
      <c r="I373" s="17"/>
      <c r="J373" s="17"/>
      <c r="K373" s="19"/>
      <c r="L373" s="19"/>
      <c r="M373" s="19"/>
      <c r="N373" s="19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8"/>
      <c r="AO373" s="78"/>
      <c r="AP373" s="74"/>
      <c r="AQ373" s="74"/>
      <c r="AR373" s="74"/>
      <c r="AS373" s="74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</row>
    <row r="374" spans="1:57" ht="16.5" customHeight="1">
      <c r="A374" s="1"/>
      <c r="B374" s="17"/>
      <c r="C374" s="254"/>
      <c r="D374" s="17"/>
      <c r="E374" s="17"/>
      <c r="F374" s="17"/>
      <c r="G374" s="18"/>
      <c r="H374" s="17"/>
      <c r="I374" s="17"/>
      <c r="J374" s="17"/>
      <c r="K374" s="19"/>
      <c r="L374" s="19"/>
      <c r="M374" s="19"/>
      <c r="N374" s="19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8"/>
      <c r="AO374" s="78"/>
      <c r="AP374" s="74"/>
      <c r="AQ374" s="74"/>
      <c r="AR374" s="74"/>
      <c r="AS374" s="74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</row>
    <row r="375" spans="1:57" ht="16.5" customHeight="1">
      <c r="A375" s="1"/>
      <c r="B375" s="17"/>
      <c r="C375" s="254"/>
      <c r="D375" s="17"/>
      <c r="E375" s="17"/>
      <c r="F375" s="17"/>
      <c r="G375" s="18"/>
      <c r="H375" s="17"/>
      <c r="I375" s="17"/>
      <c r="J375" s="17"/>
      <c r="K375" s="19"/>
      <c r="L375" s="19"/>
      <c r="M375" s="19"/>
      <c r="N375" s="19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8"/>
      <c r="AO375" s="78"/>
      <c r="AP375" s="74"/>
      <c r="AQ375" s="74"/>
      <c r="AR375" s="74"/>
      <c r="AS375" s="74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</row>
    <row r="376" spans="1:57" ht="16.5" customHeight="1">
      <c r="A376" s="1"/>
      <c r="B376" s="17"/>
      <c r="C376" s="254"/>
      <c r="D376" s="17"/>
      <c r="E376" s="17"/>
      <c r="F376" s="17"/>
      <c r="G376" s="18"/>
      <c r="H376" s="17"/>
      <c r="I376" s="17"/>
      <c r="J376" s="17"/>
      <c r="K376" s="19"/>
      <c r="L376" s="19"/>
      <c r="M376" s="19"/>
      <c r="N376" s="19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8"/>
      <c r="AO376" s="78"/>
      <c r="AP376" s="74"/>
      <c r="AQ376" s="74"/>
      <c r="AR376" s="74"/>
      <c r="AS376" s="74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</row>
    <row r="377" spans="1:57" ht="16.5" customHeight="1">
      <c r="A377" s="1"/>
      <c r="B377" s="17"/>
      <c r="C377" s="254"/>
      <c r="D377" s="17"/>
      <c r="E377" s="17"/>
      <c r="F377" s="17"/>
      <c r="G377" s="18"/>
      <c r="H377" s="17"/>
      <c r="I377" s="17"/>
      <c r="J377" s="17"/>
      <c r="K377" s="19"/>
      <c r="L377" s="19"/>
      <c r="M377" s="19"/>
      <c r="N377" s="19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8"/>
      <c r="AO377" s="78"/>
      <c r="AP377" s="74"/>
      <c r="AQ377" s="74"/>
      <c r="AR377" s="74"/>
      <c r="AS377" s="74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</row>
    <row r="378" spans="1:57" ht="16.5" customHeight="1">
      <c r="A378" s="1"/>
      <c r="B378" s="17"/>
      <c r="C378" s="254"/>
      <c r="D378" s="17"/>
      <c r="E378" s="17"/>
      <c r="F378" s="17"/>
      <c r="G378" s="18"/>
      <c r="H378" s="17"/>
      <c r="I378" s="17"/>
      <c r="J378" s="17"/>
      <c r="K378" s="19"/>
      <c r="L378" s="19"/>
      <c r="M378" s="19"/>
      <c r="N378" s="19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8"/>
      <c r="AO378" s="78"/>
      <c r="AP378" s="74"/>
      <c r="AQ378" s="74"/>
      <c r="AR378" s="74"/>
      <c r="AS378" s="74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</row>
    <row r="379" spans="1:57" ht="16.5" customHeight="1">
      <c r="A379" s="1"/>
      <c r="B379" s="17"/>
      <c r="C379" s="254"/>
      <c r="D379" s="17"/>
      <c r="E379" s="17"/>
      <c r="F379" s="17"/>
      <c r="G379" s="18"/>
      <c r="H379" s="17"/>
      <c r="I379" s="17"/>
      <c r="J379" s="17"/>
      <c r="K379" s="19"/>
      <c r="L379" s="19"/>
      <c r="M379" s="19"/>
      <c r="N379" s="19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8"/>
      <c r="AO379" s="78"/>
      <c r="AP379" s="74"/>
      <c r="AQ379" s="74"/>
      <c r="AR379" s="74"/>
      <c r="AS379" s="74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</row>
    <row r="380" spans="1:57" ht="16.5" customHeight="1">
      <c r="A380" s="1"/>
      <c r="B380" s="17"/>
      <c r="C380" s="254"/>
      <c r="D380" s="17"/>
      <c r="E380" s="17"/>
      <c r="F380" s="17"/>
      <c r="G380" s="18"/>
      <c r="H380" s="17"/>
      <c r="I380" s="17"/>
      <c r="J380" s="17"/>
      <c r="K380" s="19"/>
      <c r="L380" s="19"/>
      <c r="M380" s="19"/>
      <c r="N380" s="19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8"/>
      <c r="AO380" s="78"/>
      <c r="AP380" s="74"/>
      <c r="AQ380" s="74"/>
      <c r="AR380" s="74"/>
      <c r="AS380" s="74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</row>
    <row r="381" spans="1:57" ht="16.5" customHeight="1">
      <c r="A381" s="1"/>
      <c r="B381" s="17"/>
      <c r="C381" s="254"/>
      <c r="D381" s="17"/>
      <c r="E381" s="17"/>
      <c r="F381" s="17"/>
      <c r="G381" s="18"/>
      <c r="H381" s="17"/>
      <c r="I381" s="17"/>
      <c r="J381" s="17"/>
      <c r="K381" s="19"/>
      <c r="L381" s="19"/>
      <c r="M381" s="19"/>
      <c r="N381" s="19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74"/>
      <c r="AD381" s="74"/>
      <c r="AE381" s="74"/>
      <c r="AF381" s="74"/>
      <c r="AG381" s="74"/>
      <c r="AH381" s="74"/>
      <c r="AI381" s="74"/>
      <c r="AJ381" s="74"/>
      <c r="AK381" s="74"/>
      <c r="AL381" s="74"/>
      <c r="AM381" s="74"/>
      <c r="AN381" s="78"/>
      <c r="AO381" s="78"/>
      <c r="AP381" s="74"/>
      <c r="AQ381" s="74"/>
      <c r="AR381" s="74"/>
      <c r="AS381" s="74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</row>
    <row r="382" spans="1:57" ht="16.5" customHeight="1">
      <c r="A382" s="1"/>
      <c r="B382" s="17"/>
      <c r="C382" s="254"/>
      <c r="D382" s="17"/>
      <c r="E382" s="17"/>
      <c r="F382" s="17"/>
      <c r="G382" s="18"/>
      <c r="H382" s="17"/>
      <c r="I382" s="17"/>
      <c r="J382" s="17"/>
      <c r="K382" s="19"/>
      <c r="L382" s="19"/>
      <c r="M382" s="19"/>
      <c r="N382" s="19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74"/>
      <c r="AD382" s="74"/>
      <c r="AE382" s="74"/>
      <c r="AF382" s="74"/>
      <c r="AG382" s="74"/>
      <c r="AH382" s="74"/>
      <c r="AI382" s="74"/>
      <c r="AJ382" s="74"/>
      <c r="AK382" s="74"/>
      <c r="AL382" s="74"/>
      <c r="AM382" s="74"/>
      <c r="AN382" s="78"/>
      <c r="AO382" s="78"/>
      <c r="AP382" s="74"/>
      <c r="AQ382" s="74"/>
      <c r="AR382" s="74"/>
      <c r="AS382" s="74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</row>
    <row r="383" spans="1:57" ht="16.5" customHeight="1">
      <c r="A383" s="1"/>
      <c r="B383" s="17"/>
      <c r="C383" s="254"/>
      <c r="D383" s="17"/>
      <c r="E383" s="17"/>
      <c r="F383" s="17"/>
      <c r="G383" s="18"/>
      <c r="H383" s="17"/>
      <c r="I383" s="17"/>
      <c r="J383" s="17"/>
      <c r="K383" s="19"/>
      <c r="L383" s="19"/>
      <c r="M383" s="19"/>
      <c r="N383" s="19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8"/>
      <c r="AO383" s="78"/>
      <c r="AP383" s="74"/>
      <c r="AQ383" s="74"/>
      <c r="AR383" s="74"/>
      <c r="AS383" s="74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</row>
    <row r="384" spans="1:57" ht="16.5" customHeight="1">
      <c r="A384" s="1"/>
      <c r="B384" s="17"/>
      <c r="C384" s="254"/>
      <c r="D384" s="17"/>
      <c r="E384" s="17"/>
      <c r="F384" s="17"/>
      <c r="G384" s="18"/>
      <c r="H384" s="17"/>
      <c r="I384" s="17"/>
      <c r="J384" s="17"/>
      <c r="K384" s="19"/>
      <c r="L384" s="19"/>
      <c r="M384" s="19"/>
      <c r="N384" s="19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74"/>
      <c r="AD384" s="74"/>
      <c r="AE384" s="74"/>
      <c r="AF384" s="74"/>
      <c r="AG384" s="74"/>
      <c r="AH384" s="74"/>
      <c r="AI384" s="74"/>
      <c r="AJ384" s="74"/>
      <c r="AK384" s="74"/>
      <c r="AL384" s="74"/>
      <c r="AM384" s="74"/>
      <c r="AN384" s="78"/>
      <c r="AO384" s="78"/>
      <c r="AP384" s="74"/>
      <c r="AQ384" s="74"/>
      <c r="AR384" s="74"/>
      <c r="AS384" s="74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</row>
    <row r="385" spans="1:57" ht="16.5" customHeight="1">
      <c r="A385" s="1"/>
      <c r="B385" s="17"/>
      <c r="C385" s="254"/>
      <c r="D385" s="17"/>
      <c r="E385" s="17"/>
      <c r="F385" s="17"/>
      <c r="G385" s="18"/>
      <c r="H385" s="17"/>
      <c r="I385" s="17"/>
      <c r="J385" s="17"/>
      <c r="K385" s="19"/>
      <c r="L385" s="19"/>
      <c r="M385" s="19"/>
      <c r="N385" s="19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8"/>
      <c r="AO385" s="78"/>
      <c r="AP385" s="74"/>
      <c r="AQ385" s="74"/>
      <c r="AR385" s="74"/>
      <c r="AS385" s="74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</row>
    <row r="386" spans="1:57" ht="16.5" customHeight="1">
      <c r="A386" s="1"/>
      <c r="B386" s="17"/>
      <c r="C386" s="254"/>
      <c r="D386" s="17"/>
      <c r="E386" s="17"/>
      <c r="F386" s="17"/>
      <c r="G386" s="18"/>
      <c r="H386" s="17"/>
      <c r="I386" s="17"/>
      <c r="J386" s="17"/>
      <c r="K386" s="19"/>
      <c r="L386" s="19"/>
      <c r="M386" s="19"/>
      <c r="N386" s="19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74"/>
      <c r="AD386" s="74"/>
      <c r="AE386" s="74"/>
      <c r="AF386" s="74"/>
      <c r="AG386" s="74"/>
      <c r="AH386" s="74"/>
      <c r="AI386" s="74"/>
      <c r="AJ386" s="74"/>
      <c r="AK386" s="74"/>
      <c r="AL386" s="74"/>
      <c r="AM386" s="74"/>
      <c r="AN386" s="78"/>
      <c r="AO386" s="78"/>
      <c r="AP386" s="74"/>
      <c r="AQ386" s="74"/>
      <c r="AR386" s="74"/>
      <c r="AS386" s="74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</row>
    <row r="387" spans="1:57" ht="16.5" customHeight="1">
      <c r="A387" s="1"/>
      <c r="B387" s="17"/>
      <c r="C387" s="254"/>
      <c r="D387" s="17"/>
      <c r="E387" s="17"/>
      <c r="F387" s="17"/>
      <c r="G387" s="18"/>
      <c r="H387" s="17"/>
      <c r="I387" s="17"/>
      <c r="J387" s="17"/>
      <c r="K387" s="19"/>
      <c r="L387" s="19"/>
      <c r="M387" s="19"/>
      <c r="N387" s="19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8"/>
      <c r="AO387" s="78"/>
      <c r="AP387" s="74"/>
      <c r="AQ387" s="74"/>
      <c r="AR387" s="74"/>
      <c r="AS387" s="74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</row>
    <row r="388" spans="1:57" ht="16.5" customHeight="1">
      <c r="A388" s="1"/>
      <c r="B388" s="17"/>
      <c r="C388" s="254"/>
      <c r="D388" s="17"/>
      <c r="E388" s="17"/>
      <c r="F388" s="17"/>
      <c r="G388" s="18"/>
      <c r="H388" s="17"/>
      <c r="I388" s="17"/>
      <c r="J388" s="17"/>
      <c r="K388" s="19"/>
      <c r="L388" s="19"/>
      <c r="M388" s="19"/>
      <c r="N388" s="19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74"/>
      <c r="AD388" s="74"/>
      <c r="AE388" s="74"/>
      <c r="AF388" s="74"/>
      <c r="AG388" s="74"/>
      <c r="AH388" s="74"/>
      <c r="AI388" s="74"/>
      <c r="AJ388" s="74"/>
      <c r="AK388" s="74"/>
      <c r="AL388" s="74"/>
      <c r="AM388" s="74"/>
      <c r="AN388" s="78"/>
      <c r="AO388" s="78"/>
      <c r="AP388" s="74"/>
      <c r="AQ388" s="74"/>
      <c r="AR388" s="74"/>
      <c r="AS388" s="74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</row>
    <row r="389" spans="1:57" ht="16.5" customHeight="1">
      <c r="A389" s="1"/>
      <c r="B389" s="17"/>
      <c r="C389" s="254"/>
      <c r="D389" s="17"/>
      <c r="E389" s="17"/>
      <c r="F389" s="17"/>
      <c r="G389" s="18"/>
      <c r="H389" s="17"/>
      <c r="I389" s="17"/>
      <c r="J389" s="17"/>
      <c r="K389" s="19"/>
      <c r="L389" s="19"/>
      <c r="M389" s="19"/>
      <c r="N389" s="19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8"/>
      <c r="AO389" s="78"/>
      <c r="AP389" s="74"/>
      <c r="AQ389" s="74"/>
      <c r="AR389" s="74"/>
      <c r="AS389" s="74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</row>
    <row r="390" spans="1:57" ht="16.5" customHeight="1">
      <c r="A390" s="1"/>
      <c r="B390" s="17"/>
      <c r="C390" s="254"/>
      <c r="D390" s="17"/>
      <c r="E390" s="17"/>
      <c r="F390" s="17"/>
      <c r="G390" s="18"/>
      <c r="H390" s="17"/>
      <c r="I390" s="17"/>
      <c r="J390" s="17"/>
      <c r="K390" s="19"/>
      <c r="L390" s="19"/>
      <c r="M390" s="19"/>
      <c r="N390" s="19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74"/>
      <c r="AD390" s="74"/>
      <c r="AE390" s="74"/>
      <c r="AF390" s="74"/>
      <c r="AG390" s="74"/>
      <c r="AH390" s="74"/>
      <c r="AI390" s="74"/>
      <c r="AJ390" s="74"/>
      <c r="AK390" s="74"/>
      <c r="AL390" s="74"/>
      <c r="AM390" s="74"/>
      <c r="AN390" s="78"/>
      <c r="AO390" s="78"/>
      <c r="AP390" s="74"/>
      <c r="AQ390" s="74"/>
      <c r="AR390" s="74"/>
      <c r="AS390" s="74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</row>
    <row r="391" spans="1:57" ht="16.5" customHeight="1">
      <c r="A391" s="1"/>
      <c r="B391" s="17"/>
      <c r="C391" s="254"/>
      <c r="D391" s="17"/>
      <c r="E391" s="17"/>
      <c r="F391" s="17"/>
      <c r="G391" s="18"/>
      <c r="H391" s="17"/>
      <c r="I391" s="17"/>
      <c r="J391" s="17"/>
      <c r="K391" s="19"/>
      <c r="L391" s="19"/>
      <c r="M391" s="19"/>
      <c r="N391" s="19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8"/>
      <c r="AO391" s="78"/>
      <c r="AP391" s="74"/>
      <c r="AQ391" s="74"/>
      <c r="AR391" s="74"/>
      <c r="AS391" s="74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</row>
    <row r="392" spans="1:57" ht="16.5" customHeight="1">
      <c r="A392" s="1"/>
      <c r="B392" s="17"/>
      <c r="C392" s="254"/>
      <c r="D392" s="17"/>
      <c r="E392" s="17"/>
      <c r="F392" s="17"/>
      <c r="G392" s="18"/>
      <c r="H392" s="17"/>
      <c r="I392" s="17"/>
      <c r="J392" s="17"/>
      <c r="K392" s="19"/>
      <c r="L392" s="19"/>
      <c r="M392" s="19"/>
      <c r="N392" s="19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74"/>
      <c r="AD392" s="74"/>
      <c r="AE392" s="74"/>
      <c r="AF392" s="74"/>
      <c r="AG392" s="74"/>
      <c r="AH392" s="74"/>
      <c r="AI392" s="74"/>
      <c r="AJ392" s="74"/>
      <c r="AK392" s="74"/>
      <c r="AL392" s="74"/>
      <c r="AM392" s="74"/>
      <c r="AN392" s="78"/>
      <c r="AO392" s="78"/>
      <c r="AP392" s="74"/>
      <c r="AQ392" s="74"/>
      <c r="AR392" s="74"/>
      <c r="AS392" s="74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</row>
    <row r="393" spans="1:57" ht="16.5" customHeight="1">
      <c r="A393" s="1"/>
      <c r="B393" s="17"/>
      <c r="C393" s="254"/>
      <c r="D393" s="17"/>
      <c r="E393" s="17"/>
      <c r="F393" s="17"/>
      <c r="G393" s="18"/>
      <c r="H393" s="17"/>
      <c r="I393" s="17"/>
      <c r="J393" s="17"/>
      <c r="K393" s="19"/>
      <c r="L393" s="19"/>
      <c r="M393" s="19"/>
      <c r="N393" s="19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8"/>
      <c r="AO393" s="78"/>
      <c r="AP393" s="74"/>
      <c r="AQ393" s="74"/>
      <c r="AR393" s="74"/>
      <c r="AS393" s="74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</row>
    <row r="394" spans="1:57" ht="16.5" customHeight="1">
      <c r="A394" s="1"/>
      <c r="B394" s="17"/>
      <c r="C394" s="254"/>
      <c r="D394" s="17"/>
      <c r="E394" s="17"/>
      <c r="F394" s="17"/>
      <c r="G394" s="18"/>
      <c r="H394" s="17"/>
      <c r="I394" s="17"/>
      <c r="J394" s="17"/>
      <c r="K394" s="19"/>
      <c r="L394" s="19"/>
      <c r="M394" s="19"/>
      <c r="N394" s="19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74"/>
      <c r="AD394" s="74"/>
      <c r="AE394" s="74"/>
      <c r="AF394" s="74"/>
      <c r="AG394" s="74"/>
      <c r="AH394" s="74"/>
      <c r="AI394" s="74"/>
      <c r="AJ394" s="74"/>
      <c r="AK394" s="74"/>
      <c r="AL394" s="74"/>
      <c r="AM394" s="74"/>
      <c r="AN394" s="78"/>
      <c r="AO394" s="78"/>
      <c r="AP394" s="74"/>
      <c r="AQ394" s="74"/>
      <c r="AR394" s="74"/>
      <c r="AS394" s="74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</row>
    <row r="395" spans="1:57" ht="16.5" customHeight="1">
      <c r="A395" s="1"/>
      <c r="B395" s="17"/>
      <c r="C395" s="254"/>
      <c r="D395" s="17"/>
      <c r="E395" s="17"/>
      <c r="F395" s="17"/>
      <c r="G395" s="18"/>
      <c r="H395" s="17"/>
      <c r="I395" s="17"/>
      <c r="J395" s="17"/>
      <c r="K395" s="19"/>
      <c r="L395" s="19"/>
      <c r="M395" s="19"/>
      <c r="N395" s="19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74"/>
      <c r="AD395" s="74"/>
      <c r="AE395" s="74"/>
      <c r="AF395" s="74"/>
      <c r="AG395" s="74"/>
      <c r="AH395" s="74"/>
      <c r="AI395" s="74"/>
      <c r="AJ395" s="74"/>
      <c r="AK395" s="74"/>
      <c r="AL395" s="74"/>
      <c r="AM395" s="74"/>
      <c r="AN395" s="78"/>
      <c r="AO395" s="78"/>
      <c r="AP395" s="74"/>
      <c r="AQ395" s="74"/>
      <c r="AR395" s="74"/>
      <c r="AS395" s="74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</row>
    <row r="396" spans="1:57" ht="16.5" customHeight="1">
      <c r="A396" s="1"/>
      <c r="B396" s="17"/>
      <c r="C396" s="254"/>
      <c r="D396" s="17"/>
      <c r="E396" s="17"/>
      <c r="F396" s="17"/>
      <c r="G396" s="18"/>
      <c r="H396" s="17"/>
      <c r="I396" s="17"/>
      <c r="J396" s="17"/>
      <c r="K396" s="19"/>
      <c r="L396" s="19"/>
      <c r="M396" s="19"/>
      <c r="N396" s="19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74"/>
      <c r="AD396" s="74"/>
      <c r="AE396" s="74"/>
      <c r="AF396" s="74"/>
      <c r="AG396" s="74"/>
      <c r="AH396" s="74"/>
      <c r="AI396" s="74"/>
      <c r="AJ396" s="74"/>
      <c r="AK396" s="74"/>
      <c r="AL396" s="74"/>
      <c r="AM396" s="74"/>
      <c r="AN396" s="78"/>
      <c r="AO396" s="78"/>
      <c r="AP396" s="74"/>
      <c r="AQ396" s="74"/>
      <c r="AR396" s="74"/>
      <c r="AS396" s="74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</row>
    <row r="397" spans="1:57" ht="16.5" customHeight="1">
      <c r="A397" s="1"/>
      <c r="B397" s="17"/>
      <c r="C397" s="254"/>
      <c r="D397" s="17"/>
      <c r="E397" s="17"/>
      <c r="F397" s="17"/>
      <c r="G397" s="18"/>
      <c r="H397" s="17"/>
      <c r="I397" s="17"/>
      <c r="J397" s="17"/>
      <c r="K397" s="19"/>
      <c r="L397" s="19"/>
      <c r="M397" s="19"/>
      <c r="N397" s="19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74"/>
      <c r="AD397" s="74"/>
      <c r="AE397" s="74"/>
      <c r="AF397" s="74"/>
      <c r="AG397" s="74"/>
      <c r="AH397" s="74"/>
      <c r="AI397" s="74"/>
      <c r="AJ397" s="74"/>
      <c r="AK397" s="74"/>
      <c r="AL397" s="74"/>
      <c r="AM397" s="74"/>
      <c r="AN397" s="78"/>
      <c r="AO397" s="78"/>
      <c r="AP397" s="74"/>
      <c r="AQ397" s="74"/>
      <c r="AR397" s="74"/>
      <c r="AS397" s="74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</row>
    <row r="398" spans="1:57" ht="16.5" customHeight="1">
      <c r="A398" s="1"/>
      <c r="B398" s="17"/>
      <c r="C398" s="254"/>
      <c r="D398" s="17"/>
      <c r="E398" s="17"/>
      <c r="F398" s="17"/>
      <c r="G398" s="18"/>
      <c r="H398" s="17"/>
      <c r="I398" s="17"/>
      <c r="J398" s="17"/>
      <c r="K398" s="19"/>
      <c r="L398" s="19"/>
      <c r="M398" s="19"/>
      <c r="N398" s="19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74"/>
      <c r="AD398" s="74"/>
      <c r="AE398" s="74"/>
      <c r="AF398" s="74"/>
      <c r="AG398" s="74"/>
      <c r="AH398" s="74"/>
      <c r="AI398" s="74"/>
      <c r="AJ398" s="74"/>
      <c r="AK398" s="74"/>
      <c r="AL398" s="74"/>
      <c r="AM398" s="74"/>
      <c r="AN398" s="78"/>
      <c r="AO398" s="78"/>
      <c r="AP398" s="74"/>
      <c r="AQ398" s="74"/>
      <c r="AR398" s="74"/>
      <c r="AS398" s="74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</row>
    <row r="399" spans="1:57" ht="16.5" customHeight="1">
      <c r="A399" s="1"/>
      <c r="B399" s="17"/>
      <c r="C399" s="254"/>
      <c r="D399" s="17"/>
      <c r="E399" s="17"/>
      <c r="F399" s="17"/>
      <c r="G399" s="18"/>
      <c r="H399" s="17"/>
      <c r="I399" s="17"/>
      <c r="J399" s="17"/>
      <c r="K399" s="19"/>
      <c r="L399" s="19"/>
      <c r="M399" s="19"/>
      <c r="N399" s="19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8"/>
      <c r="AO399" s="78"/>
      <c r="AP399" s="74"/>
      <c r="AQ399" s="74"/>
      <c r="AR399" s="74"/>
      <c r="AS399" s="74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</row>
    <row r="400" spans="1:57" ht="16.5" customHeight="1">
      <c r="A400" s="1"/>
      <c r="B400" s="17"/>
      <c r="C400" s="254"/>
      <c r="D400" s="17"/>
      <c r="E400" s="17"/>
      <c r="F400" s="17"/>
      <c r="G400" s="18"/>
      <c r="H400" s="17"/>
      <c r="I400" s="17"/>
      <c r="J400" s="17"/>
      <c r="K400" s="19"/>
      <c r="L400" s="19"/>
      <c r="M400" s="19"/>
      <c r="N400" s="19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8"/>
      <c r="AO400" s="78"/>
      <c r="AP400" s="74"/>
      <c r="AQ400" s="74"/>
      <c r="AR400" s="74"/>
      <c r="AS400" s="74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</row>
    <row r="401" spans="1:57" ht="16.5" customHeight="1">
      <c r="A401" s="1"/>
      <c r="B401" s="17"/>
      <c r="C401" s="254"/>
      <c r="D401" s="17"/>
      <c r="E401" s="17"/>
      <c r="F401" s="17"/>
      <c r="G401" s="18"/>
      <c r="H401" s="17"/>
      <c r="I401" s="17"/>
      <c r="J401" s="17"/>
      <c r="K401" s="19"/>
      <c r="L401" s="19"/>
      <c r="M401" s="19"/>
      <c r="N401" s="19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8"/>
      <c r="AO401" s="78"/>
      <c r="AP401" s="74"/>
      <c r="AQ401" s="74"/>
      <c r="AR401" s="74"/>
      <c r="AS401" s="74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</row>
    <row r="402" spans="1:57" ht="16.5" customHeight="1">
      <c r="A402" s="1"/>
      <c r="B402" s="17"/>
      <c r="C402" s="254"/>
      <c r="D402" s="17"/>
      <c r="E402" s="17"/>
      <c r="F402" s="17"/>
      <c r="G402" s="18"/>
      <c r="H402" s="17"/>
      <c r="I402" s="17"/>
      <c r="J402" s="17"/>
      <c r="K402" s="19"/>
      <c r="L402" s="19"/>
      <c r="M402" s="19"/>
      <c r="N402" s="19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8"/>
      <c r="AO402" s="78"/>
      <c r="AP402" s="74"/>
      <c r="AQ402" s="74"/>
      <c r="AR402" s="74"/>
      <c r="AS402" s="74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</row>
    <row r="403" spans="1:57" ht="16.5" customHeight="1">
      <c r="A403" s="1"/>
      <c r="B403" s="17"/>
      <c r="C403" s="254"/>
      <c r="D403" s="17"/>
      <c r="E403" s="17"/>
      <c r="F403" s="17"/>
      <c r="G403" s="18"/>
      <c r="H403" s="17"/>
      <c r="I403" s="17"/>
      <c r="J403" s="17"/>
      <c r="K403" s="19"/>
      <c r="L403" s="19"/>
      <c r="M403" s="19"/>
      <c r="N403" s="19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8"/>
      <c r="AO403" s="78"/>
      <c r="AP403" s="74"/>
      <c r="AQ403" s="74"/>
      <c r="AR403" s="74"/>
      <c r="AS403" s="74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</row>
    <row r="404" spans="1:57" ht="16.5" customHeight="1">
      <c r="A404" s="1"/>
      <c r="B404" s="17"/>
      <c r="C404" s="254"/>
      <c r="D404" s="17"/>
      <c r="E404" s="17"/>
      <c r="F404" s="17"/>
      <c r="G404" s="18"/>
      <c r="H404" s="17"/>
      <c r="I404" s="17"/>
      <c r="J404" s="17"/>
      <c r="K404" s="19"/>
      <c r="L404" s="19"/>
      <c r="M404" s="19"/>
      <c r="N404" s="19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8"/>
      <c r="AO404" s="78"/>
      <c r="AP404" s="74"/>
      <c r="AQ404" s="74"/>
      <c r="AR404" s="74"/>
      <c r="AS404" s="74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</row>
    <row r="405" spans="1:57" ht="16.5" customHeight="1">
      <c r="A405" s="1"/>
      <c r="B405" s="17"/>
      <c r="C405" s="254"/>
      <c r="D405" s="17"/>
      <c r="E405" s="17"/>
      <c r="F405" s="17"/>
      <c r="G405" s="18"/>
      <c r="H405" s="17"/>
      <c r="I405" s="17"/>
      <c r="J405" s="17"/>
      <c r="K405" s="19"/>
      <c r="L405" s="19"/>
      <c r="M405" s="19"/>
      <c r="N405" s="19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8"/>
      <c r="AO405" s="78"/>
      <c r="AP405" s="74"/>
      <c r="AQ405" s="74"/>
      <c r="AR405" s="74"/>
      <c r="AS405" s="74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</row>
    <row r="406" spans="1:57" ht="16.5" customHeight="1">
      <c r="A406" s="1"/>
      <c r="B406" s="17"/>
      <c r="C406" s="254"/>
      <c r="D406" s="17"/>
      <c r="E406" s="17"/>
      <c r="F406" s="17"/>
      <c r="G406" s="18"/>
      <c r="H406" s="17"/>
      <c r="I406" s="17"/>
      <c r="J406" s="17"/>
      <c r="K406" s="19"/>
      <c r="L406" s="19"/>
      <c r="M406" s="19"/>
      <c r="N406" s="19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8"/>
      <c r="AO406" s="78"/>
      <c r="AP406" s="74"/>
      <c r="AQ406" s="74"/>
      <c r="AR406" s="74"/>
      <c r="AS406" s="74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</row>
    <row r="407" spans="1:57" ht="16.5" customHeight="1">
      <c r="A407" s="1"/>
      <c r="B407" s="17"/>
      <c r="C407" s="254"/>
      <c r="D407" s="17"/>
      <c r="E407" s="17"/>
      <c r="F407" s="17"/>
      <c r="G407" s="18"/>
      <c r="H407" s="17"/>
      <c r="I407" s="17"/>
      <c r="J407" s="17"/>
      <c r="K407" s="19"/>
      <c r="L407" s="19"/>
      <c r="M407" s="19"/>
      <c r="N407" s="19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8"/>
      <c r="AO407" s="78"/>
      <c r="AP407" s="74"/>
      <c r="AQ407" s="74"/>
      <c r="AR407" s="74"/>
      <c r="AS407" s="74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</row>
    <row r="408" spans="1:57" ht="16.5" customHeight="1">
      <c r="A408" s="1"/>
      <c r="B408" s="17"/>
      <c r="C408" s="254"/>
      <c r="D408" s="17"/>
      <c r="E408" s="17"/>
      <c r="F408" s="17"/>
      <c r="G408" s="18"/>
      <c r="H408" s="17"/>
      <c r="I408" s="17"/>
      <c r="J408" s="17"/>
      <c r="K408" s="19"/>
      <c r="L408" s="19"/>
      <c r="M408" s="19"/>
      <c r="N408" s="19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8"/>
      <c r="AO408" s="78"/>
      <c r="AP408" s="74"/>
      <c r="AQ408" s="74"/>
      <c r="AR408" s="74"/>
      <c r="AS408" s="74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</row>
    <row r="409" spans="1:57" ht="16.5" customHeight="1">
      <c r="A409" s="1"/>
      <c r="B409" s="17"/>
      <c r="C409" s="254"/>
      <c r="D409" s="17"/>
      <c r="E409" s="17"/>
      <c r="F409" s="17"/>
      <c r="G409" s="18"/>
      <c r="H409" s="17"/>
      <c r="I409" s="17"/>
      <c r="J409" s="17"/>
      <c r="K409" s="19"/>
      <c r="L409" s="19"/>
      <c r="M409" s="19"/>
      <c r="N409" s="19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8"/>
      <c r="AO409" s="78"/>
      <c r="AP409" s="74"/>
      <c r="AQ409" s="74"/>
      <c r="AR409" s="74"/>
      <c r="AS409" s="74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</row>
    <row r="410" spans="1:57" ht="16.5" customHeight="1">
      <c r="A410" s="1"/>
      <c r="B410" s="17"/>
      <c r="C410" s="254"/>
      <c r="D410" s="17"/>
      <c r="E410" s="17"/>
      <c r="F410" s="17"/>
      <c r="G410" s="18"/>
      <c r="H410" s="17"/>
      <c r="I410" s="17"/>
      <c r="J410" s="17"/>
      <c r="K410" s="19"/>
      <c r="L410" s="19"/>
      <c r="M410" s="19"/>
      <c r="N410" s="19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8"/>
      <c r="AO410" s="78"/>
      <c r="AP410" s="74"/>
      <c r="AQ410" s="74"/>
      <c r="AR410" s="74"/>
      <c r="AS410" s="74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</row>
    <row r="411" spans="1:57" ht="16.5" customHeight="1">
      <c r="A411" s="1"/>
      <c r="B411" s="17"/>
      <c r="C411" s="254"/>
      <c r="D411" s="17"/>
      <c r="E411" s="17"/>
      <c r="F411" s="17"/>
      <c r="G411" s="18"/>
      <c r="H411" s="17"/>
      <c r="I411" s="17"/>
      <c r="J411" s="17"/>
      <c r="K411" s="19"/>
      <c r="L411" s="19"/>
      <c r="M411" s="19"/>
      <c r="N411" s="19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8"/>
      <c r="AO411" s="78"/>
      <c r="AP411" s="74"/>
      <c r="AQ411" s="74"/>
      <c r="AR411" s="74"/>
      <c r="AS411" s="74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</row>
    <row r="412" spans="1:57" ht="16.5" customHeight="1">
      <c r="A412" s="1"/>
      <c r="B412" s="17"/>
      <c r="C412" s="254"/>
      <c r="D412" s="17"/>
      <c r="E412" s="17"/>
      <c r="F412" s="17"/>
      <c r="G412" s="18"/>
      <c r="H412" s="17"/>
      <c r="I412" s="17"/>
      <c r="J412" s="17"/>
      <c r="K412" s="19"/>
      <c r="L412" s="19"/>
      <c r="M412" s="19"/>
      <c r="N412" s="19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8"/>
      <c r="AO412" s="78"/>
      <c r="AP412" s="74"/>
      <c r="AQ412" s="74"/>
      <c r="AR412" s="74"/>
      <c r="AS412" s="74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</row>
    <row r="413" spans="1:57" ht="16.5" customHeight="1">
      <c r="A413" s="1"/>
      <c r="B413" s="17"/>
      <c r="C413" s="254"/>
      <c r="D413" s="17"/>
      <c r="E413" s="17"/>
      <c r="F413" s="17"/>
      <c r="G413" s="18"/>
      <c r="H413" s="17"/>
      <c r="I413" s="17"/>
      <c r="J413" s="17"/>
      <c r="K413" s="19"/>
      <c r="L413" s="19"/>
      <c r="M413" s="19"/>
      <c r="N413" s="19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8"/>
      <c r="AO413" s="78"/>
      <c r="AP413" s="74"/>
      <c r="AQ413" s="74"/>
      <c r="AR413" s="74"/>
      <c r="AS413" s="74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</row>
    <row r="414" spans="1:57" ht="16.5" customHeight="1">
      <c r="A414" s="1"/>
      <c r="B414" s="17"/>
      <c r="C414" s="254"/>
      <c r="D414" s="17"/>
      <c r="E414" s="17"/>
      <c r="F414" s="17"/>
      <c r="G414" s="18"/>
      <c r="H414" s="17"/>
      <c r="I414" s="17"/>
      <c r="J414" s="17"/>
      <c r="K414" s="19"/>
      <c r="L414" s="19"/>
      <c r="M414" s="19"/>
      <c r="N414" s="19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8"/>
      <c r="AO414" s="78"/>
      <c r="AP414" s="74"/>
      <c r="AQ414" s="74"/>
      <c r="AR414" s="74"/>
      <c r="AS414" s="74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</row>
    <row r="415" spans="1:57" ht="16.5" customHeight="1">
      <c r="A415" s="1"/>
      <c r="B415" s="17"/>
      <c r="C415" s="254"/>
      <c r="D415" s="17"/>
      <c r="E415" s="17"/>
      <c r="F415" s="17"/>
      <c r="G415" s="18"/>
      <c r="H415" s="17"/>
      <c r="I415" s="17"/>
      <c r="J415" s="17"/>
      <c r="K415" s="19"/>
      <c r="L415" s="19"/>
      <c r="M415" s="19"/>
      <c r="N415" s="19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8"/>
      <c r="AO415" s="78"/>
      <c r="AP415" s="74"/>
      <c r="AQ415" s="74"/>
      <c r="AR415" s="74"/>
      <c r="AS415" s="74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</row>
    <row r="416" spans="1:57" ht="16.5" customHeight="1">
      <c r="A416" s="1"/>
      <c r="B416" s="17"/>
      <c r="C416" s="254"/>
      <c r="D416" s="17"/>
      <c r="E416" s="17"/>
      <c r="F416" s="17"/>
      <c r="G416" s="18"/>
      <c r="H416" s="17"/>
      <c r="I416" s="17"/>
      <c r="J416" s="17"/>
      <c r="K416" s="19"/>
      <c r="L416" s="19"/>
      <c r="M416" s="19"/>
      <c r="N416" s="19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8"/>
      <c r="AO416" s="78"/>
      <c r="AP416" s="74"/>
      <c r="AQ416" s="74"/>
      <c r="AR416" s="74"/>
      <c r="AS416" s="74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</row>
    <row r="417" spans="1:57" ht="16.5" customHeight="1">
      <c r="A417" s="1"/>
      <c r="B417" s="17"/>
      <c r="C417" s="254"/>
      <c r="D417" s="17"/>
      <c r="E417" s="17"/>
      <c r="F417" s="17"/>
      <c r="G417" s="18"/>
      <c r="H417" s="17"/>
      <c r="I417" s="17"/>
      <c r="J417" s="17"/>
      <c r="K417" s="19"/>
      <c r="L417" s="19"/>
      <c r="M417" s="19"/>
      <c r="N417" s="19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8"/>
      <c r="AO417" s="78"/>
      <c r="AP417" s="74"/>
      <c r="AQ417" s="74"/>
      <c r="AR417" s="74"/>
      <c r="AS417" s="74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</row>
    <row r="418" spans="1:57" ht="16.5" customHeight="1">
      <c r="A418" s="1"/>
      <c r="B418" s="17"/>
      <c r="C418" s="254"/>
      <c r="D418" s="17"/>
      <c r="E418" s="17"/>
      <c r="F418" s="17"/>
      <c r="G418" s="18"/>
      <c r="H418" s="17"/>
      <c r="I418" s="17"/>
      <c r="J418" s="17"/>
      <c r="K418" s="19"/>
      <c r="L418" s="19"/>
      <c r="M418" s="19"/>
      <c r="N418" s="19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8"/>
      <c r="AO418" s="78"/>
      <c r="AP418" s="74"/>
      <c r="AQ418" s="74"/>
      <c r="AR418" s="74"/>
      <c r="AS418" s="74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</row>
    <row r="419" spans="1:57" ht="16.5" customHeight="1">
      <c r="A419" s="1"/>
      <c r="B419" s="17"/>
      <c r="C419" s="254"/>
      <c r="D419" s="17"/>
      <c r="E419" s="17"/>
      <c r="F419" s="17"/>
      <c r="G419" s="18"/>
      <c r="H419" s="17"/>
      <c r="I419" s="17"/>
      <c r="J419" s="17"/>
      <c r="K419" s="19"/>
      <c r="L419" s="19"/>
      <c r="M419" s="19"/>
      <c r="N419" s="19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74"/>
      <c r="AD419" s="74"/>
      <c r="AE419" s="74"/>
      <c r="AF419" s="74"/>
      <c r="AG419" s="74"/>
      <c r="AH419" s="74"/>
      <c r="AI419" s="74"/>
      <c r="AJ419" s="74"/>
      <c r="AK419" s="74"/>
      <c r="AL419" s="74"/>
      <c r="AM419" s="74"/>
      <c r="AN419" s="78"/>
      <c r="AO419" s="78"/>
      <c r="AP419" s="74"/>
      <c r="AQ419" s="74"/>
      <c r="AR419" s="74"/>
      <c r="AS419" s="74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</row>
    <row r="420" spans="1:57" ht="16.5" customHeight="1">
      <c r="A420" s="1"/>
      <c r="B420" s="17"/>
      <c r="C420" s="254"/>
      <c r="D420" s="17"/>
      <c r="E420" s="17"/>
      <c r="F420" s="17"/>
      <c r="G420" s="18"/>
      <c r="H420" s="17"/>
      <c r="I420" s="17"/>
      <c r="J420" s="17"/>
      <c r="K420" s="19"/>
      <c r="L420" s="19"/>
      <c r="M420" s="19"/>
      <c r="N420" s="19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74"/>
      <c r="AD420" s="74"/>
      <c r="AE420" s="74"/>
      <c r="AF420" s="74"/>
      <c r="AG420" s="74"/>
      <c r="AH420" s="74"/>
      <c r="AI420" s="74"/>
      <c r="AJ420" s="74"/>
      <c r="AK420" s="74"/>
      <c r="AL420" s="74"/>
      <c r="AM420" s="74"/>
      <c r="AN420" s="78"/>
      <c r="AO420" s="78"/>
      <c r="AP420" s="74"/>
      <c r="AQ420" s="74"/>
      <c r="AR420" s="74"/>
      <c r="AS420" s="74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</row>
    <row r="421" spans="1:57" ht="16.5" customHeight="1">
      <c r="A421" s="1"/>
      <c r="B421" s="17"/>
      <c r="C421" s="254"/>
      <c r="D421" s="17"/>
      <c r="E421" s="17"/>
      <c r="F421" s="17"/>
      <c r="G421" s="18"/>
      <c r="H421" s="17"/>
      <c r="I421" s="17"/>
      <c r="J421" s="17"/>
      <c r="K421" s="19"/>
      <c r="L421" s="19"/>
      <c r="M421" s="19"/>
      <c r="N421" s="19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74"/>
      <c r="AD421" s="74"/>
      <c r="AE421" s="74"/>
      <c r="AF421" s="74"/>
      <c r="AG421" s="74"/>
      <c r="AH421" s="74"/>
      <c r="AI421" s="74"/>
      <c r="AJ421" s="74"/>
      <c r="AK421" s="74"/>
      <c r="AL421" s="74"/>
      <c r="AM421" s="74"/>
      <c r="AN421" s="78"/>
      <c r="AO421" s="78"/>
      <c r="AP421" s="74"/>
      <c r="AQ421" s="74"/>
      <c r="AR421" s="74"/>
      <c r="AS421" s="74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</row>
    <row r="422" spans="1:57" ht="16.5" customHeight="1">
      <c r="A422" s="1"/>
      <c r="B422" s="17"/>
      <c r="C422" s="254"/>
      <c r="D422" s="17"/>
      <c r="E422" s="17"/>
      <c r="F422" s="17"/>
      <c r="G422" s="18"/>
      <c r="H422" s="17"/>
      <c r="I422" s="17"/>
      <c r="J422" s="17"/>
      <c r="K422" s="19"/>
      <c r="L422" s="19"/>
      <c r="M422" s="19"/>
      <c r="N422" s="19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74"/>
      <c r="AD422" s="74"/>
      <c r="AE422" s="74"/>
      <c r="AF422" s="74"/>
      <c r="AG422" s="74"/>
      <c r="AH422" s="74"/>
      <c r="AI422" s="74"/>
      <c r="AJ422" s="74"/>
      <c r="AK422" s="74"/>
      <c r="AL422" s="74"/>
      <c r="AM422" s="74"/>
      <c r="AN422" s="78"/>
      <c r="AO422" s="78"/>
      <c r="AP422" s="74"/>
      <c r="AQ422" s="74"/>
      <c r="AR422" s="74"/>
      <c r="AS422" s="74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</row>
    <row r="423" spans="1:57" ht="16.5" customHeight="1">
      <c r="A423" s="1"/>
      <c r="B423" s="17"/>
      <c r="C423" s="254"/>
      <c r="D423" s="17"/>
      <c r="E423" s="17"/>
      <c r="F423" s="17"/>
      <c r="G423" s="18"/>
      <c r="H423" s="17"/>
      <c r="I423" s="17"/>
      <c r="J423" s="17"/>
      <c r="K423" s="19"/>
      <c r="L423" s="19"/>
      <c r="M423" s="19"/>
      <c r="N423" s="19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74"/>
      <c r="AD423" s="74"/>
      <c r="AE423" s="74"/>
      <c r="AF423" s="74"/>
      <c r="AG423" s="74"/>
      <c r="AH423" s="74"/>
      <c r="AI423" s="74"/>
      <c r="AJ423" s="74"/>
      <c r="AK423" s="74"/>
      <c r="AL423" s="74"/>
      <c r="AM423" s="74"/>
      <c r="AN423" s="78"/>
      <c r="AO423" s="78"/>
      <c r="AP423" s="74"/>
      <c r="AQ423" s="74"/>
      <c r="AR423" s="74"/>
      <c r="AS423" s="74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</row>
    <row r="424" spans="1:57" ht="16.5" customHeight="1">
      <c r="A424" s="1"/>
      <c r="B424" s="17"/>
      <c r="C424" s="254"/>
      <c r="D424" s="17"/>
      <c r="E424" s="17"/>
      <c r="F424" s="17"/>
      <c r="G424" s="18"/>
      <c r="H424" s="17"/>
      <c r="I424" s="17"/>
      <c r="J424" s="17"/>
      <c r="K424" s="19"/>
      <c r="L424" s="19"/>
      <c r="M424" s="19"/>
      <c r="N424" s="19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74"/>
      <c r="AD424" s="74"/>
      <c r="AE424" s="74"/>
      <c r="AF424" s="74"/>
      <c r="AG424" s="74"/>
      <c r="AH424" s="74"/>
      <c r="AI424" s="74"/>
      <c r="AJ424" s="74"/>
      <c r="AK424" s="74"/>
      <c r="AL424" s="74"/>
      <c r="AM424" s="74"/>
      <c r="AN424" s="78"/>
      <c r="AO424" s="78"/>
      <c r="AP424" s="74"/>
      <c r="AQ424" s="74"/>
      <c r="AR424" s="74"/>
      <c r="AS424" s="74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</row>
    <row r="425" spans="1:57" ht="16.5" customHeight="1">
      <c r="A425" s="1"/>
      <c r="B425" s="17"/>
      <c r="C425" s="254"/>
      <c r="D425" s="17"/>
      <c r="E425" s="17"/>
      <c r="F425" s="17"/>
      <c r="G425" s="18"/>
      <c r="H425" s="17"/>
      <c r="I425" s="17"/>
      <c r="J425" s="17"/>
      <c r="K425" s="19"/>
      <c r="L425" s="19"/>
      <c r="M425" s="19"/>
      <c r="N425" s="19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74"/>
      <c r="AD425" s="74"/>
      <c r="AE425" s="74"/>
      <c r="AF425" s="74"/>
      <c r="AG425" s="74"/>
      <c r="AH425" s="74"/>
      <c r="AI425" s="74"/>
      <c r="AJ425" s="74"/>
      <c r="AK425" s="74"/>
      <c r="AL425" s="74"/>
      <c r="AM425" s="74"/>
      <c r="AN425" s="78"/>
      <c r="AO425" s="78"/>
      <c r="AP425" s="74"/>
      <c r="AQ425" s="74"/>
      <c r="AR425" s="74"/>
      <c r="AS425" s="74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</row>
    <row r="426" spans="1:57" ht="16.5" customHeight="1">
      <c r="A426" s="1"/>
      <c r="B426" s="17"/>
      <c r="C426" s="254"/>
      <c r="D426" s="17"/>
      <c r="E426" s="17"/>
      <c r="F426" s="17"/>
      <c r="G426" s="18"/>
      <c r="H426" s="17"/>
      <c r="I426" s="17"/>
      <c r="J426" s="17"/>
      <c r="K426" s="19"/>
      <c r="L426" s="19"/>
      <c r="M426" s="19"/>
      <c r="N426" s="19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74"/>
      <c r="AD426" s="74"/>
      <c r="AE426" s="74"/>
      <c r="AF426" s="74"/>
      <c r="AG426" s="74"/>
      <c r="AH426" s="74"/>
      <c r="AI426" s="74"/>
      <c r="AJ426" s="74"/>
      <c r="AK426" s="74"/>
      <c r="AL426" s="74"/>
      <c r="AM426" s="74"/>
      <c r="AN426" s="78"/>
      <c r="AO426" s="78"/>
      <c r="AP426" s="74"/>
      <c r="AQ426" s="74"/>
      <c r="AR426" s="74"/>
      <c r="AS426" s="74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</row>
    <row r="427" spans="1:57" ht="16.5" customHeight="1">
      <c r="A427" s="1"/>
      <c r="B427" s="17"/>
      <c r="C427" s="254"/>
      <c r="D427" s="17"/>
      <c r="E427" s="17"/>
      <c r="F427" s="17"/>
      <c r="G427" s="18"/>
      <c r="H427" s="17"/>
      <c r="I427" s="17"/>
      <c r="J427" s="17"/>
      <c r="K427" s="19"/>
      <c r="L427" s="19"/>
      <c r="M427" s="19"/>
      <c r="N427" s="19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74"/>
      <c r="AD427" s="74"/>
      <c r="AE427" s="74"/>
      <c r="AF427" s="74"/>
      <c r="AG427" s="74"/>
      <c r="AH427" s="74"/>
      <c r="AI427" s="74"/>
      <c r="AJ427" s="74"/>
      <c r="AK427" s="74"/>
      <c r="AL427" s="74"/>
      <c r="AM427" s="74"/>
      <c r="AN427" s="78"/>
      <c r="AO427" s="78"/>
      <c r="AP427" s="74"/>
      <c r="AQ427" s="74"/>
      <c r="AR427" s="74"/>
      <c r="AS427" s="74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</row>
    <row r="428" spans="1:57" ht="16.5" customHeight="1">
      <c r="A428" s="1"/>
      <c r="B428" s="17"/>
      <c r="C428" s="254"/>
      <c r="D428" s="17"/>
      <c r="E428" s="17"/>
      <c r="F428" s="17"/>
      <c r="G428" s="18"/>
      <c r="H428" s="17"/>
      <c r="I428" s="17"/>
      <c r="J428" s="17"/>
      <c r="K428" s="19"/>
      <c r="L428" s="19"/>
      <c r="M428" s="19"/>
      <c r="N428" s="19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74"/>
      <c r="AD428" s="74"/>
      <c r="AE428" s="74"/>
      <c r="AF428" s="74"/>
      <c r="AG428" s="74"/>
      <c r="AH428" s="74"/>
      <c r="AI428" s="74"/>
      <c r="AJ428" s="74"/>
      <c r="AK428" s="74"/>
      <c r="AL428" s="74"/>
      <c r="AM428" s="74"/>
      <c r="AN428" s="78"/>
      <c r="AO428" s="78"/>
      <c r="AP428" s="74"/>
      <c r="AQ428" s="74"/>
      <c r="AR428" s="74"/>
      <c r="AS428" s="74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</row>
    <row r="429" spans="1:57" ht="16.5" customHeight="1">
      <c r="A429" s="1"/>
      <c r="B429" s="17"/>
      <c r="C429" s="254"/>
      <c r="D429" s="17"/>
      <c r="E429" s="17"/>
      <c r="F429" s="17"/>
      <c r="G429" s="18"/>
      <c r="H429" s="17"/>
      <c r="I429" s="17"/>
      <c r="J429" s="17"/>
      <c r="K429" s="19"/>
      <c r="L429" s="19"/>
      <c r="M429" s="19"/>
      <c r="N429" s="19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74"/>
      <c r="AD429" s="74"/>
      <c r="AE429" s="74"/>
      <c r="AF429" s="74"/>
      <c r="AG429" s="74"/>
      <c r="AH429" s="74"/>
      <c r="AI429" s="74"/>
      <c r="AJ429" s="74"/>
      <c r="AK429" s="74"/>
      <c r="AL429" s="74"/>
      <c r="AM429" s="74"/>
      <c r="AN429" s="78"/>
      <c r="AO429" s="78"/>
      <c r="AP429" s="74"/>
      <c r="AQ429" s="74"/>
      <c r="AR429" s="74"/>
      <c r="AS429" s="74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</row>
    <row r="430" spans="1:57" ht="16.5" customHeight="1">
      <c r="A430" s="1"/>
      <c r="B430" s="17"/>
      <c r="C430" s="254"/>
      <c r="D430" s="17"/>
      <c r="E430" s="17"/>
      <c r="F430" s="17"/>
      <c r="G430" s="18"/>
      <c r="H430" s="17"/>
      <c r="I430" s="17"/>
      <c r="J430" s="17"/>
      <c r="K430" s="19"/>
      <c r="L430" s="19"/>
      <c r="M430" s="19"/>
      <c r="N430" s="19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74"/>
      <c r="AD430" s="74"/>
      <c r="AE430" s="74"/>
      <c r="AF430" s="74"/>
      <c r="AG430" s="74"/>
      <c r="AH430" s="74"/>
      <c r="AI430" s="74"/>
      <c r="AJ430" s="74"/>
      <c r="AK430" s="74"/>
      <c r="AL430" s="74"/>
      <c r="AM430" s="74"/>
      <c r="AN430" s="78"/>
      <c r="AO430" s="78"/>
      <c r="AP430" s="74"/>
      <c r="AQ430" s="74"/>
      <c r="AR430" s="74"/>
      <c r="AS430" s="74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</row>
    <row r="431" spans="1:57" ht="16.5" customHeight="1">
      <c r="A431" s="1"/>
      <c r="B431" s="17"/>
      <c r="C431" s="254"/>
      <c r="D431" s="17"/>
      <c r="E431" s="17"/>
      <c r="F431" s="17"/>
      <c r="G431" s="18"/>
      <c r="H431" s="17"/>
      <c r="I431" s="17"/>
      <c r="J431" s="17"/>
      <c r="K431" s="19"/>
      <c r="L431" s="19"/>
      <c r="M431" s="19"/>
      <c r="N431" s="19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74"/>
      <c r="AD431" s="74"/>
      <c r="AE431" s="74"/>
      <c r="AF431" s="74"/>
      <c r="AG431" s="74"/>
      <c r="AH431" s="74"/>
      <c r="AI431" s="74"/>
      <c r="AJ431" s="74"/>
      <c r="AK431" s="74"/>
      <c r="AL431" s="74"/>
      <c r="AM431" s="74"/>
      <c r="AN431" s="78"/>
      <c r="AO431" s="78"/>
      <c r="AP431" s="74"/>
      <c r="AQ431" s="74"/>
      <c r="AR431" s="74"/>
      <c r="AS431" s="74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</row>
    <row r="432" spans="1:57" ht="16.5" customHeight="1">
      <c r="A432" s="1"/>
      <c r="B432" s="17"/>
      <c r="C432" s="254"/>
      <c r="D432" s="17"/>
      <c r="E432" s="17"/>
      <c r="F432" s="17"/>
      <c r="G432" s="18"/>
      <c r="H432" s="17"/>
      <c r="I432" s="17"/>
      <c r="J432" s="17"/>
      <c r="K432" s="19"/>
      <c r="L432" s="19"/>
      <c r="M432" s="19"/>
      <c r="N432" s="19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74"/>
      <c r="AD432" s="74"/>
      <c r="AE432" s="74"/>
      <c r="AF432" s="74"/>
      <c r="AG432" s="74"/>
      <c r="AH432" s="74"/>
      <c r="AI432" s="74"/>
      <c r="AJ432" s="74"/>
      <c r="AK432" s="74"/>
      <c r="AL432" s="74"/>
      <c r="AM432" s="74"/>
      <c r="AN432" s="78"/>
      <c r="AO432" s="78"/>
      <c r="AP432" s="74"/>
      <c r="AQ432" s="74"/>
      <c r="AR432" s="74"/>
      <c r="AS432" s="74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</row>
    <row r="433" spans="1:57" ht="16.5" customHeight="1">
      <c r="A433" s="1"/>
      <c r="B433" s="17"/>
      <c r="C433" s="254"/>
      <c r="D433" s="17"/>
      <c r="E433" s="17"/>
      <c r="F433" s="17"/>
      <c r="G433" s="18"/>
      <c r="H433" s="17"/>
      <c r="I433" s="17"/>
      <c r="J433" s="17"/>
      <c r="K433" s="19"/>
      <c r="L433" s="19"/>
      <c r="M433" s="19"/>
      <c r="N433" s="19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74"/>
      <c r="AD433" s="74"/>
      <c r="AE433" s="74"/>
      <c r="AF433" s="74"/>
      <c r="AG433" s="74"/>
      <c r="AH433" s="74"/>
      <c r="AI433" s="74"/>
      <c r="AJ433" s="74"/>
      <c r="AK433" s="74"/>
      <c r="AL433" s="74"/>
      <c r="AM433" s="74"/>
      <c r="AN433" s="78"/>
      <c r="AO433" s="78"/>
      <c r="AP433" s="74"/>
      <c r="AQ433" s="74"/>
      <c r="AR433" s="74"/>
      <c r="AS433" s="74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</row>
    <row r="434" spans="1:57" ht="16.5" customHeight="1">
      <c r="A434" s="1"/>
      <c r="B434" s="17"/>
      <c r="C434" s="254"/>
      <c r="D434" s="17"/>
      <c r="E434" s="17"/>
      <c r="F434" s="17"/>
      <c r="G434" s="18"/>
      <c r="H434" s="17"/>
      <c r="I434" s="17"/>
      <c r="J434" s="17"/>
      <c r="K434" s="19"/>
      <c r="L434" s="19"/>
      <c r="M434" s="19"/>
      <c r="N434" s="19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74"/>
      <c r="AD434" s="74"/>
      <c r="AE434" s="74"/>
      <c r="AF434" s="74"/>
      <c r="AG434" s="74"/>
      <c r="AH434" s="74"/>
      <c r="AI434" s="74"/>
      <c r="AJ434" s="74"/>
      <c r="AK434" s="74"/>
      <c r="AL434" s="74"/>
      <c r="AM434" s="74"/>
      <c r="AN434" s="78"/>
      <c r="AO434" s="78"/>
      <c r="AP434" s="74"/>
      <c r="AQ434" s="74"/>
      <c r="AR434" s="74"/>
      <c r="AS434" s="74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</row>
    <row r="435" spans="1:57" ht="16.5" customHeight="1">
      <c r="A435" s="1"/>
      <c r="B435" s="17"/>
      <c r="C435" s="254"/>
      <c r="D435" s="17"/>
      <c r="E435" s="17"/>
      <c r="F435" s="17"/>
      <c r="G435" s="18"/>
      <c r="H435" s="17"/>
      <c r="I435" s="17"/>
      <c r="J435" s="17"/>
      <c r="K435" s="19"/>
      <c r="L435" s="19"/>
      <c r="M435" s="19"/>
      <c r="N435" s="19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74"/>
      <c r="AD435" s="74"/>
      <c r="AE435" s="74"/>
      <c r="AF435" s="74"/>
      <c r="AG435" s="74"/>
      <c r="AH435" s="74"/>
      <c r="AI435" s="74"/>
      <c r="AJ435" s="74"/>
      <c r="AK435" s="74"/>
      <c r="AL435" s="74"/>
      <c r="AM435" s="74"/>
      <c r="AN435" s="78"/>
      <c r="AO435" s="78"/>
      <c r="AP435" s="74"/>
      <c r="AQ435" s="74"/>
      <c r="AR435" s="74"/>
      <c r="AS435" s="74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</row>
    <row r="436" spans="1:57" ht="16.5" customHeight="1">
      <c r="A436" s="1"/>
      <c r="B436" s="17"/>
      <c r="C436" s="254"/>
      <c r="D436" s="17"/>
      <c r="E436" s="17"/>
      <c r="F436" s="17"/>
      <c r="G436" s="18"/>
      <c r="H436" s="17"/>
      <c r="I436" s="17"/>
      <c r="J436" s="17"/>
      <c r="K436" s="19"/>
      <c r="L436" s="19"/>
      <c r="M436" s="19"/>
      <c r="N436" s="19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74"/>
      <c r="AD436" s="74"/>
      <c r="AE436" s="74"/>
      <c r="AF436" s="74"/>
      <c r="AG436" s="74"/>
      <c r="AH436" s="74"/>
      <c r="AI436" s="74"/>
      <c r="AJ436" s="74"/>
      <c r="AK436" s="74"/>
      <c r="AL436" s="74"/>
      <c r="AM436" s="74"/>
      <c r="AN436" s="78"/>
      <c r="AO436" s="78"/>
      <c r="AP436" s="74"/>
      <c r="AQ436" s="74"/>
      <c r="AR436" s="74"/>
      <c r="AS436" s="74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</row>
    <row r="437" spans="1:57" ht="16.5" customHeight="1">
      <c r="A437" s="1"/>
      <c r="B437" s="17"/>
      <c r="C437" s="254"/>
      <c r="D437" s="17"/>
      <c r="E437" s="17"/>
      <c r="F437" s="17"/>
      <c r="G437" s="18"/>
      <c r="H437" s="17"/>
      <c r="I437" s="17"/>
      <c r="J437" s="17"/>
      <c r="K437" s="19"/>
      <c r="L437" s="19"/>
      <c r="M437" s="19"/>
      <c r="N437" s="19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74"/>
      <c r="AD437" s="74"/>
      <c r="AE437" s="74"/>
      <c r="AF437" s="74"/>
      <c r="AG437" s="74"/>
      <c r="AH437" s="74"/>
      <c r="AI437" s="74"/>
      <c r="AJ437" s="74"/>
      <c r="AK437" s="74"/>
      <c r="AL437" s="74"/>
      <c r="AM437" s="74"/>
      <c r="AN437" s="78"/>
      <c r="AO437" s="78"/>
      <c r="AP437" s="74"/>
      <c r="AQ437" s="74"/>
      <c r="AR437" s="74"/>
      <c r="AS437" s="74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</row>
    <row r="438" spans="1:57" ht="16.5" customHeight="1">
      <c r="A438" s="1"/>
      <c r="B438" s="17"/>
      <c r="C438" s="254"/>
      <c r="D438" s="17"/>
      <c r="E438" s="17"/>
      <c r="F438" s="17"/>
      <c r="G438" s="18"/>
      <c r="H438" s="17"/>
      <c r="I438" s="17"/>
      <c r="J438" s="17"/>
      <c r="K438" s="19"/>
      <c r="L438" s="19"/>
      <c r="M438" s="19"/>
      <c r="N438" s="19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8"/>
      <c r="AO438" s="78"/>
      <c r="AP438" s="74"/>
      <c r="AQ438" s="74"/>
      <c r="AR438" s="74"/>
      <c r="AS438" s="74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</row>
    <row r="439" spans="1:57" ht="16.5" customHeight="1">
      <c r="A439" s="1"/>
      <c r="B439" s="17"/>
      <c r="C439" s="254"/>
      <c r="D439" s="17"/>
      <c r="E439" s="17"/>
      <c r="F439" s="17"/>
      <c r="G439" s="18"/>
      <c r="H439" s="17"/>
      <c r="I439" s="17"/>
      <c r="J439" s="17"/>
      <c r="K439" s="19"/>
      <c r="L439" s="19"/>
      <c r="M439" s="19"/>
      <c r="N439" s="19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8"/>
      <c r="AO439" s="78"/>
      <c r="AP439" s="74"/>
      <c r="AQ439" s="74"/>
      <c r="AR439" s="74"/>
      <c r="AS439" s="74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</row>
    <row r="440" spans="1:57" ht="16.5" customHeight="1">
      <c r="A440" s="1"/>
      <c r="B440" s="17"/>
      <c r="C440" s="254"/>
      <c r="D440" s="17"/>
      <c r="E440" s="17"/>
      <c r="F440" s="17"/>
      <c r="G440" s="18"/>
      <c r="H440" s="17"/>
      <c r="I440" s="17"/>
      <c r="J440" s="17"/>
      <c r="K440" s="19"/>
      <c r="L440" s="19"/>
      <c r="M440" s="19"/>
      <c r="N440" s="19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8"/>
      <c r="AO440" s="78"/>
      <c r="AP440" s="74"/>
      <c r="AQ440" s="74"/>
      <c r="AR440" s="74"/>
      <c r="AS440" s="74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</row>
    <row r="441" spans="1:57" ht="16.5" customHeight="1">
      <c r="A441" s="1"/>
      <c r="B441" s="17"/>
      <c r="C441" s="254"/>
      <c r="D441" s="17"/>
      <c r="E441" s="17"/>
      <c r="F441" s="17"/>
      <c r="G441" s="18"/>
      <c r="H441" s="17"/>
      <c r="I441" s="17"/>
      <c r="J441" s="17"/>
      <c r="K441" s="19"/>
      <c r="L441" s="19"/>
      <c r="M441" s="19"/>
      <c r="N441" s="19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8"/>
      <c r="AO441" s="78"/>
      <c r="AP441" s="74"/>
      <c r="AQ441" s="74"/>
      <c r="AR441" s="74"/>
      <c r="AS441" s="74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</row>
    <row r="442" spans="1:57" ht="16.5" customHeight="1">
      <c r="A442" s="1"/>
      <c r="B442" s="17"/>
      <c r="C442" s="254"/>
      <c r="D442" s="17"/>
      <c r="E442" s="17"/>
      <c r="F442" s="17"/>
      <c r="G442" s="18"/>
      <c r="H442" s="17"/>
      <c r="I442" s="17"/>
      <c r="J442" s="17"/>
      <c r="K442" s="19"/>
      <c r="L442" s="19"/>
      <c r="M442" s="19"/>
      <c r="N442" s="19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8"/>
      <c r="AO442" s="78"/>
      <c r="AP442" s="74"/>
      <c r="AQ442" s="74"/>
      <c r="AR442" s="74"/>
      <c r="AS442" s="74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</row>
    <row r="443" spans="1:57" ht="16.5" customHeight="1">
      <c r="A443" s="1"/>
      <c r="B443" s="17"/>
      <c r="C443" s="254"/>
      <c r="D443" s="17"/>
      <c r="E443" s="17"/>
      <c r="F443" s="17"/>
      <c r="G443" s="18"/>
      <c r="H443" s="17"/>
      <c r="I443" s="17"/>
      <c r="J443" s="17"/>
      <c r="K443" s="19"/>
      <c r="L443" s="19"/>
      <c r="M443" s="19"/>
      <c r="N443" s="19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8"/>
      <c r="AO443" s="78"/>
      <c r="AP443" s="74"/>
      <c r="AQ443" s="74"/>
      <c r="AR443" s="74"/>
      <c r="AS443" s="74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</row>
    <row r="444" spans="1:57" ht="16.5" customHeight="1">
      <c r="A444" s="1"/>
      <c r="B444" s="17"/>
      <c r="C444" s="254"/>
      <c r="D444" s="17"/>
      <c r="E444" s="17"/>
      <c r="F444" s="17"/>
      <c r="G444" s="18"/>
      <c r="H444" s="17"/>
      <c r="I444" s="17"/>
      <c r="J444" s="17"/>
      <c r="K444" s="19"/>
      <c r="L444" s="19"/>
      <c r="M444" s="19"/>
      <c r="N444" s="19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8"/>
      <c r="AO444" s="78"/>
      <c r="AP444" s="74"/>
      <c r="AQ444" s="74"/>
      <c r="AR444" s="74"/>
      <c r="AS444" s="74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</row>
    <row r="445" spans="1:57" ht="16.5" customHeight="1">
      <c r="A445" s="1"/>
      <c r="B445" s="17"/>
      <c r="C445" s="254"/>
      <c r="D445" s="17"/>
      <c r="E445" s="17"/>
      <c r="F445" s="17"/>
      <c r="G445" s="18"/>
      <c r="H445" s="17"/>
      <c r="I445" s="17"/>
      <c r="J445" s="17"/>
      <c r="K445" s="19"/>
      <c r="L445" s="19"/>
      <c r="M445" s="19"/>
      <c r="N445" s="19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8"/>
      <c r="AO445" s="78"/>
      <c r="AP445" s="74"/>
      <c r="AQ445" s="74"/>
      <c r="AR445" s="74"/>
      <c r="AS445" s="74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</row>
    <row r="446" spans="1:57" ht="16.5" customHeight="1">
      <c r="A446" s="1"/>
      <c r="B446" s="17"/>
      <c r="C446" s="254"/>
      <c r="D446" s="17"/>
      <c r="E446" s="17"/>
      <c r="F446" s="17"/>
      <c r="G446" s="18"/>
      <c r="H446" s="17"/>
      <c r="I446" s="17"/>
      <c r="J446" s="17"/>
      <c r="K446" s="19"/>
      <c r="L446" s="19"/>
      <c r="M446" s="19"/>
      <c r="N446" s="19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8"/>
      <c r="AO446" s="78"/>
      <c r="AP446" s="74"/>
      <c r="AQ446" s="74"/>
      <c r="AR446" s="74"/>
      <c r="AS446" s="74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</row>
    <row r="447" spans="1:57" ht="16.5" customHeight="1">
      <c r="A447" s="1"/>
      <c r="B447" s="17"/>
      <c r="C447" s="254"/>
      <c r="D447" s="17"/>
      <c r="E447" s="17"/>
      <c r="F447" s="17"/>
      <c r="G447" s="18"/>
      <c r="H447" s="17"/>
      <c r="I447" s="17"/>
      <c r="J447" s="17"/>
      <c r="K447" s="19"/>
      <c r="L447" s="19"/>
      <c r="M447" s="19"/>
      <c r="N447" s="19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8"/>
      <c r="AO447" s="78"/>
      <c r="AP447" s="74"/>
      <c r="AQ447" s="74"/>
      <c r="AR447" s="74"/>
      <c r="AS447" s="74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</row>
    <row r="448" spans="1:57" ht="16.5" customHeight="1">
      <c r="A448" s="1"/>
      <c r="B448" s="17"/>
      <c r="C448" s="254"/>
      <c r="D448" s="17"/>
      <c r="E448" s="17"/>
      <c r="F448" s="17"/>
      <c r="G448" s="18"/>
      <c r="H448" s="17"/>
      <c r="I448" s="17"/>
      <c r="J448" s="17"/>
      <c r="K448" s="19"/>
      <c r="L448" s="19"/>
      <c r="M448" s="19"/>
      <c r="N448" s="19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8"/>
      <c r="AO448" s="78"/>
      <c r="AP448" s="74"/>
      <c r="AQ448" s="74"/>
      <c r="AR448" s="74"/>
      <c r="AS448" s="74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</row>
    <row r="449" spans="1:57" ht="16.5" customHeight="1">
      <c r="A449" s="1"/>
      <c r="B449" s="17"/>
      <c r="C449" s="254"/>
      <c r="D449" s="17"/>
      <c r="E449" s="17"/>
      <c r="F449" s="17"/>
      <c r="G449" s="18"/>
      <c r="H449" s="17"/>
      <c r="I449" s="17"/>
      <c r="J449" s="17"/>
      <c r="K449" s="19"/>
      <c r="L449" s="19"/>
      <c r="M449" s="19"/>
      <c r="N449" s="19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8"/>
      <c r="AO449" s="78"/>
      <c r="AP449" s="74"/>
      <c r="AQ449" s="74"/>
      <c r="AR449" s="74"/>
      <c r="AS449" s="74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</row>
    <row r="450" spans="1:57" ht="16.5" customHeight="1">
      <c r="A450" s="1"/>
      <c r="B450" s="17"/>
      <c r="C450" s="254"/>
      <c r="D450" s="17"/>
      <c r="E450" s="17"/>
      <c r="F450" s="17"/>
      <c r="G450" s="18"/>
      <c r="H450" s="17"/>
      <c r="I450" s="17"/>
      <c r="J450" s="17"/>
      <c r="K450" s="19"/>
      <c r="L450" s="19"/>
      <c r="M450" s="19"/>
      <c r="N450" s="19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8"/>
      <c r="AO450" s="78"/>
      <c r="AP450" s="74"/>
      <c r="AQ450" s="74"/>
      <c r="AR450" s="74"/>
      <c r="AS450" s="74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</row>
    <row r="451" spans="1:57" ht="16.5" customHeight="1">
      <c r="A451" s="1"/>
      <c r="B451" s="17"/>
      <c r="C451" s="254"/>
      <c r="D451" s="17"/>
      <c r="E451" s="17"/>
      <c r="F451" s="17"/>
      <c r="G451" s="18"/>
      <c r="H451" s="17"/>
      <c r="I451" s="17"/>
      <c r="J451" s="17"/>
      <c r="K451" s="19"/>
      <c r="L451" s="19"/>
      <c r="M451" s="19"/>
      <c r="N451" s="19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8"/>
      <c r="AO451" s="78"/>
      <c r="AP451" s="74"/>
      <c r="AQ451" s="74"/>
      <c r="AR451" s="74"/>
      <c r="AS451" s="74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</row>
    <row r="452" spans="1:57" ht="16.5" customHeight="1">
      <c r="A452" s="1"/>
      <c r="B452" s="17"/>
      <c r="C452" s="254"/>
      <c r="D452" s="17"/>
      <c r="E452" s="17"/>
      <c r="F452" s="17"/>
      <c r="G452" s="18"/>
      <c r="H452" s="17"/>
      <c r="I452" s="17"/>
      <c r="J452" s="17"/>
      <c r="K452" s="19"/>
      <c r="L452" s="19"/>
      <c r="M452" s="19"/>
      <c r="N452" s="19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8"/>
      <c r="AO452" s="78"/>
      <c r="AP452" s="74"/>
      <c r="AQ452" s="74"/>
      <c r="AR452" s="74"/>
      <c r="AS452" s="74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</row>
    <row r="453" spans="1:57" ht="16.5" customHeight="1">
      <c r="A453" s="1"/>
      <c r="B453" s="17"/>
      <c r="C453" s="254"/>
      <c r="D453" s="17"/>
      <c r="E453" s="17"/>
      <c r="F453" s="17"/>
      <c r="G453" s="18"/>
      <c r="H453" s="17"/>
      <c r="I453" s="17"/>
      <c r="J453" s="17"/>
      <c r="K453" s="19"/>
      <c r="L453" s="19"/>
      <c r="M453" s="19"/>
      <c r="N453" s="19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8"/>
      <c r="AO453" s="78"/>
      <c r="AP453" s="74"/>
      <c r="AQ453" s="74"/>
      <c r="AR453" s="74"/>
      <c r="AS453" s="74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</row>
    <row r="454" spans="1:57" ht="16.5" customHeight="1">
      <c r="A454" s="1"/>
      <c r="B454" s="17"/>
      <c r="C454" s="254"/>
      <c r="D454" s="17"/>
      <c r="E454" s="17"/>
      <c r="F454" s="17"/>
      <c r="G454" s="18"/>
      <c r="H454" s="17"/>
      <c r="I454" s="17"/>
      <c r="J454" s="17"/>
      <c r="K454" s="19"/>
      <c r="L454" s="19"/>
      <c r="M454" s="19"/>
      <c r="N454" s="19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8"/>
      <c r="AO454" s="78"/>
      <c r="AP454" s="74"/>
      <c r="AQ454" s="74"/>
      <c r="AR454" s="74"/>
      <c r="AS454" s="74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</row>
    <row r="455" spans="1:57" ht="16.5" customHeight="1">
      <c r="A455" s="1"/>
      <c r="B455" s="17"/>
      <c r="C455" s="254"/>
      <c r="D455" s="17"/>
      <c r="E455" s="17"/>
      <c r="F455" s="17"/>
      <c r="G455" s="18"/>
      <c r="H455" s="17"/>
      <c r="I455" s="17"/>
      <c r="J455" s="17"/>
      <c r="K455" s="19"/>
      <c r="L455" s="19"/>
      <c r="M455" s="19"/>
      <c r="N455" s="19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8"/>
      <c r="AO455" s="78"/>
      <c r="AP455" s="74"/>
      <c r="AQ455" s="74"/>
      <c r="AR455" s="74"/>
      <c r="AS455" s="74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</row>
    <row r="456" spans="1:57" ht="16.5" customHeight="1">
      <c r="A456" s="1"/>
      <c r="B456" s="17"/>
      <c r="C456" s="254"/>
      <c r="D456" s="17"/>
      <c r="E456" s="17"/>
      <c r="F456" s="17"/>
      <c r="G456" s="18"/>
      <c r="H456" s="17"/>
      <c r="I456" s="17"/>
      <c r="J456" s="17"/>
      <c r="K456" s="19"/>
      <c r="L456" s="19"/>
      <c r="M456" s="19"/>
      <c r="N456" s="19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8"/>
      <c r="AO456" s="78"/>
      <c r="AP456" s="74"/>
      <c r="AQ456" s="74"/>
      <c r="AR456" s="74"/>
      <c r="AS456" s="74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</row>
    <row r="457" spans="1:57" ht="16.5" customHeight="1">
      <c r="A457" s="1"/>
      <c r="B457" s="17"/>
      <c r="C457" s="254"/>
      <c r="D457" s="17"/>
      <c r="E457" s="17"/>
      <c r="F457" s="17"/>
      <c r="G457" s="18"/>
      <c r="H457" s="17"/>
      <c r="I457" s="17"/>
      <c r="J457" s="17"/>
      <c r="K457" s="19"/>
      <c r="L457" s="19"/>
      <c r="M457" s="19"/>
      <c r="N457" s="19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8"/>
      <c r="AO457" s="78"/>
      <c r="AP457" s="74"/>
      <c r="AQ457" s="74"/>
      <c r="AR457" s="74"/>
      <c r="AS457" s="74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</row>
    <row r="458" spans="1:57" ht="16.5" customHeight="1">
      <c r="A458" s="1"/>
      <c r="B458" s="17"/>
      <c r="C458" s="254"/>
      <c r="D458" s="17"/>
      <c r="E458" s="17"/>
      <c r="F458" s="17"/>
      <c r="G458" s="18"/>
      <c r="H458" s="17"/>
      <c r="I458" s="17"/>
      <c r="J458" s="17"/>
      <c r="K458" s="19"/>
      <c r="L458" s="19"/>
      <c r="M458" s="19"/>
      <c r="N458" s="19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74"/>
      <c r="AD458" s="74"/>
      <c r="AE458" s="74"/>
      <c r="AF458" s="74"/>
      <c r="AG458" s="74"/>
      <c r="AH458" s="74"/>
      <c r="AI458" s="74"/>
      <c r="AJ458" s="74"/>
      <c r="AK458" s="74"/>
      <c r="AL458" s="74"/>
      <c r="AM458" s="74"/>
      <c r="AN458" s="78"/>
      <c r="AO458" s="78"/>
      <c r="AP458" s="74"/>
      <c r="AQ458" s="74"/>
      <c r="AR458" s="74"/>
      <c r="AS458" s="74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</row>
    <row r="459" spans="1:57" ht="16.5" customHeight="1">
      <c r="A459" s="1"/>
      <c r="B459" s="17"/>
      <c r="C459" s="254"/>
      <c r="D459" s="17"/>
      <c r="E459" s="17"/>
      <c r="F459" s="17"/>
      <c r="G459" s="18"/>
      <c r="H459" s="17"/>
      <c r="I459" s="17"/>
      <c r="J459" s="17"/>
      <c r="K459" s="19"/>
      <c r="L459" s="19"/>
      <c r="M459" s="19"/>
      <c r="N459" s="19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74"/>
      <c r="AD459" s="74"/>
      <c r="AE459" s="74"/>
      <c r="AF459" s="74"/>
      <c r="AG459" s="74"/>
      <c r="AH459" s="74"/>
      <c r="AI459" s="74"/>
      <c r="AJ459" s="74"/>
      <c r="AK459" s="74"/>
      <c r="AL459" s="74"/>
      <c r="AM459" s="74"/>
      <c r="AN459" s="78"/>
      <c r="AO459" s="78"/>
      <c r="AP459" s="74"/>
      <c r="AQ459" s="74"/>
      <c r="AR459" s="74"/>
      <c r="AS459" s="74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</row>
    <row r="460" spans="1:57" ht="16.5" customHeight="1">
      <c r="A460" s="1"/>
      <c r="B460" s="17"/>
      <c r="C460" s="254"/>
      <c r="D460" s="17"/>
      <c r="E460" s="17"/>
      <c r="F460" s="17"/>
      <c r="G460" s="18"/>
      <c r="H460" s="17"/>
      <c r="I460" s="17"/>
      <c r="J460" s="17"/>
      <c r="K460" s="19"/>
      <c r="L460" s="19"/>
      <c r="M460" s="19"/>
      <c r="N460" s="19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74"/>
      <c r="AD460" s="74"/>
      <c r="AE460" s="74"/>
      <c r="AF460" s="74"/>
      <c r="AG460" s="74"/>
      <c r="AH460" s="74"/>
      <c r="AI460" s="74"/>
      <c r="AJ460" s="74"/>
      <c r="AK460" s="74"/>
      <c r="AL460" s="74"/>
      <c r="AM460" s="74"/>
      <c r="AN460" s="78"/>
      <c r="AO460" s="78"/>
      <c r="AP460" s="74"/>
      <c r="AQ460" s="74"/>
      <c r="AR460" s="74"/>
      <c r="AS460" s="74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</row>
    <row r="461" spans="1:57" ht="16.5" customHeight="1">
      <c r="A461" s="1"/>
      <c r="B461" s="17"/>
      <c r="C461" s="254"/>
      <c r="D461" s="17"/>
      <c r="E461" s="17"/>
      <c r="F461" s="17"/>
      <c r="G461" s="18"/>
      <c r="H461" s="17"/>
      <c r="I461" s="17"/>
      <c r="J461" s="17"/>
      <c r="K461" s="19"/>
      <c r="L461" s="19"/>
      <c r="M461" s="19"/>
      <c r="N461" s="19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74"/>
      <c r="AD461" s="74"/>
      <c r="AE461" s="74"/>
      <c r="AF461" s="74"/>
      <c r="AG461" s="74"/>
      <c r="AH461" s="74"/>
      <c r="AI461" s="74"/>
      <c r="AJ461" s="74"/>
      <c r="AK461" s="74"/>
      <c r="AL461" s="74"/>
      <c r="AM461" s="74"/>
      <c r="AN461" s="78"/>
      <c r="AO461" s="78"/>
      <c r="AP461" s="74"/>
      <c r="AQ461" s="74"/>
      <c r="AR461" s="74"/>
      <c r="AS461" s="74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</row>
    <row r="462" spans="1:57" ht="16.5" customHeight="1">
      <c r="A462" s="1"/>
      <c r="B462" s="17"/>
      <c r="C462" s="254"/>
      <c r="D462" s="17"/>
      <c r="E462" s="17"/>
      <c r="F462" s="17"/>
      <c r="G462" s="18"/>
      <c r="H462" s="17"/>
      <c r="I462" s="17"/>
      <c r="J462" s="17"/>
      <c r="K462" s="19"/>
      <c r="L462" s="19"/>
      <c r="M462" s="19"/>
      <c r="N462" s="19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74"/>
      <c r="AD462" s="74"/>
      <c r="AE462" s="74"/>
      <c r="AF462" s="74"/>
      <c r="AG462" s="74"/>
      <c r="AH462" s="74"/>
      <c r="AI462" s="74"/>
      <c r="AJ462" s="74"/>
      <c r="AK462" s="74"/>
      <c r="AL462" s="74"/>
      <c r="AM462" s="74"/>
      <c r="AN462" s="78"/>
      <c r="AO462" s="78"/>
      <c r="AP462" s="74"/>
      <c r="AQ462" s="74"/>
      <c r="AR462" s="74"/>
      <c r="AS462" s="74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</row>
    <row r="463" spans="1:57" ht="16.5" customHeight="1">
      <c r="A463" s="1"/>
      <c r="B463" s="17"/>
      <c r="C463" s="254"/>
      <c r="D463" s="17"/>
      <c r="E463" s="17"/>
      <c r="F463" s="17"/>
      <c r="G463" s="18"/>
      <c r="H463" s="17"/>
      <c r="I463" s="17"/>
      <c r="J463" s="17"/>
      <c r="K463" s="19"/>
      <c r="L463" s="19"/>
      <c r="M463" s="19"/>
      <c r="N463" s="19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74"/>
      <c r="AD463" s="74"/>
      <c r="AE463" s="74"/>
      <c r="AF463" s="74"/>
      <c r="AG463" s="74"/>
      <c r="AH463" s="74"/>
      <c r="AI463" s="74"/>
      <c r="AJ463" s="74"/>
      <c r="AK463" s="74"/>
      <c r="AL463" s="74"/>
      <c r="AM463" s="74"/>
      <c r="AN463" s="78"/>
      <c r="AO463" s="78"/>
      <c r="AP463" s="74"/>
      <c r="AQ463" s="74"/>
      <c r="AR463" s="74"/>
      <c r="AS463" s="74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</row>
    <row r="464" spans="1:57" ht="16.5" customHeight="1">
      <c r="A464" s="1"/>
      <c r="B464" s="17"/>
      <c r="C464" s="254"/>
      <c r="D464" s="17"/>
      <c r="E464" s="17"/>
      <c r="F464" s="17"/>
      <c r="G464" s="18"/>
      <c r="H464" s="17"/>
      <c r="I464" s="17"/>
      <c r="J464" s="17"/>
      <c r="K464" s="19"/>
      <c r="L464" s="19"/>
      <c r="M464" s="19"/>
      <c r="N464" s="19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74"/>
      <c r="AD464" s="74"/>
      <c r="AE464" s="74"/>
      <c r="AF464" s="74"/>
      <c r="AG464" s="74"/>
      <c r="AH464" s="74"/>
      <c r="AI464" s="74"/>
      <c r="AJ464" s="74"/>
      <c r="AK464" s="74"/>
      <c r="AL464" s="74"/>
      <c r="AM464" s="74"/>
      <c r="AN464" s="78"/>
      <c r="AO464" s="78"/>
      <c r="AP464" s="74"/>
      <c r="AQ464" s="74"/>
      <c r="AR464" s="74"/>
      <c r="AS464" s="74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</row>
    <row r="465" spans="1:57" ht="16.5" customHeight="1">
      <c r="A465" s="1"/>
      <c r="B465" s="17"/>
      <c r="C465" s="254"/>
      <c r="D465" s="17"/>
      <c r="E465" s="17"/>
      <c r="F465" s="17"/>
      <c r="G465" s="18"/>
      <c r="H465" s="17"/>
      <c r="I465" s="17"/>
      <c r="J465" s="17"/>
      <c r="K465" s="19"/>
      <c r="L465" s="19"/>
      <c r="M465" s="19"/>
      <c r="N465" s="19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74"/>
      <c r="AD465" s="74"/>
      <c r="AE465" s="74"/>
      <c r="AF465" s="74"/>
      <c r="AG465" s="74"/>
      <c r="AH465" s="74"/>
      <c r="AI465" s="74"/>
      <c r="AJ465" s="74"/>
      <c r="AK465" s="74"/>
      <c r="AL465" s="74"/>
      <c r="AM465" s="74"/>
      <c r="AN465" s="78"/>
      <c r="AO465" s="78"/>
      <c r="AP465" s="74"/>
      <c r="AQ465" s="74"/>
      <c r="AR465" s="74"/>
      <c r="AS465" s="74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</row>
    <row r="466" spans="1:57" ht="16.5" customHeight="1">
      <c r="A466" s="1"/>
      <c r="B466" s="17"/>
      <c r="C466" s="254"/>
      <c r="D466" s="17"/>
      <c r="E466" s="17"/>
      <c r="F466" s="17"/>
      <c r="G466" s="18"/>
      <c r="H466" s="17"/>
      <c r="I466" s="17"/>
      <c r="J466" s="17"/>
      <c r="K466" s="19"/>
      <c r="L466" s="19"/>
      <c r="M466" s="19"/>
      <c r="N466" s="19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74"/>
      <c r="AD466" s="74"/>
      <c r="AE466" s="74"/>
      <c r="AF466" s="74"/>
      <c r="AG466" s="74"/>
      <c r="AH466" s="74"/>
      <c r="AI466" s="74"/>
      <c r="AJ466" s="74"/>
      <c r="AK466" s="74"/>
      <c r="AL466" s="74"/>
      <c r="AM466" s="74"/>
      <c r="AN466" s="78"/>
      <c r="AO466" s="78"/>
      <c r="AP466" s="74"/>
      <c r="AQ466" s="74"/>
      <c r="AR466" s="74"/>
      <c r="AS466" s="74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</row>
    <row r="467" spans="1:57" ht="16.5" customHeight="1">
      <c r="A467" s="1"/>
      <c r="B467" s="17"/>
      <c r="C467" s="254"/>
      <c r="D467" s="17"/>
      <c r="E467" s="17"/>
      <c r="F467" s="17"/>
      <c r="G467" s="18"/>
      <c r="H467" s="17"/>
      <c r="I467" s="17"/>
      <c r="J467" s="17"/>
      <c r="K467" s="19"/>
      <c r="L467" s="19"/>
      <c r="M467" s="19"/>
      <c r="N467" s="19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74"/>
      <c r="AD467" s="74"/>
      <c r="AE467" s="74"/>
      <c r="AF467" s="74"/>
      <c r="AG467" s="74"/>
      <c r="AH467" s="74"/>
      <c r="AI467" s="74"/>
      <c r="AJ467" s="74"/>
      <c r="AK467" s="74"/>
      <c r="AL467" s="74"/>
      <c r="AM467" s="74"/>
      <c r="AN467" s="78"/>
      <c r="AO467" s="78"/>
      <c r="AP467" s="74"/>
      <c r="AQ467" s="74"/>
      <c r="AR467" s="74"/>
      <c r="AS467" s="74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</row>
    <row r="468" spans="1:57" ht="16.5" customHeight="1">
      <c r="A468" s="1"/>
      <c r="B468" s="17"/>
      <c r="C468" s="254"/>
      <c r="D468" s="17"/>
      <c r="E468" s="17"/>
      <c r="F468" s="17"/>
      <c r="G468" s="18"/>
      <c r="H468" s="17"/>
      <c r="I468" s="17"/>
      <c r="J468" s="17"/>
      <c r="K468" s="19"/>
      <c r="L468" s="19"/>
      <c r="M468" s="19"/>
      <c r="N468" s="19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74"/>
      <c r="AD468" s="74"/>
      <c r="AE468" s="74"/>
      <c r="AF468" s="74"/>
      <c r="AG468" s="74"/>
      <c r="AH468" s="74"/>
      <c r="AI468" s="74"/>
      <c r="AJ468" s="74"/>
      <c r="AK468" s="74"/>
      <c r="AL468" s="74"/>
      <c r="AM468" s="74"/>
      <c r="AN468" s="78"/>
      <c r="AO468" s="78"/>
      <c r="AP468" s="74"/>
      <c r="AQ468" s="74"/>
      <c r="AR468" s="74"/>
      <c r="AS468" s="74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</row>
    <row r="469" spans="1:57" ht="16.5" customHeight="1">
      <c r="A469" s="1"/>
      <c r="B469" s="17"/>
      <c r="C469" s="254"/>
      <c r="D469" s="17"/>
      <c r="E469" s="17"/>
      <c r="F469" s="17"/>
      <c r="G469" s="18"/>
      <c r="H469" s="17"/>
      <c r="I469" s="17"/>
      <c r="J469" s="17"/>
      <c r="K469" s="19"/>
      <c r="L469" s="19"/>
      <c r="M469" s="19"/>
      <c r="N469" s="19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74"/>
      <c r="AD469" s="74"/>
      <c r="AE469" s="74"/>
      <c r="AF469" s="74"/>
      <c r="AG469" s="74"/>
      <c r="AH469" s="74"/>
      <c r="AI469" s="74"/>
      <c r="AJ469" s="74"/>
      <c r="AK469" s="74"/>
      <c r="AL469" s="74"/>
      <c r="AM469" s="74"/>
      <c r="AN469" s="78"/>
      <c r="AO469" s="78"/>
      <c r="AP469" s="74"/>
      <c r="AQ469" s="74"/>
      <c r="AR469" s="74"/>
      <c r="AS469" s="74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</row>
    <row r="470" spans="1:57" ht="16.5" customHeight="1">
      <c r="A470" s="1"/>
      <c r="B470" s="17"/>
      <c r="C470" s="254"/>
      <c r="D470" s="17"/>
      <c r="E470" s="17"/>
      <c r="F470" s="17"/>
      <c r="G470" s="18"/>
      <c r="H470" s="17"/>
      <c r="I470" s="17"/>
      <c r="J470" s="17"/>
      <c r="K470" s="19"/>
      <c r="L470" s="19"/>
      <c r="M470" s="19"/>
      <c r="N470" s="19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74"/>
      <c r="AD470" s="74"/>
      <c r="AE470" s="74"/>
      <c r="AF470" s="74"/>
      <c r="AG470" s="74"/>
      <c r="AH470" s="74"/>
      <c r="AI470" s="74"/>
      <c r="AJ470" s="74"/>
      <c r="AK470" s="74"/>
      <c r="AL470" s="74"/>
      <c r="AM470" s="74"/>
      <c r="AN470" s="78"/>
      <c r="AO470" s="78"/>
      <c r="AP470" s="74"/>
      <c r="AQ470" s="74"/>
      <c r="AR470" s="74"/>
      <c r="AS470" s="74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</row>
    <row r="471" spans="1:57" ht="16.5" customHeight="1">
      <c r="A471" s="1"/>
      <c r="B471" s="17"/>
      <c r="C471" s="254"/>
      <c r="D471" s="17"/>
      <c r="E471" s="17"/>
      <c r="F471" s="17"/>
      <c r="G471" s="18"/>
      <c r="H471" s="17"/>
      <c r="I471" s="17"/>
      <c r="J471" s="17"/>
      <c r="K471" s="19"/>
      <c r="L471" s="19"/>
      <c r="M471" s="19"/>
      <c r="N471" s="19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74"/>
      <c r="AD471" s="74"/>
      <c r="AE471" s="74"/>
      <c r="AF471" s="74"/>
      <c r="AG471" s="74"/>
      <c r="AH471" s="74"/>
      <c r="AI471" s="74"/>
      <c r="AJ471" s="74"/>
      <c r="AK471" s="74"/>
      <c r="AL471" s="74"/>
      <c r="AM471" s="74"/>
      <c r="AN471" s="78"/>
      <c r="AO471" s="78"/>
      <c r="AP471" s="74"/>
      <c r="AQ471" s="74"/>
      <c r="AR471" s="74"/>
      <c r="AS471" s="74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</row>
    <row r="472" spans="1:57" ht="16.5" customHeight="1">
      <c r="A472" s="1"/>
      <c r="B472" s="17"/>
      <c r="C472" s="254"/>
      <c r="D472" s="17"/>
      <c r="E472" s="17"/>
      <c r="F472" s="17"/>
      <c r="G472" s="18"/>
      <c r="H472" s="17"/>
      <c r="I472" s="17"/>
      <c r="J472" s="17"/>
      <c r="K472" s="19"/>
      <c r="L472" s="19"/>
      <c r="M472" s="19"/>
      <c r="N472" s="19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74"/>
      <c r="AD472" s="74"/>
      <c r="AE472" s="74"/>
      <c r="AF472" s="74"/>
      <c r="AG472" s="74"/>
      <c r="AH472" s="74"/>
      <c r="AI472" s="74"/>
      <c r="AJ472" s="74"/>
      <c r="AK472" s="74"/>
      <c r="AL472" s="74"/>
      <c r="AM472" s="74"/>
      <c r="AN472" s="78"/>
      <c r="AO472" s="78"/>
      <c r="AP472" s="74"/>
      <c r="AQ472" s="74"/>
      <c r="AR472" s="74"/>
      <c r="AS472" s="74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</row>
    <row r="473" spans="1:57" ht="16.5" customHeight="1">
      <c r="A473" s="1"/>
      <c r="B473" s="17"/>
      <c r="C473" s="254"/>
      <c r="D473" s="17"/>
      <c r="E473" s="17"/>
      <c r="F473" s="17"/>
      <c r="G473" s="18"/>
      <c r="H473" s="17"/>
      <c r="I473" s="17"/>
      <c r="J473" s="17"/>
      <c r="K473" s="19"/>
      <c r="L473" s="19"/>
      <c r="M473" s="19"/>
      <c r="N473" s="19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74"/>
      <c r="AD473" s="74"/>
      <c r="AE473" s="74"/>
      <c r="AF473" s="74"/>
      <c r="AG473" s="74"/>
      <c r="AH473" s="74"/>
      <c r="AI473" s="74"/>
      <c r="AJ473" s="74"/>
      <c r="AK473" s="74"/>
      <c r="AL473" s="74"/>
      <c r="AM473" s="74"/>
      <c r="AN473" s="78"/>
      <c r="AO473" s="78"/>
      <c r="AP473" s="74"/>
      <c r="AQ473" s="74"/>
      <c r="AR473" s="74"/>
      <c r="AS473" s="74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</row>
    <row r="474" spans="1:57" ht="16.5" customHeight="1">
      <c r="A474" s="1"/>
      <c r="B474" s="17"/>
      <c r="C474" s="254"/>
      <c r="D474" s="17"/>
      <c r="E474" s="17"/>
      <c r="F474" s="17"/>
      <c r="G474" s="18"/>
      <c r="H474" s="17"/>
      <c r="I474" s="17"/>
      <c r="J474" s="17"/>
      <c r="K474" s="19"/>
      <c r="L474" s="19"/>
      <c r="M474" s="19"/>
      <c r="N474" s="19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74"/>
      <c r="AD474" s="74"/>
      <c r="AE474" s="74"/>
      <c r="AF474" s="74"/>
      <c r="AG474" s="74"/>
      <c r="AH474" s="74"/>
      <c r="AI474" s="74"/>
      <c r="AJ474" s="74"/>
      <c r="AK474" s="74"/>
      <c r="AL474" s="74"/>
      <c r="AM474" s="74"/>
      <c r="AN474" s="78"/>
      <c r="AO474" s="78"/>
      <c r="AP474" s="74"/>
      <c r="AQ474" s="74"/>
      <c r="AR474" s="74"/>
      <c r="AS474" s="74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</row>
    <row r="475" spans="1:57" ht="16.5" customHeight="1">
      <c r="A475" s="1"/>
      <c r="B475" s="17"/>
      <c r="C475" s="254"/>
      <c r="D475" s="17"/>
      <c r="E475" s="17"/>
      <c r="F475" s="17"/>
      <c r="G475" s="18"/>
      <c r="H475" s="17"/>
      <c r="I475" s="17"/>
      <c r="J475" s="17"/>
      <c r="K475" s="19"/>
      <c r="L475" s="19"/>
      <c r="M475" s="19"/>
      <c r="N475" s="19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74"/>
      <c r="AD475" s="74"/>
      <c r="AE475" s="74"/>
      <c r="AF475" s="74"/>
      <c r="AG475" s="74"/>
      <c r="AH475" s="74"/>
      <c r="AI475" s="74"/>
      <c r="AJ475" s="74"/>
      <c r="AK475" s="74"/>
      <c r="AL475" s="74"/>
      <c r="AM475" s="74"/>
      <c r="AN475" s="78"/>
      <c r="AO475" s="78"/>
      <c r="AP475" s="74"/>
      <c r="AQ475" s="74"/>
      <c r="AR475" s="74"/>
      <c r="AS475" s="74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</row>
    <row r="476" spans="1:57" ht="16.5" customHeight="1">
      <c r="A476" s="1"/>
      <c r="B476" s="17"/>
      <c r="C476" s="254"/>
      <c r="D476" s="17"/>
      <c r="E476" s="17"/>
      <c r="F476" s="17"/>
      <c r="G476" s="18"/>
      <c r="H476" s="17"/>
      <c r="I476" s="17"/>
      <c r="J476" s="17"/>
      <c r="K476" s="19"/>
      <c r="L476" s="19"/>
      <c r="M476" s="19"/>
      <c r="N476" s="19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74"/>
      <c r="AD476" s="74"/>
      <c r="AE476" s="74"/>
      <c r="AF476" s="74"/>
      <c r="AG476" s="74"/>
      <c r="AH476" s="74"/>
      <c r="AI476" s="74"/>
      <c r="AJ476" s="74"/>
      <c r="AK476" s="74"/>
      <c r="AL476" s="74"/>
      <c r="AM476" s="74"/>
      <c r="AN476" s="78"/>
      <c r="AO476" s="78"/>
      <c r="AP476" s="74"/>
      <c r="AQ476" s="74"/>
      <c r="AR476" s="74"/>
      <c r="AS476" s="74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</row>
    <row r="477" spans="1:57" ht="16.5" customHeight="1">
      <c r="A477" s="1"/>
      <c r="B477" s="17"/>
      <c r="C477" s="254"/>
      <c r="D477" s="17"/>
      <c r="E477" s="17"/>
      <c r="F477" s="17"/>
      <c r="G477" s="18"/>
      <c r="H477" s="17"/>
      <c r="I477" s="17"/>
      <c r="J477" s="17"/>
      <c r="K477" s="19"/>
      <c r="L477" s="19"/>
      <c r="M477" s="19"/>
      <c r="N477" s="19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74"/>
      <c r="AD477" s="74"/>
      <c r="AE477" s="74"/>
      <c r="AF477" s="74"/>
      <c r="AG477" s="74"/>
      <c r="AH477" s="74"/>
      <c r="AI477" s="74"/>
      <c r="AJ477" s="74"/>
      <c r="AK477" s="74"/>
      <c r="AL477" s="74"/>
      <c r="AM477" s="74"/>
      <c r="AN477" s="78"/>
      <c r="AO477" s="78"/>
      <c r="AP477" s="74"/>
      <c r="AQ477" s="74"/>
      <c r="AR477" s="74"/>
      <c r="AS477" s="74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</row>
    <row r="478" spans="1:57" ht="16.5" customHeight="1">
      <c r="A478" s="1"/>
      <c r="B478" s="17"/>
      <c r="C478" s="254"/>
      <c r="D478" s="17"/>
      <c r="E478" s="17"/>
      <c r="F478" s="17"/>
      <c r="G478" s="18"/>
      <c r="H478" s="17"/>
      <c r="I478" s="17"/>
      <c r="J478" s="17"/>
      <c r="K478" s="19"/>
      <c r="L478" s="19"/>
      <c r="M478" s="19"/>
      <c r="N478" s="19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74"/>
      <c r="AD478" s="74"/>
      <c r="AE478" s="74"/>
      <c r="AF478" s="74"/>
      <c r="AG478" s="74"/>
      <c r="AH478" s="74"/>
      <c r="AI478" s="74"/>
      <c r="AJ478" s="74"/>
      <c r="AK478" s="74"/>
      <c r="AL478" s="74"/>
      <c r="AM478" s="74"/>
      <c r="AN478" s="78"/>
      <c r="AO478" s="78"/>
      <c r="AP478" s="74"/>
      <c r="AQ478" s="74"/>
      <c r="AR478" s="74"/>
      <c r="AS478" s="74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</row>
    <row r="479" spans="1:57" ht="16.5" customHeight="1">
      <c r="A479" s="1"/>
      <c r="B479" s="17"/>
      <c r="C479" s="254"/>
      <c r="D479" s="17"/>
      <c r="E479" s="17"/>
      <c r="F479" s="17"/>
      <c r="G479" s="18"/>
      <c r="H479" s="17"/>
      <c r="I479" s="17"/>
      <c r="J479" s="17"/>
      <c r="K479" s="19"/>
      <c r="L479" s="19"/>
      <c r="M479" s="19"/>
      <c r="N479" s="19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74"/>
      <c r="AD479" s="74"/>
      <c r="AE479" s="74"/>
      <c r="AF479" s="74"/>
      <c r="AG479" s="74"/>
      <c r="AH479" s="74"/>
      <c r="AI479" s="74"/>
      <c r="AJ479" s="74"/>
      <c r="AK479" s="74"/>
      <c r="AL479" s="74"/>
      <c r="AM479" s="74"/>
      <c r="AN479" s="78"/>
      <c r="AO479" s="78"/>
      <c r="AP479" s="74"/>
      <c r="AQ479" s="74"/>
      <c r="AR479" s="74"/>
      <c r="AS479" s="74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</row>
    <row r="480" spans="1:57" ht="16.5" customHeight="1">
      <c r="A480" s="1"/>
      <c r="B480" s="17"/>
      <c r="C480" s="254"/>
      <c r="D480" s="17"/>
      <c r="E480" s="17"/>
      <c r="F480" s="17"/>
      <c r="G480" s="18"/>
      <c r="H480" s="17"/>
      <c r="I480" s="17"/>
      <c r="J480" s="17"/>
      <c r="K480" s="19"/>
      <c r="L480" s="19"/>
      <c r="M480" s="19"/>
      <c r="N480" s="19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74"/>
      <c r="AD480" s="74"/>
      <c r="AE480" s="74"/>
      <c r="AF480" s="74"/>
      <c r="AG480" s="74"/>
      <c r="AH480" s="74"/>
      <c r="AI480" s="74"/>
      <c r="AJ480" s="74"/>
      <c r="AK480" s="74"/>
      <c r="AL480" s="74"/>
      <c r="AM480" s="74"/>
      <c r="AN480" s="78"/>
      <c r="AO480" s="78"/>
      <c r="AP480" s="74"/>
      <c r="AQ480" s="74"/>
      <c r="AR480" s="74"/>
      <c r="AS480" s="74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</row>
    <row r="481" spans="1:57" ht="16.5" customHeight="1">
      <c r="A481" s="1"/>
      <c r="B481" s="17"/>
      <c r="C481" s="254"/>
      <c r="D481" s="17"/>
      <c r="E481" s="17"/>
      <c r="F481" s="17"/>
      <c r="G481" s="18"/>
      <c r="H481" s="17"/>
      <c r="I481" s="17"/>
      <c r="J481" s="17"/>
      <c r="K481" s="19"/>
      <c r="L481" s="19"/>
      <c r="M481" s="19"/>
      <c r="N481" s="19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74"/>
      <c r="AD481" s="74"/>
      <c r="AE481" s="74"/>
      <c r="AF481" s="74"/>
      <c r="AG481" s="74"/>
      <c r="AH481" s="74"/>
      <c r="AI481" s="74"/>
      <c r="AJ481" s="74"/>
      <c r="AK481" s="74"/>
      <c r="AL481" s="74"/>
      <c r="AM481" s="74"/>
      <c r="AN481" s="78"/>
      <c r="AO481" s="78"/>
      <c r="AP481" s="74"/>
      <c r="AQ481" s="74"/>
      <c r="AR481" s="74"/>
      <c r="AS481" s="74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</row>
    <row r="482" spans="1:57" ht="16.5" customHeight="1">
      <c r="A482" s="1"/>
      <c r="B482" s="17"/>
      <c r="C482" s="254"/>
      <c r="D482" s="17"/>
      <c r="E482" s="17"/>
      <c r="F482" s="17"/>
      <c r="G482" s="18"/>
      <c r="H482" s="17"/>
      <c r="I482" s="17"/>
      <c r="J482" s="17"/>
      <c r="K482" s="19"/>
      <c r="L482" s="19"/>
      <c r="M482" s="19"/>
      <c r="N482" s="19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74"/>
      <c r="AD482" s="74"/>
      <c r="AE482" s="74"/>
      <c r="AF482" s="74"/>
      <c r="AG482" s="74"/>
      <c r="AH482" s="74"/>
      <c r="AI482" s="74"/>
      <c r="AJ482" s="74"/>
      <c r="AK482" s="74"/>
      <c r="AL482" s="74"/>
      <c r="AM482" s="74"/>
      <c r="AN482" s="78"/>
      <c r="AO482" s="78"/>
      <c r="AP482" s="74"/>
      <c r="AQ482" s="74"/>
      <c r="AR482" s="74"/>
      <c r="AS482" s="74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</row>
    <row r="483" spans="1:57" ht="16.5" customHeight="1">
      <c r="A483" s="1"/>
      <c r="B483" s="17"/>
      <c r="C483" s="254"/>
      <c r="D483" s="17"/>
      <c r="E483" s="17"/>
      <c r="F483" s="17"/>
      <c r="G483" s="18"/>
      <c r="H483" s="17"/>
      <c r="I483" s="17"/>
      <c r="J483" s="17"/>
      <c r="K483" s="19"/>
      <c r="L483" s="19"/>
      <c r="M483" s="19"/>
      <c r="N483" s="19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74"/>
      <c r="AD483" s="74"/>
      <c r="AE483" s="74"/>
      <c r="AF483" s="74"/>
      <c r="AG483" s="74"/>
      <c r="AH483" s="74"/>
      <c r="AI483" s="74"/>
      <c r="AJ483" s="74"/>
      <c r="AK483" s="74"/>
      <c r="AL483" s="74"/>
      <c r="AM483" s="74"/>
      <c r="AN483" s="78"/>
      <c r="AO483" s="78"/>
      <c r="AP483" s="74"/>
      <c r="AQ483" s="74"/>
      <c r="AR483" s="74"/>
      <c r="AS483" s="74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</row>
    <row r="484" spans="1:57" ht="16.5" customHeight="1">
      <c r="A484" s="1"/>
      <c r="B484" s="17"/>
      <c r="C484" s="254"/>
      <c r="D484" s="17"/>
      <c r="E484" s="17"/>
      <c r="F484" s="17"/>
      <c r="G484" s="18"/>
      <c r="H484" s="17"/>
      <c r="I484" s="17"/>
      <c r="J484" s="17"/>
      <c r="K484" s="19"/>
      <c r="L484" s="19"/>
      <c r="M484" s="19"/>
      <c r="N484" s="19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74"/>
      <c r="AD484" s="74"/>
      <c r="AE484" s="74"/>
      <c r="AF484" s="74"/>
      <c r="AG484" s="74"/>
      <c r="AH484" s="74"/>
      <c r="AI484" s="74"/>
      <c r="AJ484" s="74"/>
      <c r="AK484" s="74"/>
      <c r="AL484" s="74"/>
      <c r="AM484" s="74"/>
      <c r="AN484" s="78"/>
      <c r="AO484" s="78"/>
      <c r="AP484" s="74"/>
      <c r="AQ484" s="74"/>
      <c r="AR484" s="74"/>
      <c r="AS484" s="74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</row>
    <row r="485" spans="1:57" ht="16.5" customHeight="1">
      <c r="A485" s="1"/>
      <c r="B485" s="17"/>
      <c r="C485" s="254"/>
      <c r="D485" s="17"/>
      <c r="E485" s="17"/>
      <c r="F485" s="17"/>
      <c r="G485" s="18"/>
      <c r="H485" s="17"/>
      <c r="I485" s="17"/>
      <c r="J485" s="17"/>
      <c r="K485" s="19"/>
      <c r="L485" s="19"/>
      <c r="M485" s="19"/>
      <c r="N485" s="19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74"/>
      <c r="AD485" s="74"/>
      <c r="AE485" s="74"/>
      <c r="AF485" s="74"/>
      <c r="AG485" s="74"/>
      <c r="AH485" s="74"/>
      <c r="AI485" s="74"/>
      <c r="AJ485" s="74"/>
      <c r="AK485" s="74"/>
      <c r="AL485" s="74"/>
      <c r="AM485" s="74"/>
      <c r="AN485" s="78"/>
      <c r="AO485" s="78"/>
      <c r="AP485" s="74"/>
      <c r="AQ485" s="74"/>
      <c r="AR485" s="74"/>
      <c r="AS485" s="74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</row>
    <row r="486" spans="1:57" ht="16.5" customHeight="1">
      <c r="A486" s="1"/>
      <c r="B486" s="17"/>
      <c r="C486" s="254"/>
      <c r="D486" s="17"/>
      <c r="E486" s="17"/>
      <c r="F486" s="17"/>
      <c r="G486" s="18"/>
      <c r="H486" s="17"/>
      <c r="I486" s="17"/>
      <c r="J486" s="17"/>
      <c r="K486" s="19"/>
      <c r="L486" s="19"/>
      <c r="M486" s="19"/>
      <c r="N486" s="19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74"/>
      <c r="AD486" s="74"/>
      <c r="AE486" s="74"/>
      <c r="AF486" s="74"/>
      <c r="AG486" s="74"/>
      <c r="AH486" s="74"/>
      <c r="AI486" s="74"/>
      <c r="AJ486" s="74"/>
      <c r="AK486" s="74"/>
      <c r="AL486" s="74"/>
      <c r="AM486" s="74"/>
      <c r="AN486" s="78"/>
      <c r="AO486" s="78"/>
      <c r="AP486" s="74"/>
      <c r="AQ486" s="74"/>
      <c r="AR486" s="74"/>
      <c r="AS486" s="74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</row>
    <row r="487" spans="1:57" ht="16.5" customHeight="1">
      <c r="A487" s="1"/>
      <c r="B487" s="17"/>
      <c r="C487" s="254"/>
      <c r="D487" s="17"/>
      <c r="E487" s="17"/>
      <c r="F487" s="17"/>
      <c r="G487" s="18"/>
      <c r="H487" s="17"/>
      <c r="I487" s="17"/>
      <c r="J487" s="17"/>
      <c r="K487" s="19"/>
      <c r="L487" s="19"/>
      <c r="M487" s="19"/>
      <c r="N487" s="19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74"/>
      <c r="AD487" s="74"/>
      <c r="AE487" s="74"/>
      <c r="AF487" s="74"/>
      <c r="AG487" s="74"/>
      <c r="AH487" s="74"/>
      <c r="AI487" s="74"/>
      <c r="AJ487" s="74"/>
      <c r="AK487" s="74"/>
      <c r="AL487" s="74"/>
      <c r="AM487" s="74"/>
      <c r="AN487" s="78"/>
      <c r="AO487" s="78"/>
      <c r="AP487" s="74"/>
      <c r="AQ487" s="74"/>
      <c r="AR487" s="74"/>
      <c r="AS487" s="74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</row>
    <row r="488" spans="1:57" ht="16.5" customHeight="1">
      <c r="A488" s="1"/>
      <c r="B488" s="17"/>
      <c r="C488" s="254"/>
      <c r="D488" s="17"/>
      <c r="E488" s="17"/>
      <c r="F488" s="17"/>
      <c r="G488" s="18"/>
      <c r="H488" s="17"/>
      <c r="I488" s="17"/>
      <c r="J488" s="17"/>
      <c r="K488" s="19"/>
      <c r="L488" s="19"/>
      <c r="M488" s="19"/>
      <c r="N488" s="19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74"/>
      <c r="AD488" s="74"/>
      <c r="AE488" s="74"/>
      <c r="AF488" s="74"/>
      <c r="AG488" s="74"/>
      <c r="AH488" s="74"/>
      <c r="AI488" s="74"/>
      <c r="AJ488" s="74"/>
      <c r="AK488" s="74"/>
      <c r="AL488" s="74"/>
      <c r="AM488" s="74"/>
      <c r="AN488" s="78"/>
      <c r="AO488" s="78"/>
      <c r="AP488" s="74"/>
      <c r="AQ488" s="74"/>
      <c r="AR488" s="74"/>
      <c r="AS488" s="74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</row>
    <row r="489" spans="1:57" ht="16.5" customHeight="1">
      <c r="A489" s="1"/>
      <c r="B489" s="17"/>
      <c r="C489" s="254"/>
      <c r="D489" s="17"/>
      <c r="E489" s="17"/>
      <c r="F489" s="17"/>
      <c r="G489" s="18"/>
      <c r="H489" s="17"/>
      <c r="I489" s="17"/>
      <c r="J489" s="17"/>
      <c r="K489" s="19"/>
      <c r="L489" s="19"/>
      <c r="M489" s="19"/>
      <c r="N489" s="19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74"/>
      <c r="AD489" s="74"/>
      <c r="AE489" s="74"/>
      <c r="AF489" s="74"/>
      <c r="AG489" s="74"/>
      <c r="AH489" s="74"/>
      <c r="AI489" s="74"/>
      <c r="AJ489" s="74"/>
      <c r="AK489" s="74"/>
      <c r="AL489" s="74"/>
      <c r="AM489" s="74"/>
      <c r="AN489" s="78"/>
      <c r="AO489" s="78"/>
      <c r="AP489" s="74"/>
      <c r="AQ489" s="74"/>
      <c r="AR489" s="74"/>
      <c r="AS489" s="74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</row>
    <row r="490" spans="1:57" ht="16.5" customHeight="1">
      <c r="A490" s="1"/>
      <c r="B490" s="17"/>
      <c r="C490" s="254"/>
      <c r="D490" s="17"/>
      <c r="E490" s="17"/>
      <c r="F490" s="17"/>
      <c r="G490" s="18"/>
      <c r="H490" s="17"/>
      <c r="I490" s="17"/>
      <c r="J490" s="17"/>
      <c r="K490" s="19"/>
      <c r="L490" s="19"/>
      <c r="M490" s="19"/>
      <c r="N490" s="19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74"/>
      <c r="AD490" s="74"/>
      <c r="AE490" s="74"/>
      <c r="AF490" s="74"/>
      <c r="AG490" s="74"/>
      <c r="AH490" s="74"/>
      <c r="AI490" s="74"/>
      <c r="AJ490" s="74"/>
      <c r="AK490" s="74"/>
      <c r="AL490" s="74"/>
      <c r="AM490" s="74"/>
      <c r="AN490" s="78"/>
      <c r="AO490" s="78"/>
      <c r="AP490" s="74"/>
      <c r="AQ490" s="74"/>
      <c r="AR490" s="74"/>
      <c r="AS490" s="74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</row>
    <row r="491" spans="1:57" ht="16.5" customHeight="1">
      <c r="A491" s="1"/>
      <c r="B491" s="17"/>
      <c r="C491" s="254"/>
      <c r="D491" s="17"/>
      <c r="E491" s="17"/>
      <c r="F491" s="17"/>
      <c r="G491" s="18"/>
      <c r="H491" s="17"/>
      <c r="I491" s="17"/>
      <c r="J491" s="17"/>
      <c r="K491" s="19"/>
      <c r="L491" s="19"/>
      <c r="M491" s="19"/>
      <c r="N491" s="19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74"/>
      <c r="AD491" s="74"/>
      <c r="AE491" s="74"/>
      <c r="AF491" s="74"/>
      <c r="AG491" s="74"/>
      <c r="AH491" s="74"/>
      <c r="AI491" s="74"/>
      <c r="AJ491" s="74"/>
      <c r="AK491" s="74"/>
      <c r="AL491" s="74"/>
      <c r="AM491" s="74"/>
      <c r="AN491" s="78"/>
      <c r="AO491" s="78"/>
      <c r="AP491" s="74"/>
      <c r="AQ491" s="74"/>
      <c r="AR491" s="74"/>
      <c r="AS491" s="74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</row>
    <row r="492" spans="1:57" ht="16.5" customHeight="1">
      <c r="A492" s="1"/>
      <c r="B492" s="17"/>
      <c r="C492" s="254"/>
      <c r="D492" s="17"/>
      <c r="E492" s="17"/>
      <c r="F492" s="17"/>
      <c r="G492" s="18"/>
      <c r="H492" s="17"/>
      <c r="I492" s="17"/>
      <c r="J492" s="17"/>
      <c r="K492" s="19"/>
      <c r="L492" s="19"/>
      <c r="M492" s="19"/>
      <c r="N492" s="19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74"/>
      <c r="AD492" s="74"/>
      <c r="AE492" s="74"/>
      <c r="AF492" s="74"/>
      <c r="AG492" s="74"/>
      <c r="AH492" s="74"/>
      <c r="AI492" s="74"/>
      <c r="AJ492" s="74"/>
      <c r="AK492" s="74"/>
      <c r="AL492" s="74"/>
      <c r="AM492" s="74"/>
      <c r="AN492" s="78"/>
      <c r="AO492" s="78"/>
      <c r="AP492" s="74"/>
      <c r="AQ492" s="74"/>
      <c r="AR492" s="74"/>
      <c r="AS492" s="74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</row>
    <row r="493" spans="1:57" ht="16.5" customHeight="1">
      <c r="A493" s="1"/>
      <c r="B493" s="17"/>
      <c r="C493" s="254"/>
      <c r="D493" s="17"/>
      <c r="E493" s="17"/>
      <c r="F493" s="17"/>
      <c r="G493" s="18"/>
      <c r="H493" s="17"/>
      <c r="I493" s="17"/>
      <c r="J493" s="17"/>
      <c r="K493" s="19"/>
      <c r="L493" s="19"/>
      <c r="M493" s="19"/>
      <c r="N493" s="19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74"/>
      <c r="AD493" s="74"/>
      <c r="AE493" s="74"/>
      <c r="AF493" s="74"/>
      <c r="AG493" s="74"/>
      <c r="AH493" s="74"/>
      <c r="AI493" s="74"/>
      <c r="AJ493" s="74"/>
      <c r="AK493" s="74"/>
      <c r="AL493" s="74"/>
      <c r="AM493" s="74"/>
      <c r="AN493" s="78"/>
      <c r="AO493" s="78"/>
      <c r="AP493" s="74"/>
      <c r="AQ493" s="74"/>
      <c r="AR493" s="74"/>
      <c r="AS493" s="74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</row>
    <row r="494" spans="1:57" ht="16.5" customHeight="1">
      <c r="A494" s="1"/>
      <c r="B494" s="17"/>
      <c r="C494" s="254"/>
      <c r="D494" s="17"/>
      <c r="E494" s="17"/>
      <c r="F494" s="17"/>
      <c r="G494" s="18"/>
      <c r="H494" s="17"/>
      <c r="I494" s="17"/>
      <c r="J494" s="17"/>
      <c r="K494" s="19"/>
      <c r="L494" s="19"/>
      <c r="M494" s="19"/>
      <c r="N494" s="19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74"/>
      <c r="AD494" s="74"/>
      <c r="AE494" s="74"/>
      <c r="AF494" s="74"/>
      <c r="AG494" s="74"/>
      <c r="AH494" s="74"/>
      <c r="AI494" s="74"/>
      <c r="AJ494" s="74"/>
      <c r="AK494" s="74"/>
      <c r="AL494" s="74"/>
      <c r="AM494" s="74"/>
      <c r="AN494" s="78"/>
      <c r="AO494" s="78"/>
      <c r="AP494" s="74"/>
      <c r="AQ494" s="74"/>
      <c r="AR494" s="74"/>
      <c r="AS494" s="74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</row>
    <row r="495" spans="1:57" ht="16.5" customHeight="1">
      <c r="A495" s="1"/>
      <c r="B495" s="17"/>
      <c r="C495" s="254"/>
      <c r="D495" s="17"/>
      <c r="E495" s="17"/>
      <c r="F495" s="17"/>
      <c r="G495" s="18"/>
      <c r="H495" s="17"/>
      <c r="I495" s="17"/>
      <c r="J495" s="17"/>
      <c r="K495" s="19"/>
      <c r="L495" s="19"/>
      <c r="M495" s="19"/>
      <c r="N495" s="19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74"/>
      <c r="AD495" s="74"/>
      <c r="AE495" s="74"/>
      <c r="AF495" s="74"/>
      <c r="AG495" s="74"/>
      <c r="AH495" s="74"/>
      <c r="AI495" s="74"/>
      <c r="AJ495" s="74"/>
      <c r="AK495" s="74"/>
      <c r="AL495" s="74"/>
      <c r="AM495" s="74"/>
      <c r="AN495" s="78"/>
      <c r="AO495" s="78"/>
      <c r="AP495" s="74"/>
      <c r="AQ495" s="74"/>
      <c r="AR495" s="74"/>
      <c r="AS495" s="74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</row>
    <row r="496" spans="1:57" ht="16.5" customHeight="1">
      <c r="A496" s="1"/>
      <c r="B496" s="17"/>
      <c r="C496" s="254"/>
      <c r="D496" s="17"/>
      <c r="E496" s="17"/>
      <c r="F496" s="17"/>
      <c r="G496" s="18"/>
      <c r="H496" s="17"/>
      <c r="I496" s="17"/>
      <c r="J496" s="17"/>
      <c r="K496" s="19"/>
      <c r="L496" s="19"/>
      <c r="M496" s="19"/>
      <c r="N496" s="19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74"/>
      <c r="AD496" s="74"/>
      <c r="AE496" s="74"/>
      <c r="AF496" s="74"/>
      <c r="AG496" s="74"/>
      <c r="AH496" s="74"/>
      <c r="AI496" s="74"/>
      <c r="AJ496" s="74"/>
      <c r="AK496" s="74"/>
      <c r="AL496" s="74"/>
      <c r="AM496" s="74"/>
      <c r="AN496" s="78"/>
      <c r="AO496" s="78"/>
      <c r="AP496" s="74"/>
      <c r="AQ496" s="74"/>
      <c r="AR496" s="74"/>
      <c r="AS496" s="74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</row>
    <row r="497" spans="1:57" ht="16.5" customHeight="1">
      <c r="A497" s="1"/>
      <c r="B497" s="17"/>
      <c r="C497" s="254"/>
      <c r="D497" s="17"/>
      <c r="E497" s="17"/>
      <c r="F497" s="17"/>
      <c r="G497" s="18"/>
      <c r="H497" s="17"/>
      <c r="I497" s="17"/>
      <c r="J497" s="17"/>
      <c r="K497" s="19"/>
      <c r="L497" s="19"/>
      <c r="M497" s="19"/>
      <c r="N497" s="19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74"/>
      <c r="AD497" s="74"/>
      <c r="AE497" s="74"/>
      <c r="AF497" s="74"/>
      <c r="AG497" s="74"/>
      <c r="AH497" s="74"/>
      <c r="AI497" s="74"/>
      <c r="AJ497" s="74"/>
      <c r="AK497" s="74"/>
      <c r="AL497" s="74"/>
      <c r="AM497" s="74"/>
      <c r="AN497" s="78"/>
      <c r="AO497" s="78"/>
      <c r="AP497" s="74"/>
      <c r="AQ497" s="74"/>
      <c r="AR497" s="74"/>
      <c r="AS497" s="74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</row>
    <row r="498" spans="1:57" ht="16.5" customHeight="1">
      <c r="A498" s="1"/>
      <c r="B498" s="17"/>
      <c r="C498" s="254"/>
      <c r="D498" s="17"/>
      <c r="E498" s="17"/>
      <c r="F498" s="17"/>
      <c r="G498" s="18"/>
      <c r="H498" s="17"/>
      <c r="I498" s="17"/>
      <c r="J498" s="17"/>
      <c r="K498" s="19"/>
      <c r="L498" s="19"/>
      <c r="M498" s="19"/>
      <c r="N498" s="19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74"/>
      <c r="AD498" s="74"/>
      <c r="AE498" s="74"/>
      <c r="AF498" s="74"/>
      <c r="AG498" s="74"/>
      <c r="AH498" s="74"/>
      <c r="AI498" s="74"/>
      <c r="AJ498" s="74"/>
      <c r="AK498" s="74"/>
      <c r="AL498" s="74"/>
      <c r="AM498" s="74"/>
      <c r="AN498" s="78"/>
      <c r="AO498" s="78"/>
      <c r="AP498" s="74"/>
      <c r="AQ498" s="74"/>
      <c r="AR498" s="74"/>
      <c r="AS498" s="74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</row>
    <row r="499" spans="1:57" ht="16.5" customHeight="1">
      <c r="A499" s="1"/>
      <c r="B499" s="17"/>
      <c r="C499" s="254"/>
      <c r="D499" s="17"/>
      <c r="E499" s="17"/>
      <c r="F499" s="17"/>
      <c r="G499" s="18"/>
      <c r="H499" s="17"/>
      <c r="I499" s="17"/>
      <c r="J499" s="17"/>
      <c r="K499" s="19"/>
      <c r="L499" s="19"/>
      <c r="M499" s="19"/>
      <c r="N499" s="19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74"/>
      <c r="AD499" s="74"/>
      <c r="AE499" s="74"/>
      <c r="AF499" s="74"/>
      <c r="AG499" s="74"/>
      <c r="AH499" s="74"/>
      <c r="AI499" s="74"/>
      <c r="AJ499" s="74"/>
      <c r="AK499" s="74"/>
      <c r="AL499" s="74"/>
      <c r="AM499" s="74"/>
      <c r="AN499" s="78"/>
      <c r="AO499" s="78"/>
      <c r="AP499" s="74"/>
      <c r="AQ499" s="74"/>
      <c r="AR499" s="74"/>
      <c r="AS499" s="74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</row>
    <row r="500" spans="1:57" ht="16.5" customHeight="1">
      <c r="A500" s="1"/>
      <c r="B500" s="17"/>
      <c r="C500" s="254"/>
      <c r="D500" s="17"/>
      <c r="E500" s="17"/>
      <c r="F500" s="17"/>
      <c r="G500" s="18"/>
      <c r="H500" s="17"/>
      <c r="I500" s="17"/>
      <c r="J500" s="17"/>
      <c r="K500" s="19"/>
      <c r="L500" s="19"/>
      <c r="M500" s="19"/>
      <c r="N500" s="19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74"/>
      <c r="AD500" s="74"/>
      <c r="AE500" s="74"/>
      <c r="AF500" s="74"/>
      <c r="AG500" s="74"/>
      <c r="AH500" s="74"/>
      <c r="AI500" s="74"/>
      <c r="AJ500" s="74"/>
      <c r="AK500" s="74"/>
      <c r="AL500" s="74"/>
      <c r="AM500" s="74"/>
      <c r="AN500" s="78"/>
      <c r="AO500" s="78"/>
      <c r="AP500" s="74"/>
      <c r="AQ500" s="74"/>
      <c r="AR500" s="74"/>
      <c r="AS500" s="74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</row>
    <row r="501" spans="1:57" ht="16.5" customHeight="1">
      <c r="A501" s="1"/>
      <c r="B501" s="17"/>
      <c r="C501" s="254"/>
      <c r="D501" s="17"/>
      <c r="E501" s="17"/>
      <c r="F501" s="17"/>
      <c r="G501" s="18"/>
      <c r="H501" s="17"/>
      <c r="I501" s="17"/>
      <c r="J501" s="17"/>
      <c r="K501" s="19"/>
      <c r="L501" s="19"/>
      <c r="M501" s="19"/>
      <c r="N501" s="19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74"/>
      <c r="AD501" s="74"/>
      <c r="AE501" s="74"/>
      <c r="AF501" s="74"/>
      <c r="AG501" s="74"/>
      <c r="AH501" s="74"/>
      <c r="AI501" s="74"/>
      <c r="AJ501" s="74"/>
      <c r="AK501" s="74"/>
      <c r="AL501" s="74"/>
      <c r="AM501" s="74"/>
      <c r="AN501" s="78"/>
      <c r="AO501" s="78"/>
      <c r="AP501" s="74"/>
      <c r="AQ501" s="74"/>
      <c r="AR501" s="74"/>
      <c r="AS501" s="74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</row>
    <row r="502" spans="1:57" ht="16.5" customHeight="1">
      <c r="A502" s="1"/>
      <c r="B502" s="17"/>
      <c r="C502" s="254"/>
      <c r="D502" s="17"/>
      <c r="E502" s="17"/>
      <c r="F502" s="17"/>
      <c r="G502" s="18"/>
      <c r="H502" s="17"/>
      <c r="I502" s="17"/>
      <c r="J502" s="17"/>
      <c r="K502" s="19"/>
      <c r="L502" s="19"/>
      <c r="M502" s="19"/>
      <c r="N502" s="19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74"/>
      <c r="AD502" s="74"/>
      <c r="AE502" s="74"/>
      <c r="AF502" s="74"/>
      <c r="AG502" s="74"/>
      <c r="AH502" s="74"/>
      <c r="AI502" s="74"/>
      <c r="AJ502" s="74"/>
      <c r="AK502" s="74"/>
      <c r="AL502" s="74"/>
      <c r="AM502" s="74"/>
      <c r="AN502" s="78"/>
      <c r="AO502" s="78"/>
      <c r="AP502" s="74"/>
      <c r="AQ502" s="74"/>
      <c r="AR502" s="74"/>
      <c r="AS502" s="74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</row>
    <row r="503" spans="1:57" ht="16.5" customHeight="1">
      <c r="A503" s="1"/>
      <c r="B503" s="17"/>
      <c r="C503" s="254"/>
      <c r="D503" s="17"/>
      <c r="E503" s="17"/>
      <c r="F503" s="17"/>
      <c r="G503" s="18"/>
      <c r="H503" s="17"/>
      <c r="I503" s="17"/>
      <c r="J503" s="17"/>
      <c r="K503" s="19"/>
      <c r="L503" s="19"/>
      <c r="M503" s="19"/>
      <c r="N503" s="19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74"/>
      <c r="AD503" s="74"/>
      <c r="AE503" s="74"/>
      <c r="AF503" s="74"/>
      <c r="AG503" s="74"/>
      <c r="AH503" s="74"/>
      <c r="AI503" s="74"/>
      <c r="AJ503" s="74"/>
      <c r="AK503" s="74"/>
      <c r="AL503" s="74"/>
      <c r="AM503" s="74"/>
      <c r="AN503" s="78"/>
      <c r="AO503" s="78"/>
      <c r="AP503" s="74"/>
      <c r="AQ503" s="74"/>
      <c r="AR503" s="74"/>
      <c r="AS503" s="74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</row>
    <row r="504" spans="1:57" ht="16.5" customHeight="1">
      <c r="A504" s="1"/>
      <c r="B504" s="17"/>
      <c r="C504" s="254"/>
      <c r="D504" s="17"/>
      <c r="E504" s="17"/>
      <c r="F504" s="17"/>
      <c r="G504" s="18"/>
      <c r="H504" s="17"/>
      <c r="I504" s="17"/>
      <c r="J504" s="17"/>
      <c r="K504" s="19"/>
      <c r="L504" s="19"/>
      <c r="M504" s="19"/>
      <c r="N504" s="19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74"/>
      <c r="AD504" s="74"/>
      <c r="AE504" s="74"/>
      <c r="AF504" s="74"/>
      <c r="AG504" s="74"/>
      <c r="AH504" s="74"/>
      <c r="AI504" s="74"/>
      <c r="AJ504" s="74"/>
      <c r="AK504" s="74"/>
      <c r="AL504" s="74"/>
      <c r="AM504" s="74"/>
      <c r="AN504" s="78"/>
      <c r="AO504" s="78"/>
      <c r="AP504" s="74"/>
      <c r="AQ504" s="74"/>
      <c r="AR504" s="74"/>
      <c r="AS504" s="74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</row>
    <row r="505" spans="1:57" ht="16.5" customHeight="1">
      <c r="A505" s="1"/>
      <c r="B505" s="17"/>
      <c r="C505" s="254"/>
      <c r="D505" s="17"/>
      <c r="E505" s="17"/>
      <c r="F505" s="17"/>
      <c r="G505" s="18"/>
      <c r="H505" s="17"/>
      <c r="I505" s="17"/>
      <c r="J505" s="17"/>
      <c r="K505" s="19"/>
      <c r="L505" s="19"/>
      <c r="M505" s="19"/>
      <c r="N505" s="19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74"/>
      <c r="AD505" s="74"/>
      <c r="AE505" s="74"/>
      <c r="AF505" s="74"/>
      <c r="AG505" s="74"/>
      <c r="AH505" s="74"/>
      <c r="AI505" s="74"/>
      <c r="AJ505" s="74"/>
      <c r="AK505" s="74"/>
      <c r="AL505" s="74"/>
      <c r="AM505" s="74"/>
      <c r="AN505" s="78"/>
      <c r="AO505" s="78"/>
      <c r="AP505" s="74"/>
      <c r="AQ505" s="74"/>
      <c r="AR505" s="74"/>
      <c r="AS505" s="74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</row>
    <row r="506" spans="1:57" ht="16.5" customHeight="1">
      <c r="A506" s="1"/>
      <c r="B506" s="17"/>
      <c r="C506" s="254"/>
      <c r="D506" s="17"/>
      <c r="E506" s="17"/>
      <c r="F506" s="17"/>
      <c r="G506" s="18"/>
      <c r="H506" s="17"/>
      <c r="I506" s="17"/>
      <c r="J506" s="17"/>
      <c r="K506" s="19"/>
      <c r="L506" s="19"/>
      <c r="M506" s="19"/>
      <c r="N506" s="19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74"/>
      <c r="AD506" s="74"/>
      <c r="AE506" s="74"/>
      <c r="AF506" s="74"/>
      <c r="AG506" s="74"/>
      <c r="AH506" s="74"/>
      <c r="AI506" s="74"/>
      <c r="AJ506" s="74"/>
      <c r="AK506" s="74"/>
      <c r="AL506" s="74"/>
      <c r="AM506" s="74"/>
      <c r="AN506" s="78"/>
      <c r="AO506" s="78"/>
      <c r="AP506" s="74"/>
      <c r="AQ506" s="74"/>
      <c r="AR506" s="74"/>
      <c r="AS506" s="74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</row>
    <row r="507" spans="1:57" ht="16.5" customHeight="1">
      <c r="A507" s="1"/>
      <c r="B507" s="17"/>
      <c r="C507" s="254"/>
      <c r="D507" s="17"/>
      <c r="E507" s="17"/>
      <c r="F507" s="17"/>
      <c r="G507" s="18"/>
      <c r="H507" s="17"/>
      <c r="I507" s="17"/>
      <c r="J507" s="17"/>
      <c r="K507" s="19"/>
      <c r="L507" s="19"/>
      <c r="M507" s="19"/>
      <c r="N507" s="19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74"/>
      <c r="AD507" s="74"/>
      <c r="AE507" s="74"/>
      <c r="AF507" s="74"/>
      <c r="AG507" s="74"/>
      <c r="AH507" s="74"/>
      <c r="AI507" s="74"/>
      <c r="AJ507" s="74"/>
      <c r="AK507" s="74"/>
      <c r="AL507" s="74"/>
      <c r="AM507" s="74"/>
      <c r="AN507" s="78"/>
      <c r="AO507" s="78"/>
      <c r="AP507" s="74"/>
      <c r="AQ507" s="74"/>
      <c r="AR507" s="74"/>
      <c r="AS507" s="74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</row>
    <row r="508" spans="1:57" ht="16.5" customHeight="1">
      <c r="A508" s="1"/>
      <c r="B508" s="17"/>
      <c r="C508" s="254"/>
      <c r="D508" s="17"/>
      <c r="E508" s="17"/>
      <c r="F508" s="17"/>
      <c r="G508" s="18"/>
      <c r="H508" s="17"/>
      <c r="I508" s="17"/>
      <c r="J508" s="17"/>
      <c r="K508" s="19"/>
      <c r="L508" s="19"/>
      <c r="M508" s="19"/>
      <c r="N508" s="19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74"/>
      <c r="AD508" s="74"/>
      <c r="AE508" s="74"/>
      <c r="AF508" s="74"/>
      <c r="AG508" s="74"/>
      <c r="AH508" s="74"/>
      <c r="AI508" s="74"/>
      <c r="AJ508" s="74"/>
      <c r="AK508" s="74"/>
      <c r="AL508" s="74"/>
      <c r="AM508" s="74"/>
      <c r="AN508" s="78"/>
      <c r="AO508" s="78"/>
      <c r="AP508" s="74"/>
      <c r="AQ508" s="74"/>
      <c r="AR508" s="74"/>
      <c r="AS508" s="74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</row>
    <row r="509" spans="1:57" ht="16.5" customHeight="1">
      <c r="A509" s="1"/>
      <c r="B509" s="17"/>
      <c r="C509" s="254"/>
      <c r="D509" s="17"/>
      <c r="E509" s="17"/>
      <c r="F509" s="17"/>
      <c r="G509" s="18"/>
      <c r="H509" s="17"/>
      <c r="I509" s="17"/>
      <c r="J509" s="17"/>
      <c r="K509" s="19"/>
      <c r="L509" s="19"/>
      <c r="M509" s="19"/>
      <c r="N509" s="19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74"/>
      <c r="AD509" s="74"/>
      <c r="AE509" s="74"/>
      <c r="AF509" s="74"/>
      <c r="AG509" s="74"/>
      <c r="AH509" s="74"/>
      <c r="AI509" s="74"/>
      <c r="AJ509" s="74"/>
      <c r="AK509" s="74"/>
      <c r="AL509" s="74"/>
      <c r="AM509" s="74"/>
      <c r="AN509" s="78"/>
      <c r="AO509" s="78"/>
      <c r="AP509" s="74"/>
      <c r="AQ509" s="74"/>
      <c r="AR509" s="74"/>
      <c r="AS509" s="74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</row>
    <row r="510" spans="1:57" ht="16.5" customHeight="1">
      <c r="A510" s="1"/>
      <c r="B510" s="17"/>
      <c r="C510" s="254"/>
      <c r="D510" s="17"/>
      <c r="E510" s="17"/>
      <c r="F510" s="17"/>
      <c r="G510" s="18"/>
      <c r="H510" s="17"/>
      <c r="I510" s="17"/>
      <c r="J510" s="17"/>
      <c r="K510" s="19"/>
      <c r="L510" s="19"/>
      <c r="M510" s="19"/>
      <c r="N510" s="19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74"/>
      <c r="AD510" s="74"/>
      <c r="AE510" s="74"/>
      <c r="AF510" s="74"/>
      <c r="AG510" s="74"/>
      <c r="AH510" s="74"/>
      <c r="AI510" s="74"/>
      <c r="AJ510" s="74"/>
      <c r="AK510" s="74"/>
      <c r="AL510" s="74"/>
      <c r="AM510" s="74"/>
      <c r="AN510" s="78"/>
      <c r="AO510" s="78"/>
      <c r="AP510" s="74"/>
      <c r="AQ510" s="74"/>
      <c r="AR510" s="74"/>
      <c r="AS510" s="74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</row>
    <row r="511" spans="1:57" ht="16.5" customHeight="1">
      <c r="A511" s="1"/>
      <c r="B511" s="17"/>
      <c r="C511" s="254"/>
      <c r="D511" s="17"/>
      <c r="E511" s="17"/>
      <c r="F511" s="17"/>
      <c r="G511" s="18"/>
      <c r="H511" s="17"/>
      <c r="I511" s="17"/>
      <c r="J511" s="17"/>
      <c r="K511" s="19"/>
      <c r="L511" s="19"/>
      <c r="M511" s="19"/>
      <c r="N511" s="19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74"/>
      <c r="AD511" s="74"/>
      <c r="AE511" s="74"/>
      <c r="AF511" s="74"/>
      <c r="AG511" s="74"/>
      <c r="AH511" s="74"/>
      <c r="AI511" s="74"/>
      <c r="AJ511" s="74"/>
      <c r="AK511" s="74"/>
      <c r="AL511" s="74"/>
      <c r="AM511" s="74"/>
      <c r="AN511" s="78"/>
      <c r="AO511" s="78"/>
      <c r="AP511" s="74"/>
      <c r="AQ511" s="74"/>
      <c r="AR511" s="74"/>
      <c r="AS511" s="74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</row>
    <row r="512" spans="1:57" ht="16.5" customHeight="1">
      <c r="A512" s="1"/>
      <c r="B512" s="17"/>
      <c r="C512" s="254"/>
      <c r="D512" s="17"/>
      <c r="E512" s="17"/>
      <c r="F512" s="17"/>
      <c r="G512" s="18"/>
      <c r="H512" s="17"/>
      <c r="I512" s="17"/>
      <c r="J512" s="17"/>
      <c r="K512" s="19"/>
      <c r="L512" s="19"/>
      <c r="M512" s="19"/>
      <c r="N512" s="19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74"/>
      <c r="AD512" s="74"/>
      <c r="AE512" s="74"/>
      <c r="AF512" s="74"/>
      <c r="AG512" s="74"/>
      <c r="AH512" s="74"/>
      <c r="AI512" s="74"/>
      <c r="AJ512" s="74"/>
      <c r="AK512" s="74"/>
      <c r="AL512" s="74"/>
      <c r="AM512" s="74"/>
      <c r="AN512" s="78"/>
      <c r="AO512" s="78"/>
      <c r="AP512" s="74"/>
      <c r="AQ512" s="74"/>
      <c r="AR512" s="74"/>
      <c r="AS512" s="74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</row>
    <row r="513" spans="1:57" ht="16.5" customHeight="1">
      <c r="A513" s="1"/>
      <c r="B513" s="17"/>
      <c r="C513" s="254"/>
      <c r="D513" s="17"/>
      <c r="E513" s="17"/>
      <c r="F513" s="17"/>
      <c r="G513" s="18"/>
      <c r="H513" s="17"/>
      <c r="I513" s="17"/>
      <c r="J513" s="17"/>
      <c r="K513" s="19"/>
      <c r="L513" s="19"/>
      <c r="M513" s="19"/>
      <c r="N513" s="19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74"/>
      <c r="AD513" s="74"/>
      <c r="AE513" s="74"/>
      <c r="AF513" s="74"/>
      <c r="AG513" s="74"/>
      <c r="AH513" s="74"/>
      <c r="AI513" s="74"/>
      <c r="AJ513" s="74"/>
      <c r="AK513" s="74"/>
      <c r="AL513" s="74"/>
      <c r="AM513" s="74"/>
      <c r="AN513" s="78"/>
      <c r="AO513" s="78"/>
      <c r="AP513" s="74"/>
      <c r="AQ513" s="74"/>
      <c r="AR513" s="74"/>
      <c r="AS513" s="74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</row>
    <row r="514" spans="1:57" ht="16.5" customHeight="1">
      <c r="A514" s="1"/>
      <c r="B514" s="17"/>
      <c r="C514" s="254"/>
      <c r="D514" s="17"/>
      <c r="E514" s="17"/>
      <c r="F514" s="17"/>
      <c r="G514" s="18"/>
      <c r="H514" s="17"/>
      <c r="I514" s="17"/>
      <c r="J514" s="17"/>
      <c r="K514" s="19"/>
      <c r="L514" s="19"/>
      <c r="M514" s="19"/>
      <c r="N514" s="19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8"/>
      <c r="AO514" s="78"/>
      <c r="AP514" s="74"/>
      <c r="AQ514" s="74"/>
      <c r="AR514" s="74"/>
      <c r="AS514" s="74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</row>
    <row r="515" spans="1:57" ht="16.5" customHeight="1">
      <c r="A515" s="1"/>
      <c r="B515" s="17"/>
      <c r="C515" s="254"/>
      <c r="D515" s="17"/>
      <c r="E515" s="17"/>
      <c r="F515" s="17"/>
      <c r="G515" s="18"/>
      <c r="H515" s="17"/>
      <c r="I515" s="17"/>
      <c r="J515" s="17"/>
      <c r="K515" s="19"/>
      <c r="L515" s="19"/>
      <c r="M515" s="19"/>
      <c r="N515" s="19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8"/>
      <c r="AO515" s="78"/>
      <c r="AP515" s="74"/>
      <c r="AQ515" s="74"/>
      <c r="AR515" s="74"/>
      <c r="AS515" s="74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</row>
    <row r="516" spans="1:57" ht="16.5" customHeight="1">
      <c r="A516" s="1"/>
      <c r="B516" s="17"/>
      <c r="C516" s="254"/>
      <c r="D516" s="17"/>
      <c r="E516" s="17"/>
      <c r="F516" s="17"/>
      <c r="G516" s="18"/>
      <c r="H516" s="17"/>
      <c r="I516" s="17"/>
      <c r="J516" s="17"/>
      <c r="K516" s="19"/>
      <c r="L516" s="19"/>
      <c r="M516" s="19"/>
      <c r="N516" s="19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8"/>
      <c r="AO516" s="78"/>
      <c r="AP516" s="74"/>
      <c r="AQ516" s="74"/>
      <c r="AR516" s="74"/>
      <c r="AS516" s="74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</row>
    <row r="517" spans="1:57" ht="16.5" customHeight="1">
      <c r="A517" s="1"/>
      <c r="B517" s="17"/>
      <c r="C517" s="254"/>
      <c r="D517" s="17"/>
      <c r="E517" s="17"/>
      <c r="F517" s="17"/>
      <c r="G517" s="18"/>
      <c r="H517" s="17"/>
      <c r="I517" s="17"/>
      <c r="J517" s="17"/>
      <c r="K517" s="19"/>
      <c r="L517" s="19"/>
      <c r="M517" s="19"/>
      <c r="N517" s="19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8"/>
      <c r="AO517" s="78"/>
      <c r="AP517" s="74"/>
      <c r="AQ517" s="74"/>
      <c r="AR517" s="74"/>
      <c r="AS517" s="74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</row>
    <row r="518" spans="1:57" ht="16.5" customHeight="1">
      <c r="A518" s="1"/>
      <c r="B518" s="17"/>
      <c r="C518" s="254"/>
      <c r="D518" s="17"/>
      <c r="E518" s="17"/>
      <c r="F518" s="17"/>
      <c r="G518" s="18"/>
      <c r="H518" s="17"/>
      <c r="I518" s="17"/>
      <c r="J518" s="17"/>
      <c r="K518" s="19"/>
      <c r="L518" s="19"/>
      <c r="M518" s="19"/>
      <c r="N518" s="19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8"/>
      <c r="AO518" s="78"/>
      <c r="AP518" s="74"/>
      <c r="AQ518" s="74"/>
      <c r="AR518" s="74"/>
      <c r="AS518" s="74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</row>
    <row r="519" spans="1:57" ht="16.5" customHeight="1">
      <c r="A519" s="1"/>
      <c r="B519" s="17"/>
      <c r="C519" s="254"/>
      <c r="D519" s="17"/>
      <c r="E519" s="17"/>
      <c r="F519" s="17"/>
      <c r="G519" s="18"/>
      <c r="H519" s="17"/>
      <c r="I519" s="17"/>
      <c r="J519" s="17"/>
      <c r="K519" s="19"/>
      <c r="L519" s="19"/>
      <c r="M519" s="19"/>
      <c r="N519" s="19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8"/>
      <c r="AO519" s="78"/>
      <c r="AP519" s="74"/>
      <c r="AQ519" s="74"/>
      <c r="AR519" s="74"/>
      <c r="AS519" s="74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</row>
    <row r="520" spans="1:57" ht="16.5" customHeight="1">
      <c r="A520" s="1"/>
      <c r="B520" s="17"/>
      <c r="C520" s="254"/>
      <c r="D520" s="17"/>
      <c r="E520" s="17"/>
      <c r="F520" s="17"/>
      <c r="G520" s="18"/>
      <c r="H520" s="17"/>
      <c r="I520" s="17"/>
      <c r="J520" s="17"/>
      <c r="K520" s="19"/>
      <c r="L520" s="19"/>
      <c r="M520" s="19"/>
      <c r="N520" s="19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8"/>
      <c r="AO520" s="78"/>
      <c r="AP520" s="74"/>
      <c r="AQ520" s="74"/>
      <c r="AR520" s="74"/>
      <c r="AS520" s="74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</row>
    <row r="521" spans="1:57" ht="16.5" customHeight="1">
      <c r="A521" s="1"/>
      <c r="B521" s="17"/>
      <c r="C521" s="254"/>
      <c r="D521" s="17"/>
      <c r="E521" s="17"/>
      <c r="F521" s="17"/>
      <c r="G521" s="18"/>
      <c r="H521" s="17"/>
      <c r="I521" s="17"/>
      <c r="J521" s="17"/>
      <c r="K521" s="19"/>
      <c r="L521" s="19"/>
      <c r="M521" s="19"/>
      <c r="N521" s="19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8"/>
      <c r="AO521" s="78"/>
      <c r="AP521" s="74"/>
      <c r="AQ521" s="74"/>
      <c r="AR521" s="74"/>
      <c r="AS521" s="74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</row>
    <row r="522" spans="1:57" ht="16.5" customHeight="1">
      <c r="A522" s="1"/>
      <c r="B522" s="17"/>
      <c r="C522" s="254"/>
      <c r="D522" s="17"/>
      <c r="E522" s="17"/>
      <c r="F522" s="17"/>
      <c r="G522" s="18"/>
      <c r="H522" s="17"/>
      <c r="I522" s="17"/>
      <c r="J522" s="17"/>
      <c r="K522" s="19"/>
      <c r="L522" s="19"/>
      <c r="M522" s="19"/>
      <c r="N522" s="19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8"/>
      <c r="AO522" s="78"/>
      <c r="AP522" s="74"/>
      <c r="AQ522" s="74"/>
      <c r="AR522" s="74"/>
      <c r="AS522" s="74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</row>
    <row r="523" spans="1:57" ht="16.5" customHeight="1">
      <c r="A523" s="1"/>
      <c r="B523" s="17"/>
      <c r="C523" s="254"/>
      <c r="D523" s="17"/>
      <c r="E523" s="17"/>
      <c r="F523" s="17"/>
      <c r="G523" s="18"/>
      <c r="H523" s="17"/>
      <c r="I523" s="17"/>
      <c r="J523" s="17"/>
      <c r="K523" s="19"/>
      <c r="L523" s="19"/>
      <c r="M523" s="19"/>
      <c r="N523" s="19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8"/>
      <c r="AO523" s="78"/>
      <c r="AP523" s="74"/>
      <c r="AQ523" s="74"/>
      <c r="AR523" s="74"/>
      <c r="AS523" s="74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</row>
    <row r="524" spans="1:57" ht="16.5" customHeight="1">
      <c r="A524" s="1"/>
      <c r="B524" s="17"/>
      <c r="C524" s="254"/>
      <c r="D524" s="17"/>
      <c r="E524" s="17"/>
      <c r="F524" s="17"/>
      <c r="G524" s="18"/>
      <c r="H524" s="17"/>
      <c r="I524" s="17"/>
      <c r="J524" s="17"/>
      <c r="K524" s="19"/>
      <c r="L524" s="19"/>
      <c r="M524" s="19"/>
      <c r="N524" s="19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8"/>
      <c r="AO524" s="78"/>
      <c r="AP524" s="74"/>
      <c r="AQ524" s="74"/>
      <c r="AR524" s="74"/>
      <c r="AS524" s="74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</row>
    <row r="525" spans="1:57" ht="16.5" customHeight="1">
      <c r="A525" s="1"/>
      <c r="B525" s="17"/>
      <c r="C525" s="254"/>
      <c r="D525" s="17"/>
      <c r="E525" s="17"/>
      <c r="F525" s="17"/>
      <c r="G525" s="18"/>
      <c r="H525" s="17"/>
      <c r="I525" s="17"/>
      <c r="J525" s="17"/>
      <c r="K525" s="19"/>
      <c r="L525" s="19"/>
      <c r="M525" s="19"/>
      <c r="N525" s="19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8"/>
      <c r="AO525" s="78"/>
      <c r="AP525" s="74"/>
      <c r="AQ525" s="74"/>
      <c r="AR525" s="74"/>
      <c r="AS525" s="74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</row>
    <row r="526" spans="1:57" ht="16.5" customHeight="1">
      <c r="A526" s="1"/>
      <c r="B526" s="17"/>
      <c r="C526" s="254"/>
      <c r="D526" s="17"/>
      <c r="E526" s="17"/>
      <c r="F526" s="17"/>
      <c r="G526" s="18"/>
      <c r="H526" s="17"/>
      <c r="I526" s="17"/>
      <c r="J526" s="17"/>
      <c r="K526" s="19"/>
      <c r="L526" s="19"/>
      <c r="M526" s="19"/>
      <c r="N526" s="19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8"/>
      <c r="AO526" s="78"/>
      <c r="AP526" s="74"/>
      <c r="AQ526" s="74"/>
      <c r="AR526" s="74"/>
      <c r="AS526" s="74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</row>
    <row r="527" spans="1:57" ht="16.5" customHeight="1">
      <c r="A527" s="1"/>
      <c r="B527" s="17"/>
      <c r="C527" s="254"/>
      <c r="D527" s="17"/>
      <c r="E527" s="17"/>
      <c r="F527" s="17"/>
      <c r="G527" s="18"/>
      <c r="H527" s="17"/>
      <c r="I527" s="17"/>
      <c r="J527" s="17"/>
      <c r="K527" s="19"/>
      <c r="L527" s="19"/>
      <c r="M527" s="19"/>
      <c r="N527" s="19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8"/>
      <c r="AO527" s="78"/>
      <c r="AP527" s="74"/>
      <c r="AQ527" s="74"/>
      <c r="AR527" s="74"/>
      <c r="AS527" s="74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</row>
    <row r="528" spans="1:57" ht="16.5" customHeight="1">
      <c r="A528" s="1"/>
      <c r="B528" s="17"/>
      <c r="C528" s="254"/>
      <c r="D528" s="17"/>
      <c r="E528" s="17"/>
      <c r="F528" s="17"/>
      <c r="G528" s="18"/>
      <c r="H528" s="17"/>
      <c r="I528" s="17"/>
      <c r="J528" s="17"/>
      <c r="K528" s="19"/>
      <c r="L528" s="19"/>
      <c r="M528" s="19"/>
      <c r="N528" s="19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8"/>
      <c r="AO528" s="78"/>
      <c r="AP528" s="74"/>
      <c r="AQ528" s="74"/>
      <c r="AR528" s="74"/>
      <c r="AS528" s="74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</row>
    <row r="529" spans="1:57" ht="16.5" customHeight="1">
      <c r="A529" s="1"/>
      <c r="B529" s="17"/>
      <c r="C529" s="254"/>
      <c r="D529" s="17"/>
      <c r="E529" s="17"/>
      <c r="F529" s="17"/>
      <c r="G529" s="18"/>
      <c r="H529" s="17"/>
      <c r="I529" s="17"/>
      <c r="J529" s="17"/>
      <c r="K529" s="19"/>
      <c r="L529" s="19"/>
      <c r="M529" s="19"/>
      <c r="N529" s="19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8"/>
      <c r="AO529" s="78"/>
      <c r="AP529" s="74"/>
      <c r="AQ529" s="74"/>
      <c r="AR529" s="74"/>
      <c r="AS529" s="74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</row>
    <row r="530" spans="1:57" ht="16.5" customHeight="1">
      <c r="A530" s="1"/>
      <c r="B530" s="17"/>
      <c r="C530" s="254"/>
      <c r="D530" s="17"/>
      <c r="E530" s="17"/>
      <c r="F530" s="17"/>
      <c r="G530" s="18"/>
      <c r="H530" s="17"/>
      <c r="I530" s="17"/>
      <c r="J530" s="17"/>
      <c r="K530" s="19"/>
      <c r="L530" s="19"/>
      <c r="M530" s="19"/>
      <c r="N530" s="19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8"/>
      <c r="AO530" s="78"/>
      <c r="AP530" s="74"/>
      <c r="AQ530" s="74"/>
      <c r="AR530" s="74"/>
      <c r="AS530" s="74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</row>
    <row r="531" spans="1:57" ht="16.5" customHeight="1">
      <c r="A531" s="1"/>
      <c r="B531" s="17"/>
      <c r="C531" s="254"/>
      <c r="D531" s="17"/>
      <c r="E531" s="17"/>
      <c r="F531" s="17"/>
      <c r="G531" s="18"/>
      <c r="H531" s="17"/>
      <c r="I531" s="17"/>
      <c r="J531" s="17"/>
      <c r="K531" s="19"/>
      <c r="L531" s="19"/>
      <c r="M531" s="19"/>
      <c r="N531" s="19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8"/>
      <c r="AO531" s="78"/>
      <c r="AP531" s="74"/>
      <c r="AQ531" s="74"/>
      <c r="AR531" s="74"/>
      <c r="AS531" s="74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</row>
    <row r="532" spans="1:57" ht="16.5" customHeight="1">
      <c r="A532" s="1"/>
      <c r="B532" s="17"/>
      <c r="C532" s="254"/>
      <c r="D532" s="17"/>
      <c r="E532" s="17"/>
      <c r="F532" s="17"/>
      <c r="G532" s="18"/>
      <c r="H532" s="17"/>
      <c r="I532" s="17"/>
      <c r="J532" s="17"/>
      <c r="K532" s="19"/>
      <c r="L532" s="19"/>
      <c r="M532" s="19"/>
      <c r="N532" s="19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8"/>
      <c r="AO532" s="78"/>
      <c r="AP532" s="74"/>
      <c r="AQ532" s="74"/>
      <c r="AR532" s="74"/>
      <c r="AS532" s="74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</row>
    <row r="533" spans="1:57" ht="16.5" customHeight="1">
      <c r="A533" s="1"/>
      <c r="B533" s="17"/>
      <c r="C533" s="254"/>
      <c r="D533" s="17"/>
      <c r="E533" s="17"/>
      <c r="F533" s="17"/>
      <c r="G533" s="18"/>
      <c r="H533" s="17"/>
      <c r="I533" s="17"/>
      <c r="J533" s="17"/>
      <c r="K533" s="19"/>
      <c r="L533" s="19"/>
      <c r="M533" s="19"/>
      <c r="N533" s="19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8"/>
      <c r="AO533" s="78"/>
      <c r="AP533" s="74"/>
      <c r="AQ533" s="74"/>
      <c r="AR533" s="74"/>
      <c r="AS533" s="74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</row>
    <row r="534" spans="1:57" ht="16.5" customHeight="1">
      <c r="A534" s="1"/>
      <c r="B534" s="17"/>
      <c r="C534" s="254"/>
      <c r="D534" s="17"/>
      <c r="E534" s="17"/>
      <c r="F534" s="17"/>
      <c r="G534" s="18"/>
      <c r="H534" s="17"/>
      <c r="I534" s="17"/>
      <c r="J534" s="17"/>
      <c r="K534" s="19"/>
      <c r="L534" s="19"/>
      <c r="M534" s="19"/>
      <c r="N534" s="19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74"/>
      <c r="AD534" s="74"/>
      <c r="AE534" s="74"/>
      <c r="AF534" s="74"/>
      <c r="AG534" s="74"/>
      <c r="AH534" s="74"/>
      <c r="AI534" s="74"/>
      <c r="AJ534" s="74"/>
      <c r="AK534" s="74"/>
      <c r="AL534" s="74"/>
      <c r="AM534" s="74"/>
      <c r="AN534" s="78"/>
      <c r="AO534" s="78"/>
      <c r="AP534" s="74"/>
      <c r="AQ534" s="74"/>
      <c r="AR534" s="74"/>
      <c r="AS534" s="74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</row>
    <row r="535" spans="1:57" ht="16.5" customHeight="1">
      <c r="A535" s="1"/>
      <c r="B535" s="17"/>
      <c r="C535" s="254"/>
      <c r="D535" s="17"/>
      <c r="E535" s="17"/>
      <c r="F535" s="17"/>
      <c r="G535" s="18"/>
      <c r="H535" s="17"/>
      <c r="I535" s="17"/>
      <c r="J535" s="17"/>
      <c r="K535" s="19"/>
      <c r="L535" s="19"/>
      <c r="M535" s="19"/>
      <c r="N535" s="19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74"/>
      <c r="AD535" s="74"/>
      <c r="AE535" s="74"/>
      <c r="AF535" s="74"/>
      <c r="AG535" s="74"/>
      <c r="AH535" s="74"/>
      <c r="AI535" s="74"/>
      <c r="AJ535" s="74"/>
      <c r="AK535" s="74"/>
      <c r="AL535" s="74"/>
      <c r="AM535" s="74"/>
      <c r="AN535" s="78"/>
      <c r="AO535" s="78"/>
      <c r="AP535" s="74"/>
      <c r="AQ535" s="74"/>
      <c r="AR535" s="74"/>
      <c r="AS535" s="74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</row>
    <row r="536" spans="1:57" ht="16.5" customHeight="1">
      <c r="A536" s="1"/>
      <c r="B536" s="17"/>
      <c r="C536" s="254"/>
      <c r="D536" s="17"/>
      <c r="E536" s="17"/>
      <c r="F536" s="17"/>
      <c r="G536" s="18"/>
      <c r="H536" s="17"/>
      <c r="I536" s="17"/>
      <c r="J536" s="17"/>
      <c r="K536" s="19"/>
      <c r="L536" s="19"/>
      <c r="M536" s="19"/>
      <c r="N536" s="19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74"/>
      <c r="AD536" s="74"/>
      <c r="AE536" s="74"/>
      <c r="AF536" s="74"/>
      <c r="AG536" s="74"/>
      <c r="AH536" s="74"/>
      <c r="AI536" s="74"/>
      <c r="AJ536" s="74"/>
      <c r="AK536" s="74"/>
      <c r="AL536" s="74"/>
      <c r="AM536" s="74"/>
      <c r="AN536" s="78"/>
      <c r="AO536" s="78"/>
      <c r="AP536" s="74"/>
      <c r="AQ536" s="74"/>
      <c r="AR536" s="74"/>
      <c r="AS536" s="74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</row>
    <row r="537" spans="1:57" ht="16.5" customHeight="1">
      <c r="A537" s="1"/>
      <c r="B537" s="17"/>
      <c r="C537" s="254"/>
      <c r="D537" s="17"/>
      <c r="E537" s="17"/>
      <c r="F537" s="17"/>
      <c r="G537" s="18"/>
      <c r="H537" s="17"/>
      <c r="I537" s="17"/>
      <c r="J537" s="17"/>
      <c r="K537" s="19"/>
      <c r="L537" s="19"/>
      <c r="M537" s="19"/>
      <c r="N537" s="19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74"/>
      <c r="AD537" s="74"/>
      <c r="AE537" s="74"/>
      <c r="AF537" s="74"/>
      <c r="AG537" s="74"/>
      <c r="AH537" s="74"/>
      <c r="AI537" s="74"/>
      <c r="AJ537" s="74"/>
      <c r="AK537" s="74"/>
      <c r="AL537" s="74"/>
      <c r="AM537" s="74"/>
      <c r="AN537" s="78"/>
      <c r="AO537" s="78"/>
      <c r="AP537" s="74"/>
      <c r="AQ537" s="74"/>
      <c r="AR537" s="74"/>
      <c r="AS537" s="74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</row>
    <row r="538" spans="1:57" ht="16.5" customHeight="1">
      <c r="A538" s="1"/>
      <c r="B538" s="17"/>
      <c r="C538" s="254"/>
      <c r="D538" s="17"/>
      <c r="E538" s="17"/>
      <c r="F538" s="17"/>
      <c r="G538" s="18"/>
      <c r="H538" s="17"/>
      <c r="I538" s="17"/>
      <c r="J538" s="17"/>
      <c r="K538" s="19"/>
      <c r="L538" s="19"/>
      <c r="M538" s="19"/>
      <c r="N538" s="19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74"/>
      <c r="AD538" s="74"/>
      <c r="AE538" s="74"/>
      <c r="AF538" s="74"/>
      <c r="AG538" s="74"/>
      <c r="AH538" s="74"/>
      <c r="AI538" s="74"/>
      <c r="AJ538" s="74"/>
      <c r="AK538" s="74"/>
      <c r="AL538" s="74"/>
      <c r="AM538" s="74"/>
      <c r="AN538" s="78"/>
      <c r="AO538" s="78"/>
      <c r="AP538" s="74"/>
      <c r="AQ538" s="74"/>
      <c r="AR538" s="74"/>
      <c r="AS538" s="74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</row>
    <row r="539" spans="1:57" ht="16.5" customHeight="1">
      <c r="A539" s="1"/>
      <c r="B539" s="17"/>
      <c r="C539" s="254"/>
      <c r="D539" s="17"/>
      <c r="E539" s="17"/>
      <c r="F539" s="17"/>
      <c r="G539" s="18"/>
      <c r="H539" s="17"/>
      <c r="I539" s="17"/>
      <c r="J539" s="17"/>
      <c r="K539" s="19"/>
      <c r="L539" s="19"/>
      <c r="M539" s="19"/>
      <c r="N539" s="19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74"/>
      <c r="AD539" s="74"/>
      <c r="AE539" s="74"/>
      <c r="AF539" s="74"/>
      <c r="AG539" s="74"/>
      <c r="AH539" s="74"/>
      <c r="AI539" s="74"/>
      <c r="AJ539" s="74"/>
      <c r="AK539" s="74"/>
      <c r="AL539" s="74"/>
      <c r="AM539" s="74"/>
      <c r="AN539" s="78"/>
      <c r="AO539" s="78"/>
      <c r="AP539" s="74"/>
      <c r="AQ539" s="74"/>
      <c r="AR539" s="74"/>
      <c r="AS539" s="74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</row>
    <row r="540" spans="1:57" ht="16.5" customHeight="1">
      <c r="A540" s="1"/>
      <c r="B540" s="17"/>
      <c r="C540" s="254"/>
      <c r="D540" s="17"/>
      <c r="E540" s="17"/>
      <c r="F540" s="17"/>
      <c r="G540" s="18"/>
      <c r="H540" s="17"/>
      <c r="I540" s="17"/>
      <c r="J540" s="17"/>
      <c r="K540" s="19"/>
      <c r="L540" s="19"/>
      <c r="M540" s="19"/>
      <c r="N540" s="19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74"/>
      <c r="AD540" s="74"/>
      <c r="AE540" s="74"/>
      <c r="AF540" s="74"/>
      <c r="AG540" s="74"/>
      <c r="AH540" s="74"/>
      <c r="AI540" s="74"/>
      <c r="AJ540" s="74"/>
      <c r="AK540" s="74"/>
      <c r="AL540" s="74"/>
      <c r="AM540" s="74"/>
      <c r="AN540" s="78"/>
      <c r="AO540" s="78"/>
      <c r="AP540" s="74"/>
      <c r="AQ540" s="74"/>
      <c r="AR540" s="74"/>
      <c r="AS540" s="74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</row>
    <row r="541" spans="1:57" ht="16.5" customHeight="1">
      <c r="A541" s="1"/>
      <c r="B541" s="17"/>
      <c r="C541" s="254"/>
      <c r="D541" s="17"/>
      <c r="E541" s="17"/>
      <c r="F541" s="17"/>
      <c r="G541" s="18"/>
      <c r="H541" s="17"/>
      <c r="I541" s="17"/>
      <c r="J541" s="17"/>
      <c r="K541" s="19"/>
      <c r="L541" s="19"/>
      <c r="M541" s="19"/>
      <c r="N541" s="19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74"/>
      <c r="AD541" s="74"/>
      <c r="AE541" s="74"/>
      <c r="AF541" s="74"/>
      <c r="AG541" s="74"/>
      <c r="AH541" s="74"/>
      <c r="AI541" s="74"/>
      <c r="AJ541" s="74"/>
      <c r="AK541" s="74"/>
      <c r="AL541" s="74"/>
      <c r="AM541" s="74"/>
      <c r="AN541" s="78"/>
      <c r="AO541" s="78"/>
      <c r="AP541" s="74"/>
      <c r="AQ541" s="74"/>
      <c r="AR541" s="74"/>
      <c r="AS541" s="74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</row>
    <row r="542" spans="1:57" ht="16.5" customHeight="1">
      <c r="A542" s="1"/>
      <c r="B542" s="17"/>
      <c r="C542" s="254"/>
      <c r="D542" s="17"/>
      <c r="E542" s="17"/>
      <c r="F542" s="17"/>
      <c r="G542" s="18"/>
      <c r="H542" s="17"/>
      <c r="I542" s="17"/>
      <c r="J542" s="17"/>
      <c r="K542" s="19"/>
      <c r="L542" s="19"/>
      <c r="M542" s="19"/>
      <c r="N542" s="19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74"/>
      <c r="AD542" s="74"/>
      <c r="AE542" s="74"/>
      <c r="AF542" s="74"/>
      <c r="AG542" s="74"/>
      <c r="AH542" s="74"/>
      <c r="AI542" s="74"/>
      <c r="AJ542" s="74"/>
      <c r="AK542" s="74"/>
      <c r="AL542" s="74"/>
      <c r="AM542" s="74"/>
      <c r="AN542" s="78"/>
      <c r="AO542" s="78"/>
      <c r="AP542" s="74"/>
      <c r="AQ542" s="74"/>
      <c r="AR542" s="74"/>
      <c r="AS542" s="74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</row>
    <row r="543" spans="1:57" ht="16.5" customHeight="1">
      <c r="A543" s="1"/>
      <c r="B543" s="17"/>
      <c r="C543" s="254"/>
      <c r="D543" s="17"/>
      <c r="E543" s="17"/>
      <c r="F543" s="17"/>
      <c r="G543" s="18"/>
      <c r="H543" s="17"/>
      <c r="I543" s="17"/>
      <c r="J543" s="17"/>
      <c r="K543" s="19"/>
      <c r="L543" s="19"/>
      <c r="M543" s="19"/>
      <c r="N543" s="19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74"/>
      <c r="AD543" s="74"/>
      <c r="AE543" s="74"/>
      <c r="AF543" s="74"/>
      <c r="AG543" s="74"/>
      <c r="AH543" s="74"/>
      <c r="AI543" s="74"/>
      <c r="AJ543" s="74"/>
      <c r="AK543" s="74"/>
      <c r="AL543" s="74"/>
      <c r="AM543" s="74"/>
      <c r="AN543" s="78"/>
      <c r="AO543" s="78"/>
      <c r="AP543" s="74"/>
      <c r="AQ543" s="74"/>
      <c r="AR543" s="74"/>
      <c r="AS543" s="74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</row>
    <row r="544" spans="1:57" ht="16.5" customHeight="1">
      <c r="A544" s="1"/>
      <c r="B544" s="17"/>
      <c r="C544" s="254"/>
      <c r="D544" s="17"/>
      <c r="E544" s="17"/>
      <c r="F544" s="17"/>
      <c r="G544" s="18"/>
      <c r="H544" s="17"/>
      <c r="I544" s="17"/>
      <c r="J544" s="17"/>
      <c r="K544" s="19"/>
      <c r="L544" s="19"/>
      <c r="M544" s="19"/>
      <c r="N544" s="19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74"/>
      <c r="AD544" s="74"/>
      <c r="AE544" s="74"/>
      <c r="AF544" s="74"/>
      <c r="AG544" s="74"/>
      <c r="AH544" s="74"/>
      <c r="AI544" s="74"/>
      <c r="AJ544" s="74"/>
      <c r="AK544" s="74"/>
      <c r="AL544" s="74"/>
      <c r="AM544" s="74"/>
      <c r="AN544" s="78"/>
      <c r="AO544" s="78"/>
      <c r="AP544" s="74"/>
      <c r="AQ544" s="74"/>
      <c r="AR544" s="74"/>
      <c r="AS544" s="74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</row>
    <row r="545" spans="1:57" ht="16.5" customHeight="1">
      <c r="A545" s="1"/>
      <c r="B545" s="17"/>
      <c r="C545" s="254"/>
      <c r="D545" s="17"/>
      <c r="E545" s="17"/>
      <c r="F545" s="17"/>
      <c r="G545" s="18"/>
      <c r="H545" s="17"/>
      <c r="I545" s="17"/>
      <c r="J545" s="17"/>
      <c r="K545" s="19"/>
      <c r="L545" s="19"/>
      <c r="M545" s="19"/>
      <c r="N545" s="19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74"/>
      <c r="AD545" s="74"/>
      <c r="AE545" s="74"/>
      <c r="AF545" s="74"/>
      <c r="AG545" s="74"/>
      <c r="AH545" s="74"/>
      <c r="AI545" s="74"/>
      <c r="AJ545" s="74"/>
      <c r="AK545" s="74"/>
      <c r="AL545" s="74"/>
      <c r="AM545" s="74"/>
      <c r="AN545" s="78"/>
      <c r="AO545" s="78"/>
      <c r="AP545" s="74"/>
      <c r="AQ545" s="74"/>
      <c r="AR545" s="74"/>
      <c r="AS545" s="74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</row>
    <row r="546" spans="1:57" ht="16.5" customHeight="1">
      <c r="A546" s="1"/>
      <c r="B546" s="17"/>
      <c r="C546" s="254"/>
      <c r="D546" s="17"/>
      <c r="E546" s="17"/>
      <c r="F546" s="17"/>
      <c r="G546" s="18"/>
      <c r="H546" s="17"/>
      <c r="I546" s="17"/>
      <c r="J546" s="17"/>
      <c r="K546" s="19"/>
      <c r="L546" s="19"/>
      <c r="M546" s="19"/>
      <c r="N546" s="19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74"/>
      <c r="AD546" s="74"/>
      <c r="AE546" s="74"/>
      <c r="AF546" s="74"/>
      <c r="AG546" s="74"/>
      <c r="AH546" s="74"/>
      <c r="AI546" s="74"/>
      <c r="AJ546" s="74"/>
      <c r="AK546" s="74"/>
      <c r="AL546" s="74"/>
      <c r="AM546" s="74"/>
      <c r="AN546" s="78"/>
      <c r="AO546" s="78"/>
      <c r="AP546" s="74"/>
      <c r="AQ546" s="74"/>
      <c r="AR546" s="74"/>
      <c r="AS546" s="74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</row>
    <row r="547" spans="1:57" ht="16.5" customHeight="1">
      <c r="A547" s="1"/>
      <c r="B547" s="17"/>
      <c r="C547" s="254"/>
      <c r="D547" s="17"/>
      <c r="E547" s="17"/>
      <c r="F547" s="17"/>
      <c r="G547" s="18"/>
      <c r="H547" s="17"/>
      <c r="I547" s="17"/>
      <c r="J547" s="17"/>
      <c r="K547" s="19"/>
      <c r="L547" s="19"/>
      <c r="M547" s="19"/>
      <c r="N547" s="19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74"/>
      <c r="AD547" s="74"/>
      <c r="AE547" s="74"/>
      <c r="AF547" s="74"/>
      <c r="AG547" s="74"/>
      <c r="AH547" s="74"/>
      <c r="AI547" s="74"/>
      <c r="AJ547" s="74"/>
      <c r="AK547" s="74"/>
      <c r="AL547" s="74"/>
      <c r="AM547" s="74"/>
      <c r="AN547" s="78"/>
      <c r="AO547" s="78"/>
      <c r="AP547" s="74"/>
      <c r="AQ547" s="74"/>
      <c r="AR547" s="74"/>
      <c r="AS547" s="74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</row>
    <row r="548" spans="1:57" ht="16.5" customHeight="1">
      <c r="A548" s="1"/>
      <c r="B548" s="17"/>
      <c r="C548" s="254"/>
      <c r="D548" s="17"/>
      <c r="E548" s="17"/>
      <c r="F548" s="17"/>
      <c r="G548" s="18"/>
      <c r="H548" s="17"/>
      <c r="I548" s="17"/>
      <c r="J548" s="17"/>
      <c r="K548" s="19"/>
      <c r="L548" s="19"/>
      <c r="M548" s="19"/>
      <c r="N548" s="19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74"/>
      <c r="AD548" s="74"/>
      <c r="AE548" s="74"/>
      <c r="AF548" s="74"/>
      <c r="AG548" s="74"/>
      <c r="AH548" s="74"/>
      <c r="AI548" s="74"/>
      <c r="AJ548" s="74"/>
      <c r="AK548" s="74"/>
      <c r="AL548" s="74"/>
      <c r="AM548" s="74"/>
      <c r="AN548" s="78"/>
      <c r="AO548" s="78"/>
      <c r="AP548" s="74"/>
      <c r="AQ548" s="74"/>
      <c r="AR548" s="74"/>
      <c r="AS548" s="74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</row>
    <row r="549" spans="1:57" ht="16.5" customHeight="1">
      <c r="A549" s="1"/>
      <c r="B549" s="17"/>
      <c r="C549" s="254"/>
      <c r="D549" s="17"/>
      <c r="E549" s="17"/>
      <c r="F549" s="17"/>
      <c r="G549" s="18"/>
      <c r="H549" s="17"/>
      <c r="I549" s="17"/>
      <c r="J549" s="17"/>
      <c r="K549" s="19"/>
      <c r="L549" s="19"/>
      <c r="M549" s="19"/>
      <c r="N549" s="19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74"/>
      <c r="AD549" s="74"/>
      <c r="AE549" s="74"/>
      <c r="AF549" s="74"/>
      <c r="AG549" s="74"/>
      <c r="AH549" s="74"/>
      <c r="AI549" s="74"/>
      <c r="AJ549" s="74"/>
      <c r="AK549" s="74"/>
      <c r="AL549" s="74"/>
      <c r="AM549" s="74"/>
      <c r="AN549" s="78"/>
      <c r="AO549" s="78"/>
      <c r="AP549" s="74"/>
      <c r="AQ549" s="74"/>
      <c r="AR549" s="74"/>
      <c r="AS549" s="74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</row>
    <row r="550" spans="1:57" ht="16.5" customHeight="1">
      <c r="A550" s="1"/>
      <c r="B550" s="17"/>
      <c r="C550" s="254"/>
      <c r="D550" s="17"/>
      <c r="E550" s="17"/>
      <c r="F550" s="17"/>
      <c r="G550" s="18"/>
      <c r="H550" s="17"/>
      <c r="I550" s="17"/>
      <c r="J550" s="17"/>
      <c r="K550" s="19"/>
      <c r="L550" s="19"/>
      <c r="M550" s="19"/>
      <c r="N550" s="19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74"/>
      <c r="AD550" s="74"/>
      <c r="AE550" s="74"/>
      <c r="AF550" s="74"/>
      <c r="AG550" s="74"/>
      <c r="AH550" s="74"/>
      <c r="AI550" s="74"/>
      <c r="AJ550" s="74"/>
      <c r="AK550" s="74"/>
      <c r="AL550" s="74"/>
      <c r="AM550" s="74"/>
      <c r="AN550" s="78"/>
      <c r="AO550" s="78"/>
      <c r="AP550" s="74"/>
      <c r="AQ550" s="74"/>
      <c r="AR550" s="74"/>
      <c r="AS550" s="74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</row>
    <row r="551" spans="1:57" ht="16.5" customHeight="1">
      <c r="A551" s="1"/>
      <c r="B551" s="17"/>
      <c r="C551" s="254"/>
      <c r="D551" s="17"/>
      <c r="E551" s="17"/>
      <c r="F551" s="17"/>
      <c r="G551" s="18"/>
      <c r="H551" s="17"/>
      <c r="I551" s="17"/>
      <c r="J551" s="17"/>
      <c r="K551" s="19"/>
      <c r="L551" s="19"/>
      <c r="M551" s="19"/>
      <c r="N551" s="19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74"/>
      <c r="AD551" s="74"/>
      <c r="AE551" s="74"/>
      <c r="AF551" s="74"/>
      <c r="AG551" s="74"/>
      <c r="AH551" s="74"/>
      <c r="AI551" s="74"/>
      <c r="AJ551" s="74"/>
      <c r="AK551" s="74"/>
      <c r="AL551" s="74"/>
      <c r="AM551" s="74"/>
      <c r="AN551" s="78"/>
      <c r="AO551" s="78"/>
      <c r="AP551" s="74"/>
      <c r="AQ551" s="74"/>
      <c r="AR551" s="74"/>
      <c r="AS551" s="74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</row>
    <row r="552" spans="1:57" ht="16.5" customHeight="1">
      <c r="A552" s="1"/>
      <c r="B552" s="17"/>
      <c r="C552" s="254"/>
      <c r="D552" s="17"/>
      <c r="E552" s="17"/>
      <c r="F552" s="17"/>
      <c r="G552" s="18"/>
      <c r="H552" s="17"/>
      <c r="I552" s="17"/>
      <c r="J552" s="17"/>
      <c r="K552" s="19"/>
      <c r="L552" s="19"/>
      <c r="M552" s="19"/>
      <c r="N552" s="19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74"/>
      <c r="AD552" s="74"/>
      <c r="AE552" s="74"/>
      <c r="AF552" s="74"/>
      <c r="AG552" s="74"/>
      <c r="AH552" s="74"/>
      <c r="AI552" s="74"/>
      <c r="AJ552" s="74"/>
      <c r="AK552" s="74"/>
      <c r="AL552" s="74"/>
      <c r="AM552" s="74"/>
      <c r="AN552" s="78"/>
      <c r="AO552" s="78"/>
      <c r="AP552" s="74"/>
      <c r="AQ552" s="74"/>
      <c r="AR552" s="74"/>
      <c r="AS552" s="74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</row>
    <row r="553" spans="1:57" ht="16.5" customHeight="1">
      <c r="A553" s="1"/>
      <c r="B553" s="17"/>
      <c r="C553" s="254"/>
      <c r="D553" s="17"/>
      <c r="E553" s="17"/>
      <c r="F553" s="17"/>
      <c r="G553" s="18"/>
      <c r="H553" s="17"/>
      <c r="I553" s="17"/>
      <c r="J553" s="17"/>
      <c r="K553" s="19"/>
      <c r="L553" s="19"/>
      <c r="M553" s="19"/>
      <c r="N553" s="19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74"/>
      <c r="AD553" s="74"/>
      <c r="AE553" s="74"/>
      <c r="AF553" s="74"/>
      <c r="AG553" s="74"/>
      <c r="AH553" s="74"/>
      <c r="AI553" s="74"/>
      <c r="AJ553" s="74"/>
      <c r="AK553" s="74"/>
      <c r="AL553" s="74"/>
      <c r="AM553" s="74"/>
      <c r="AN553" s="78"/>
      <c r="AO553" s="78"/>
      <c r="AP553" s="74"/>
      <c r="AQ553" s="74"/>
      <c r="AR553" s="74"/>
      <c r="AS553" s="74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</row>
    <row r="554" spans="1:57" ht="16.5" customHeight="1">
      <c r="A554" s="1"/>
      <c r="B554" s="17"/>
      <c r="C554" s="254"/>
      <c r="D554" s="17"/>
      <c r="E554" s="17"/>
      <c r="F554" s="17"/>
      <c r="G554" s="18"/>
      <c r="H554" s="17"/>
      <c r="I554" s="17"/>
      <c r="J554" s="17"/>
      <c r="K554" s="19"/>
      <c r="L554" s="19"/>
      <c r="M554" s="19"/>
      <c r="N554" s="19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74"/>
      <c r="AD554" s="74"/>
      <c r="AE554" s="74"/>
      <c r="AF554" s="74"/>
      <c r="AG554" s="74"/>
      <c r="AH554" s="74"/>
      <c r="AI554" s="74"/>
      <c r="AJ554" s="74"/>
      <c r="AK554" s="74"/>
      <c r="AL554" s="74"/>
      <c r="AM554" s="74"/>
      <c r="AN554" s="78"/>
      <c r="AO554" s="78"/>
      <c r="AP554" s="74"/>
      <c r="AQ554" s="74"/>
      <c r="AR554" s="74"/>
      <c r="AS554" s="74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</row>
    <row r="555" spans="1:57" ht="16.5" customHeight="1">
      <c r="A555" s="1"/>
      <c r="B555" s="17"/>
      <c r="C555" s="254"/>
      <c r="D555" s="17"/>
      <c r="E555" s="17"/>
      <c r="F555" s="17"/>
      <c r="G555" s="18"/>
      <c r="H555" s="17"/>
      <c r="I555" s="17"/>
      <c r="J555" s="17"/>
      <c r="K555" s="19"/>
      <c r="L555" s="19"/>
      <c r="M555" s="19"/>
      <c r="N555" s="19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74"/>
      <c r="AD555" s="74"/>
      <c r="AE555" s="74"/>
      <c r="AF555" s="74"/>
      <c r="AG555" s="74"/>
      <c r="AH555" s="74"/>
      <c r="AI555" s="74"/>
      <c r="AJ555" s="74"/>
      <c r="AK555" s="74"/>
      <c r="AL555" s="74"/>
      <c r="AM555" s="74"/>
      <c r="AN555" s="78"/>
      <c r="AO555" s="78"/>
      <c r="AP555" s="74"/>
      <c r="AQ555" s="74"/>
      <c r="AR555" s="74"/>
      <c r="AS555" s="74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</row>
    <row r="556" spans="1:57" ht="16.5" customHeight="1">
      <c r="A556" s="1"/>
      <c r="B556" s="17"/>
      <c r="C556" s="254"/>
      <c r="D556" s="17"/>
      <c r="E556" s="17"/>
      <c r="F556" s="17"/>
      <c r="G556" s="18"/>
      <c r="H556" s="17"/>
      <c r="I556" s="17"/>
      <c r="J556" s="17"/>
      <c r="K556" s="19"/>
      <c r="L556" s="19"/>
      <c r="M556" s="19"/>
      <c r="N556" s="19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74"/>
      <c r="AD556" s="74"/>
      <c r="AE556" s="74"/>
      <c r="AF556" s="74"/>
      <c r="AG556" s="74"/>
      <c r="AH556" s="74"/>
      <c r="AI556" s="74"/>
      <c r="AJ556" s="74"/>
      <c r="AK556" s="74"/>
      <c r="AL556" s="74"/>
      <c r="AM556" s="74"/>
      <c r="AN556" s="78"/>
      <c r="AO556" s="78"/>
      <c r="AP556" s="74"/>
      <c r="AQ556" s="74"/>
      <c r="AR556" s="74"/>
      <c r="AS556" s="74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</row>
    <row r="557" spans="1:57" ht="16.5" customHeight="1">
      <c r="A557" s="1"/>
      <c r="B557" s="17"/>
      <c r="C557" s="254"/>
      <c r="D557" s="17"/>
      <c r="E557" s="17"/>
      <c r="F557" s="17"/>
      <c r="G557" s="18"/>
      <c r="H557" s="17"/>
      <c r="I557" s="17"/>
      <c r="J557" s="17"/>
      <c r="K557" s="19"/>
      <c r="L557" s="19"/>
      <c r="M557" s="19"/>
      <c r="N557" s="19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74"/>
      <c r="AD557" s="74"/>
      <c r="AE557" s="74"/>
      <c r="AF557" s="74"/>
      <c r="AG557" s="74"/>
      <c r="AH557" s="74"/>
      <c r="AI557" s="74"/>
      <c r="AJ557" s="74"/>
      <c r="AK557" s="74"/>
      <c r="AL557" s="74"/>
      <c r="AM557" s="74"/>
      <c r="AN557" s="78"/>
      <c r="AO557" s="78"/>
      <c r="AP557" s="74"/>
      <c r="AQ557" s="74"/>
      <c r="AR557" s="74"/>
      <c r="AS557" s="74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</row>
    <row r="558" spans="1:57" ht="16.5" customHeight="1">
      <c r="A558" s="1"/>
      <c r="B558" s="17"/>
      <c r="C558" s="254"/>
      <c r="D558" s="17"/>
      <c r="E558" s="17"/>
      <c r="F558" s="17"/>
      <c r="G558" s="18"/>
      <c r="H558" s="17"/>
      <c r="I558" s="17"/>
      <c r="J558" s="17"/>
      <c r="K558" s="19"/>
      <c r="L558" s="19"/>
      <c r="M558" s="19"/>
      <c r="N558" s="19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74"/>
      <c r="AD558" s="74"/>
      <c r="AE558" s="74"/>
      <c r="AF558" s="74"/>
      <c r="AG558" s="74"/>
      <c r="AH558" s="74"/>
      <c r="AI558" s="74"/>
      <c r="AJ558" s="74"/>
      <c r="AK558" s="74"/>
      <c r="AL558" s="74"/>
      <c r="AM558" s="74"/>
      <c r="AN558" s="78"/>
      <c r="AO558" s="78"/>
      <c r="AP558" s="74"/>
      <c r="AQ558" s="74"/>
      <c r="AR558" s="74"/>
      <c r="AS558" s="74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</row>
    <row r="559" spans="1:57" ht="16.5" customHeight="1">
      <c r="A559" s="1"/>
      <c r="B559" s="17"/>
      <c r="C559" s="254"/>
      <c r="D559" s="17"/>
      <c r="E559" s="17"/>
      <c r="F559" s="17"/>
      <c r="G559" s="18"/>
      <c r="H559" s="17"/>
      <c r="I559" s="17"/>
      <c r="J559" s="17"/>
      <c r="K559" s="19"/>
      <c r="L559" s="19"/>
      <c r="M559" s="19"/>
      <c r="N559" s="19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74"/>
      <c r="AD559" s="74"/>
      <c r="AE559" s="74"/>
      <c r="AF559" s="74"/>
      <c r="AG559" s="74"/>
      <c r="AH559" s="74"/>
      <c r="AI559" s="74"/>
      <c r="AJ559" s="74"/>
      <c r="AK559" s="74"/>
      <c r="AL559" s="74"/>
      <c r="AM559" s="74"/>
      <c r="AN559" s="78"/>
      <c r="AO559" s="78"/>
      <c r="AP559" s="74"/>
      <c r="AQ559" s="74"/>
      <c r="AR559" s="74"/>
      <c r="AS559" s="74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</row>
    <row r="560" spans="1:57" ht="16.5" customHeight="1">
      <c r="A560" s="1"/>
      <c r="B560" s="17"/>
      <c r="C560" s="254"/>
      <c r="D560" s="17"/>
      <c r="E560" s="17"/>
      <c r="F560" s="17"/>
      <c r="G560" s="18"/>
      <c r="H560" s="17"/>
      <c r="I560" s="17"/>
      <c r="J560" s="17"/>
      <c r="K560" s="19"/>
      <c r="L560" s="19"/>
      <c r="M560" s="19"/>
      <c r="N560" s="19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74"/>
      <c r="AD560" s="74"/>
      <c r="AE560" s="74"/>
      <c r="AF560" s="74"/>
      <c r="AG560" s="74"/>
      <c r="AH560" s="74"/>
      <c r="AI560" s="74"/>
      <c r="AJ560" s="74"/>
      <c r="AK560" s="74"/>
      <c r="AL560" s="74"/>
      <c r="AM560" s="74"/>
      <c r="AN560" s="78"/>
      <c r="AO560" s="78"/>
      <c r="AP560" s="74"/>
      <c r="AQ560" s="74"/>
      <c r="AR560" s="74"/>
      <c r="AS560" s="74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</row>
    <row r="561" spans="1:57" ht="16.5" customHeight="1">
      <c r="A561" s="1"/>
      <c r="B561" s="17"/>
      <c r="C561" s="254"/>
      <c r="D561" s="17"/>
      <c r="E561" s="17"/>
      <c r="F561" s="17"/>
      <c r="G561" s="18"/>
      <c r="H561" s="17"/>
      <c r="I561" s="17"/>
      <c r="J561" s="17"/>
      <c r="K561" s="19"/>
      <c r="L561" s="19"/>
      <c r="M561" s="19"/>
      <c r="N561" s="19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74"/>
      <c r="AD561" s="74"/>
      <c r="AE561" s="74"/>
      <c r="AF561" s="74"/>
      <c r="AG561" s="74"/>
      <c r="AH561" s="74"/>
      <c r="AI561" s="74"/>
      <c r="AJ561" s="74"/>
      <c r="AK561" s="74"/>
      <c r="AL561" s="74"/>
      <c r="AM561" s="74"/>
      <c r="AN561" s="78"/>
      <c r="AO561" s="78"/>
      <c r="AP561" s="74"/>
      <c r="AQ561" s="74"/>
      <c r="AR561" s="74"/>
      <c r="AS561" s="74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</row>
    <row r="562" spans="1:57" ht="16.5" customHeight="1">
      <c r="A562" s="1"/>
      <c r="B562" s="17"/>
      <c r="C562" s="254"/>
      <c r="D562" s="17"/>
      <c r="E562" s="17"/>
      <c r="F562" s="17"/>
      <c r="G562" s="18"/>
      <c r="H562" s="17"/>
      <c r="I562" s="17"/>
      <c r="J562" s="17"/>
      <c r="K562" s="19"/>
      <c r="L562" s="19"/>
      <c r="M562" s="19"/>
      <c r="N562" s="19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74"/>
      <c r="AD562" s="74"/>
      <c r="AE562" s="74"/>
      <c r="AF562" s="74"/>
      <c r="AG562" s="74"/>
      <c r="AH562" s="74"/>
      <c r="AI562" s="74"/>
      <c r="AJ562" s="74"/>
      <c r="AK562" s="74"/>
      <c r="AL562" s="74"/>
      <c r="AM562" s="74"/>
      <c r="AN562" s="78"/>
      <c r="AO562" s="78"/>
      <c r="AP562" s="74"/>
      <c r="AQ562" s="74"/>
      <c r="AR562" s="74"/>
      <c r="AS562" s="74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</row>
    <row r="563" spans="1:57" ht="16.5" customHeight="1">
      <c r="A563" s="1"/>
      <c r="B563" s="17"/>
      <c r="C563" s="254"/>
      <c r="D563" s="17"/>
      <c r="E563" s="17"/>
      <c r="F563" s="17"/>
      <c r="G563" s="18"/>
      <c r="H563" s="17"/>
      <c r="I563" s="17"/>
      <c r="J563" s="17"/>
      <c r="K563" s="19"/>
      <c r="L563" s="19"/>
      <c r="M563" s="19"/>
      <c r="N563" s="19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74"/>
      <c r="AD563" s="74"/>
      <c r="AE563" s="74"/>
      <c r="AF563" s="74"/>
      <c r="AG563" s="74"/>
      <c r="AH563" s="74"/>
      <c r="AI563" s="74"/>
      <c r="AJ563" s="74"/>
      <c r="AK563" s="74"/>
      <c r="AL563" s="74"/>
      <c r="AM563" s="74"/>
      <c r="AN563" s="78"/>
      <c r="AO563" s="78"/>
      <c r="AP563" s="74"/>
      <c r="AQ563" s="74"/>
      <c r="AR563" s="74"/>
      <c r="AS563" s="74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</row>
    <row r="564" spans="1:57" ht="16.5" customHeight="1">
      <c r="A564" s="1"/>
      <c r="B564" s="17"/>
      <c r="C564" s="254"/>
      <c r="D564" s="17"/>
      <c r="E564" s="17"/>
      <c r="F564" s="17"/>
      <c r="G564" s="18"/>
      <c r="H564" s="17"/>
      <c r="I564" s="17"/>
      <c r="J564" s="17"/>
      <c r="K564" s="19"/>
      <c r="L564" s="19"/>
      <c r="M564" s="19"/>
      <c r="N564" s="19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74"/>
      <c r="AD564" s="74"/>
      <c r="AE564" s="74"/>
      <c r="AF564" s="74"/>
      <c r="AG564" s="74"/>
      <c r="AH564" s="74"/>
      <c r="AI564" s="74"/>
      <c r="AJ564" s="74"/>
      <c r="AK564" s="74"/>
      <c r="AL564" s="74"/>
      <c r="AM564" s="74"/>
      <c r="AN564" s="78"/>
      <c r="AO564" s="78"/>
      <c r="AP564" s="74"/>
      <c r="AQ564" s="74"/>
      <c r="AR564" s="74"/>
      <c r="AS564" s="74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</row>
    <row r="565" spans="1:57" ht="16.5" customHeight="1">
      <c r="A565" s="1"/>
      <c r="B565" s="17"/>
      <c r="C565" s="254"/>
      <c r="D565" s="17"/>
      <c r="E565" s="17"/>
      <c r="F565" s="17"/>
      <c r="G565" s="18"/>
      <c r="H565" s="17"/>
      <c r="I565" s="17"/>
      <c r="J565" s="17"/>
      <c r="K565" s="19"/>
      <c r="L565" s="19"/>
      <c r="M565" s="19"/>
      <c r="N565" s="19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74"/>
      <c r="AD565" s="74"/>
      <c r="AE565" s="74"/>
      <c r="AF565" s="74"/>
      <c r="AG565" s="74"/>
      <c r="AH565" s="74"/>
      <c r="AI565" s="74"/>
      <c r="AJ565" s="74"/>
      <c r="AK565" s="74"/>
      <c r="AL565" s="74"/>
      <c r="AM565" s="74"/>
      <c r="AN565" s="78"/>
      <c r="AO565" s="78"/>
      <c r="AP565" s="74"/>
      <c r="AQ565" s="74"/>
      <c r="AR565" s="74"/>
      <c r="AS565" s="74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</row>
    <row r="566" spans="1:57" ht="16.5" customHeight="1">
      <c r="A566" s="1"/>
      <c r="B566" s="17"/>
      <c r="C566" s="254"/>
      <c r="D566" s="17"/>
      <c r="E566" s="17"/>
      <c r="F566" s="17"/>
      <c r="G566" s="18"/>
      <c r="H566" s="17"/>
      <c r="I566" s="17"/>
      <c r="J566" s="17"/>
      <c r="K566" s="19"/>
      <c r="L566" s="19"/>
      <c r="M566" s="19"/>
      <c r="N566" s="19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74"/>
      <c r="AD566" s="74"/>
      <c r="AE566" s="74"/>
      <c r="AF566" s="74"/>
      <c r="AG566" s="74"/>
      <c r="AH566" s="74"/>
      <c r="AI566" s="74"/>
      <c r="AJ566" s="74"/>
      <c r="AK566" s="74"/>
      <c r="AL566" s="74"/>
      <c r="AM566" s="74"/>
      <c r="AN566" s="78"/>
      <c r="AO566" s="78"/>
      <c r="AP566" s="74"/>
      <c r="AQ566" s="74"/>
      <c r="AR566" s="74"/>
      <c r="AS566" s="74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</row>
    <row r="567" spans="1:57" ht="16.5" customHeight="1">
      <c r="A567" s="1"/>
      <c r="B567" s="17"/>
      <c r="C567" s="254"/>
      <c r="D567" s="17"/>
      <c r="E567" s="17"/>
      <c r="F567" s="17"/>
      <c r="G567" s="18"/>
      <c r="H567" s="17"/>
      <c r="I567" s="17"/>
      <c r="J567" s="17"/>
      <c r="K567" s="19"/>
      <c r="L567" s="19"/>
      <c r="M567" s="19"/>
      <c r="N567" s="19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74"/>
      <c r="AD567" s="74"/>
      <c r="AE567" s="74"/>
      <c r="AF567" s="74"/>
      <c r="AG567" s="74"/>
      <c r="AH567" s="74"/>
      <c r="AI567" s="74"/>
      <c r="AJ567" s="74"/>
      <c r="AK567" s="74"/>
      <c r="AL567" s="74"/>
      <c r="AM567" s="74"/>
      <c r="AN567" s="78"/>
      <c r="AO567" s="78"/>
      <c r="AP567" s="74"/>
      <c r="AQ567" s="74"/>
      <c r="AR567" s="74"/>
      <c r="AS567" s="74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</row>
    <row r="568" spans="1:57" ht="16.5" customHeight="1">
      <c r="A568" s="1"/>
      <c r="B568" s="17"/>
      <c r="C568" s="254"/>
      <c r="D568" s="17"/>
      <c r="E568" s="17"/>
      <c r="F568" s="17"/>
      <c r="G568" s="18"/>
      <c r="H568" s="17"/>
      <c r="I568" s="17"/>
      <c r="J568" s="17"/>
      <c r="K568" s="19"/>
      <c r="L568" s="19"/>
      <c r="M568" s="19"/>
      <c r="N568" s="19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74"/>
      <c r="AD568" s="74"/>
      <c r="AE568" s="74"/>
      <c r="AF568" s="74"/>
      <c r="AG568" s="74"/>
      <c r="AH568" s="74"/>
      <c r="AI568" s="74"/>
      <c r="AJ568" s="74"/>
      <c r="AK568" s="74"/>
      <c r="AL568" s="74"/>
      <c r="AM568" s="74"/>
      <c r="AN568" s="78"/>
      <c r="AO568" s="78"/>
      <c r="AP568" s="74"/>
      <c r="AQ568" s="74"/>
      <c r="AR568" s="74"/>
      <c r="AS568" s="74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</row>
    <row r="569" spans="1:57" ht="16.5" customHeight="1">
      <c r="A569" s="1"/>
      <c r="B569" s="17"/>
      <c r="C569" s="254"/>
      <c r="D569" s="17"/>
      <c r="E569" s="17"/>
      <c r="F569" s="17"/>
      <c r="G569" s="18"/>
      <c r="H569" s="17"/>
      <c r="I569" s="17"/>
      <c r="J569" s="17"/>
      <c r="K569" s="19"/>
      <c r="L569" s="19"/>
      <c r="M569" s="19"/>
      <c r="N569" s="19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74"/>
      <c r="AD569" s="74"/>
      <c r="AE569" s="74"/>
      <c r="AF569" s="74"/>
      <c r="AG569" s="74"/>
      <c r="AH569" s="74"/>
      <c r="AI569" s="74"/>
      <c r="AJ569" s="74"/>
      <c r="AK569" s="74"/>
      <c r="AL569" s="74"/>
      <c r="AM569" s="74"/>
      <c r="AN569" s="78"/>
      <c r="AO569" s="78"/>
      <c r="AP569" s="74"/>
      <c r="AQ569" s="74"/>
      <c r="AR569" s="74"/>
      <c r="AS569" s="74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</row>
    <row r="570" spans="1:57" ht="16.5" customHeight="1">
      <c r="A570" s="1"/>
      <c r="B570" s="17"/>
      <c r="C570" s="254"/>
      <c r="D570" s="17"/>
      <c r="E570" s="17"/>
      <c r="F570" s="17"/>
      <c r="G570" s="18"/>
      <c r="H570" s="17"/>
      <c r="I570" s="17"/>
      <c r="J570" s="17"/>
      <c r="K570" s="19"/>
      <c r="L570" s="19"/>
      <c r="M570" s="19"/>
      <c r="N570" s="19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74"/>
      <c r="AD570" s="74"/>
      <c r="AE570" s="74"/>
      <c r="AF570" s="74"/>
      <c r="AG570" s="74"/>
      <c r="AH570" s="74"/>
      <c r="AI570" s="74"/>
      <c r="AJ570" s="74"/>
      <c r="AK570" s="74"/>
      <c r="AL570" s="74"/>
      <c r="AM570" s="74"/>
      <c r="AN570" s="78"/>
      <c r="AO570" s="78"/>
      <c r="AP570" s="74"/>
      <c r="AQ570" s="74"/>
      <c r="AR570" s="74"/>
      <c r="AS570" s="74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</row>
    <row r="571" spans="1:57" ht="16.5" customHeight="1">
      <c r="A571" s="1"/>
      <c r="B571" s="17"/>
      <c r="C571" s="254"/>
      <c r="D571" s="17"/>
      <c r="E571" s="17"/>
      <c r="F571" s="17"/>
      <c r="G571" s="18"/>
      <c r="H571" s="17"/>
      <c r="I571" s="17"/>
      <c r="J571" s="17"/>
      <c r="K571" s="19"/>
      <c r="L571" s="19"/>
      <c r="M571" s="19"/>
      <c r="N571" s="19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74"/>
      <c r="AD571" s="74"/>
      <c r="AE571" s="74"/>
      <c r="AF571" s="74"/>
      <c r="AG571" s="74"/>
      <c r="AH571" s="74"/>
      <c r="AI571" s="74"/>
      <c r="AJ571" s="74"/>
      <c r="AK571" s="74"/>
      <c r="AL571" s="74"/>
      <c r="AM571" s="74"/>
      <c r="AN571" s="78"/>
      <c r="AO571" s="78"/>
      <c r="AP571" s="74"/>
      <c r="AQ571" s="74"/>
      <c r="AR571" s="74"/>
      <c r="AS571" s="74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</row>
    <row r="572" spans="1:57" ht="16.5" customHeight="1">
      <c r="A572" s="1"/>
      <c r="B572" s="17"/>
      <c r="C572" s="254"/>
      <c r="D572" s="17"/>
      <c r="E572" s="17"/>
      <c r="F572" s="17"/>
      <c r="G572" s="18"/>
      <c r="H572" s="17"/>
      <c r="I572" s="17"/>
      <c r="J572" s="17"/>
      <c r="K572" s="19"/>
      <c r="L572" s="19"/>
      <c r="M572" s="19"/>
      <c r="N572" s="19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74"/>
      <c r="AD572" s="74"/>
      <c r="AE572" s="74"/>
      <c r="AF572" s="74"/>
      <c r="AG572" s="74"/>
      <c r="AH572" s="74"/>
      <c r="AI572" s="74"/>
      <c r="AJ572" s="74"/>
      <c r="AK572" s="74"/>
      <c r="AL572" s="74"/>
      <c r="AM572" s="74"/>
      <c r="AN572" s="78"/>
      <c r="AO572" s="78"/>
      <c r="AP572" s="74"/>
      <c r="AQ572" s="74"/>
      <c r="AR572" s="74"/>
      <c r="AS572" s="74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</row>
    <row r="573" spans="1:57" ht="16.5" customHeight="1">
      <c r="A573" s="1"/>
      <c r="B573" s="17"/>
      <c r="C573" s="254"/>
      <c r="D573" s="17"/>
      <c r="E573" s="17"/>
      <c r="F573" s="17"/>
      <c r="G573" s="18"/>
      <c r="H573" s="17"/>
      <c r="I573" s="17"/>
      <c r="J573" s="17"/>
      <c r="K573" s="19"/>
      <c r="L573" s="19"/>
      <c r="M573" s="19"/>
      <c r="N573" s="19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8"/>
      <c r="AO573" s="78"/>
      <c r="AP573" s="74"/>
      <c r="AQ573" s="74"/>
      <c r="AR573" s="74"/>
      <c r="AS573" s="74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</row>
    <row r="574" spans="1:57" ht="16.5" customHeight="1">
      <c r="A574" s="1"/>
      <c r="B574" s="17"/>
      <c r="C574" s="254"/>
      <c r="D574" s="17"/>
      <c r="E574" s="17"/>
      <c r="F574" s="17"/>
      <c r="G574" s="18"/>
      <c r="H574" s="17"/>
      <c r="I574" s="17"/>
      <c r="J574" s="17"/>
      <c r="K574" s="19"/>
      <c r="L574" s="19"/>
      <c r="M574" s="19"/>
      <c r="N574" s="19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8"/>
      <c r="AO574" s="78"/>
      <c r="AP574" s="74"/>
      <c r="AQ574" s="74"/>
      <c r="AR574" s="74"/>
      <c r="AS574" s="74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</row>
    <row r="575" spans="1:57" ht="16.5" customHeight="1">
      <c r="A575" s="1"/>
      <c r="B575" s="17"/>
      <c r="C575" s="254"/>
      <c r="D575" s="17"/>
      <c r="E575" s="17"/>
      <c r="F575" s="17"/>
      <c r="G575" s="18"/>
      <c r="H575" s="17"/>
      <c r="I575" s="17"/>
      <c r="J575" s="17"/>
      <c r="K575" s="19"/>
      <c r="L575" s="19"/>
      <c r="M575" s="19"/>
      <c r="N575" s="19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8"/>
      <c r="AO575" s="78"/>
      <c r="AP575" s="74"/>
      <c r="AQ575" s="74"/>
      <c r="AR575" s="74"/>
      <c r="AS575" s="74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</row>
    <row r="576" spans="1:57" ht="16.5" customHeight="1">
      <c r="A576" s="1"/>
      <c r="B576" s="17"/>
      <c r="C576" s="254"/>
      <c r="D576" s="17"/>
      <c r="E576" s="17"/>
      <c r="F576" s="17"/>
      <c r="G576" s="18"/>
      <c r="H576" s="17"/>
      <c r="I576" s="17"/>
      <c r="J576" s="17"/>
      <c r="K576" s="19"/>
      <c r="L576" s="19"/>
      <c r="M576" s="19"/>
      <c r="N576" s="19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8"/>
      <c r="AO576" s="78"/>
      <c r="AP576" s="74"/>
      <c r="AQ576" s="74"/>
      <c r="AR576" s="74"/>
      <c r="AS576" s="74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</row>
    <row r="577" spans="1:57" ht="16.5" customHeight="1">
      <c r="A577" s="1"/>
      <c r="B577" s="17"/>
      <c r="C577" s="254"/>
      <c r="D577" s="17"/>
      <c r="E577" s="17"/>
      <c r="F577" s="17"/>
      <c r="G577" s="18"/>
      <c r="H577" s="17"/>
      <c r="I577" s="17"/>
      <c r="J577" s="17"/>
      <c r="K577" s="19"/>
      <c r="L577" s="19"/>
      <c r="M577" s="19"/>
      <c r="N577" s="19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8"/>
      <c r="AO577" s="78"/>
      <c r="AP577" s="74"/>
      <c r="AQ577" s="74"/>
      <c r="AR577" s="74"/>
      <c r="AS577" s="74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</row>
    <row r="578" spans="1:57" ht="16.5" customHeight="1">
      <c r="A578" s="1"/>
      <c r="B578" s="17"/>
      <c r="C578" s="254"/>
      <c r="D578" s="17"/>
      <c r="E578" s="17"/>
      <c r="F578" s="17"/>
      <c r="G578" s="18"/>
      <c r="H578" s="17"/>
      <c r="I578" s="17"/>
      <c r="J578" s="17"/>
      <c r="K578" s="19"/>
      <c r="L578" s="19"/>
      <c r="M578" s="19"/>
      <c r="N578" s="19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8"/>
      <c r="AO578" s="78"/>
      <c r="AP578" s="74"/>
      <c r="AQ578" s="74"/>
      <c r="AR578" s="74"/>
      <c r="AS578" s="74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</row>
    <row r="579" spans="1:57" ht="16.5" customHeight="1">
      <c r="A579" s="1"/>
      <c r="B579" s="17"/>
      <c r="C579" s="254"/>
      <c r="D579" s="17"/>
      <c r="E579" s="17"/>
      <c r="F579" s="17"/>
      <c r="G579" s="18"/>
      <c r="H579" s="17"/>
      <c r="I579" s="17"/>
      <c r="J579" s="17"/>
      <c r="K579" s="19"/>
      <c r="L579" s="19"/>
      <c r="M579" s="19"/>
      <c r="N579" s="19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8"/>
      <c r="AO579" s="78"/>
      <c r="AP579" s="74"/>
      <c r="AQ579" s="74"/>
      <c r="AR579" s="74"/>
      <c r="AS579" s="74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</row>
    <row r="580" spans="1:57" ht="16.5" customHeight="1">
      <c r="A580" s="1"/>
      <c r="B580" s="17"/>
      <c r="C580" s="254"/>
      <c r="D580" s="17"/>
      <c r="E580" s="17"/>
      <c r="F580" s="17"/>
      <c r="G580" s="18"/>
      <c r="H580" s="17"/>
      <c r="I580" s="17"/>
      <c r="J580" s="17"/>
      <c r="K580" s="19"/>
      <c r="L580" s="19"/>
      <c r="M580" s="19"/>
      <c r="N580" s="19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8"/>
      <c r="AO580" s="78"/>
      <c r="AP580" s="74"/>
      <c r="AQ580" s="74"/>
      <c r="AR580" s="74"/>
      <c r="AS580" s="74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</row>
    <row r="581" spans="1:57" ht="16.5" customHeight="1">
      <c r="A581" s="1"/>
      <c r="B581" s="17"/>
      <c r="C581" s="254"/>
      <c r="D581" s="17"/>
      <c r="E581" s="17"/>
      <c r="F581" s="17"/>
      <c r="G581" s="18"/>
      <c r="H581" s="17"/>
      <c r="I581" s="17"/>
      <c r="J581" s="17"/>
      <c r="K581" s="19"/>
      <c r="L581" s="19"/>
      <c r="M581" s="19"/>
      <c r="N581" s="19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8"/>
      <c r="AO581" s="78"/>
      <c r="AP581" s="74"/>
      <c r="AQ581" s="74"/>
      <c r="AR581" s="74"/>
      <c r="AS581" s="74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</row>
    <row r="582" spans="1:57" ht="16.5" customHeight="1">
      <c r="A582" s="1"/>
      <c r="B582" s="17"/>
      <c r="C582" s="254"/>
      <c r="D582" s="17"/>
      <c r="E582" s="17"/>
      <c r="F582" s="17"/>
      <c r="G582" s="18"/>
      <c r="H582" s="17"/>
      <c r="I582" s="17"/>
      <c r="J582" s="17"/>
      <c r="K582" s="19"/>
      <c r="L582" s="19"/>
      <c r="M582" s="19"/>
      <c r="N582" s="19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8"/>
      <c r="AO582" s="78"/>
      <c r="AP582" s="74"/>
      <c r="AQ582" s="74"/>
      <c r="AR582" s="74"/>
      <c r="AS582" s="74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</row>
    <row r="583" spans="1:57" ht="16.5" customHeight="1">
      <c r="A583" s="1"/>
      <c r="B583" s="17"/>
      <c r="C583" s="254"/>
      <c r="D583" s="17"/>
      <c r="E583" s="17"/>
      <c r="F583" s="17"/>
      <c r="G583" s="18"/>
      <c r="H583" s="17"/>
      <c r="I583" s="17"/>
      <c r="J583" s="17"/>
      <c r="K583" s="19"/>
      <c r="L583" s="19"/>
      <c r="M583" s="19"/>
      <c r="N583" s="19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8"/>
      <c r="AO583" s="78"/>
      <c r="AP583" s="74"/>
      <c r="AQ583" s="74"/>
      <c r="AR583" s="74"/>
      <c r="AS583" s="74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</row>
    <row r="584" spans="1:57" ht="16.5" customHeight="1">
      <c r="A584" s="1"/>
      <c r="B584" s="17"/>
      <c r="C584" s="254"/>
      <c r="D584" s="17"/>
      <c r="E584" s="17"/>
      <c r="F584" s="17"/>
      <c r="G584" s="18"/>
      <c r="H584" s="17"/>
      <c r="I584" s="17"/>
      <c r="J584" s="17"/>
      <c r="K584" s="19"/>
      <c r="L584" s="19"/>
      <c r="M584" s="19"/>
      <c r="N584" s="19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8"/>
      <c r="AO584" s="78"/>
      <c r="AP584" s="74"/>
      <c r="AQ584" s="74"/>
      <c r="AR584" s="74"/>
      <c r="AS584" s="74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</row>
    <row r="585" spans="1:57" ht="16.5" customHeight="1">
      <c r="A585" s="1"/>
      <c r="B585" s="17"/>
      <c r="C585" s="254"/>
      <c r="D585" s="17"/>
      <c r="E585" s="17"/>
      <c r="F585" s="17"/>
      <c r="G585" s="18"/>
      <c r="H585" s="17"/>
      <c r="I585" s="17"/>
      <c r="J585" s="17"/>
      <c r="K585" s="19"/>
      <c r="L585" s="19"/>
      <c r="M585" s="19"/>
      <c r="N585" s="19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8"/>
      <c r="AO585" s="78"/>
      <c r="AP585" s="74"/>
      <c r="AQ585" s="74"/>
      <c r="AR585" s="74"/>
      <c r="AS585" s="74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</row>
    <row r="586" spans="1:57" ht="16.5" customHeight="1">
      <c r="A586" s="1"/>
      <c r="B586" s="17"/>
      <c r="C586" s="254"/>
      <c r="D586" s="17"/>
      <c r="E586" s="17"/>
      <c r="F586" s="17"/>
      <c r="G586" s="18"/>
      <c r="H586" s="17"/>
      <c r="I586" s="17"/>
      <c r="J586" s="17"/>
      <c r="K586" s="19"/>
      <c r="L586" s="19"/>
      <c r="M586" s="19"/>
      <c r="N586" s="19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8"/>
      <c r="AO586" s="78"/>
      <c r="AP586" s="74"/>
      <c r="AQ586" s="74"/>
      <c r="AR586" s="74"/>
      <c r="AS586" s="74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</row>
    <row r="587" spans="1:57" ht="16.5" customHeight="1">
      <c r="A587" s="1"/>
      <c r="B587" s="17"/>
      <c r="C587" s="254"/>
      <c r="D587" s="17"/>
      <c r="E587" s="17"/>
      <c r="F587" s="17"/>
      <c r="G587" s="18"/>
      <c r="H587" s="17"/>
      <c r="I587" s="17"/>
      <c r="J587" s="17"/>
      <c r="K587" s="19"/>
      <c r="L587" s="19"/>
      <c r="M587" s="19"/>
      <c r="N587" s="19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8"/>
      <c r="AO587" s="78"/>
      <c r="AP587" s="74"/>
      <c r="AQ587" s="74"/>
      <c r="AR587" s="74"/>
      <c r="AS587" s="74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</row>
    <row r="588" spans="1:57" ht="16.5" customHeight="1">
      <c r="A588" s="1"/>
      <c r="B588" s="17"/>
      <c r="C588" s="254"/>
      <c r="D588" s="17"/>
      <c r="E588" s="17"/>
      <c r="F588" s="17"/>
      <c r="G588" s="18"/>
      <c r="H588" s="17"/>
      <c r="I588" s="17"/>
      <c r="J588" s="17"/>
      <c r="K588" s="19"/>
      <c r="L588" s="19"/>
      <c r="M588" s="19"/>
      <c r="N588" s="19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8"/>
      <c r="AO588" s="78"/>
      <c r="AP588" s="74"/>
      <c r="AQ588" s="74"/>
      <c r="AR588" s="74"/>
      <c r="AS588" s="74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</row>
    <row r="589" spans="1:57" ht="16.5" customHeight="1">
      <c r="A589" s="1"/>
      <c r="B589" s="17"/>
      <c r="C589" s="254"/>
      <c r="D589" s="17"/>
      <c r="E589" s="17"/>
      <c r="F589" s="17"/>
      <c r="G589" s="18"/>
      <c r="H589" s="17"/>
      <c r="I589" s="17"/>
      <c r="J589" s="17"/>
      <c r="K589" s="19"/>
      <c r="L589" s="19"/>
      <c r="M589" s="19"/>
      <c r="N589" s="19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8"/>
      <c r="AO589" s="78"/>
      <c r="AP589" s="74"/>
      <c r="AQ589" s="74"/>
      <c r="AR589" s="74"/>
      <c r="AS589" s="74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</row>
    <row r="590" spans="1:57" ht="16.5" customHeight="1">
      <c r="A590" s="1"/>
      <c r="B590" s="17"/>
      <c r="C590" s="254"/>
      <c r="D590" s="17"/>
      <c r="E590" s="17"/>
      <c r="F590" s="17"/>
      <c r="G590" s="18"/>
      <c r="H590" s="17"/>
      <c r="I590" s="17"/>
      <c r="J590" s="17"/>
      <c r="K590" s="19"/>
      <c r="L590" s="19"/>
      <c r="M590" s="19"/>
      <c r="N590" s="19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8"/>
      <c r="AO590" s="78"/>
      <c r="AP590" s="74"/>
      <c r="AQ590" s="74"/>
      <c r="AR590" s="74"/>
      <c r="AS590" s="74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</row>
    <row r="591" spans="1:57" ht="16.5" customHeight="1">
      <c r="A591" s="1"/>
      <c r="B591" s="17"/>
      <c r="C591" s="254"/>
      <c r="D591" s="17"/>
      <c r="E591" s="17"/>
      <c r="F591" s="17"/>
      <c r="G591" s="18"/>
      <c r="H591" s="17"/>
      <c r="I591" s="17"/>
      <c r="J591" s="17"/>
      <c r="K591" s="19"/>
      <c r="L591" s="19"/>
      <c r="M591" s="19"/>
      <c r="N591" s="19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8"/>
      <c r="AO591" s="78"/>
      <c r="AP591" s="74"/>
      <c r="AQ591" s="74"/>
      <c r="AR591" s="74"/>
      <c r="AS591" s="74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</row>
    <row r="592" spans="1:57" ht="16.5" customHeight="1">
      <c r="A592" s="1"/>
      <c r="B592" s="17"/>
      <c r="C592" s="254"/>
      <c r="D592" s="17"/>
      <c r="E592" s="17"/>
      <c r="F592" s="17"/>
      <c r="G592" s="18"/>
      <c r="H592" s="17"/>
      <c r="I592" s="17"/>
      <c r="J592" s="17"/>
      <c r="K592" s="19"/>
      <c r="L592" s="19"/>
      <c r="M592" s="19"/>
      <c r="N592" s="19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8"/>
      <c r="AO592" s="78"/>
      <c r="AP592" s="74"/>
      <c r="AQ592" s="74"/>
      <c r="AR592" s="74"/>
      <c r="AS592" s="74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</row>
    <row r="593" spans="1:57" ht="16.5" customHeight="1">
      <c r="A593" s="1"/>
      <c r="B593" s="17"/>
      <c r="C593" s="254"/>
      <c r="D593" s="17"/>
      <c r="E593" s="17"/>
      <c r="F593" s="17"/>
      <c r="G593" s="18"/>
      <c r="H593" s="17"/>
      <c r="I593" s="17"/>
      <c r="J593" s="17"/>
      <c r="K593" s="19"/>
      <c r="L593" s="19"/>
      <c r="M593" s="19"/>
      <c r="N593" s="19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74"/>
      <c r="AD593" s="74"/>
      <c r="AE593" s="74"/>
      <c r="AF593" s="74"/>
      <c r="AG593" s="74"/>
      <c r="AH593" s="74"/>
      <c r="AI593" s="74"/>
      <c r="AJ593" s="74"/>
      <c r="AK593" s="74"/>
      <c r="AL593" s="74"/>
      <c r="AM593" s="74"/>
      <c r="AN593" s="78"/>
      <c r="AO593" s="78"/>
      <c r="AP593" s="74"/>
      <c r="AQ593" s="74"/>
      <c r="AR593" s="74"/>
      <c r="AS593" s="74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</row>
    <row r="594" spans="1:57" ht="16.5" customHeight="1">
      <c r="A594" s="1"/>
      <c r="B594" s="17"/>
      <c r="C594" s="254"/>
      <c r="D594" s="17"/>
      <c r="E594" s="17"/>
      <c r="F594" s="17"/>
      <c r="G594" s="18"/>
      <c r="H594" s="17"/>
      <c r="I594" s="17"/>
      <c r="J594" s="17"/>
      <c r="K594" s="19"/>
      <c r="L594" s="19"/>
      <c r="M594" s="19"/>
      <c r="N594" s="19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74"/>
      <c r="AD594" s="74"/>
      <c r="AE594" s="74"/>
      <c r="AF594" s="74"/>
      <c r="AG594" s="74"/>
      <c r="AH594" s="74"/>
      <c r="AI594" s="74"/>
      <c r="AJ594" s="74"/>
      <c r="AK594" s="74"/>
      <c r="AL594" s="74"/>
      <c r="AM594" s="74"/>
      <c r="AN594" s="78"/>
      <c r="AO594" s="78"/>
      <c r="AP594" s="74"/>
      <c r="AQ594" s="74"/>
      <c r="AR594" s="74"/>
      <c r="AS594" s="74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</row>
    <row r="595" spans="1:57" ht="16.5" customHeight="1">
      <c r="A595" s="1"/>
      <c r="B595" s="17"/>
      <c r="C595" s="254"/>
      <c r="D595" s="17"/>
      <c r="E595" s="17"/>
      <c r="F595" s="17"/>
      <c r="G595" s="18"/>
      <c r="H595" s="17"/>
      <c r="I595" s="17"/>
      <c r="J595" s="17"/>
      <c r="K595" s="19"/>
      <c r="L595" s="19"/>
      <c r="M595" s="19"/>
      <c r="N595" s="19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74"/>
      <c r="AD595" s="74"/>
      <c r="AE595" s="74"/>
      <c r="AF595" s="74"/>
      <c r="AG595" s="74"/>
      <c r="AH595" s="74"/>
      <c r="AI595" s="74"/>
      <c r="AJ595" s="74"/>
      <c r="AK595" s="74"/>
      <c r="AL595" s="74"/>
      <c r="AM595" s="74"/>
      <c r="AN595" s="78"/>
      <c r="AO595" s="78"/>
      <c r="AP595" s="74"/>
      <c r="AQ595" s="74"/>
      <c r="AR595" s="74"/>
      <c r="AS595" s="74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</row>
    <row r="596" spans="1:57" ht="16.5" customHeight="1">
      <c r="A596" s="1"/>
      <c r="B596" s="17"/>
      <c r="C596" s="254"/>
      <c r="D596" s="17"/>
      <c r="E596" s="17"/>
      <c r="F596" s="17"/>
      <c r="G596" s="18"/>
      <c r="H596" s="17"/>
      <c r="I596" s="17"/>
      <c r="J596" s="17"/>
      <c r="K596" s="19"/>
      <c r="L596" s="19"/>
      <c r="M596" s="19"/>
      <c r="N596" s="19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8"/>
      <c r="AO596" s="78"/>
      <c r="AP596" s="74"/>
      <c r="AQ596" s="74"/>
      <c r="AR596" s="74"/>
      <c r="AS596" s="74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</row>
    <row r="597" spans="1:57" ht="16.5" customHeight="1">
      <c r="A597" s="1"/>
      <c r="B597" s="17"/>
      <c r="C597" s="254"/>
      <c r="D597" s="17"/>
      <c r="E597" s="17"/>
      <c r="F597" s="17"/>
      <c r="G597" s="18"/>
      <c r="H597" s="17"/>
      <c r="I597" s="17"/>
      <c r="J597" s="17"/>
      <c r="K597" s="19"/>
      <c r="L597" s="19"/>
      <c r="M597" s="19"/>
      <c r="N597" s="19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8"/>
      <c r="AO597" s="78"/>
      <c r="AP597" s="74"/>
      <c r="AQ597" s="74"/>
      <c r="AR597" s="74"/>
      <c r="AS597" s="74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</row>
    <row r="598" spans="1:57" ht="16.5" customHeight="1">
      <c r="A598" s="1"/>
      <c r="B598" s="17"/>
      <c r="C598" s="254"/>
      <c r="D598" s="17"/>
      <c r="E598" s="17"/>
      <c r="F598" s="17"/>
      <c r="G598" s="18"/>
      <c r="H598" s="17"/>
      <c r="I598" s="17"/>
      <c r="J598" s="17"/>
      <c r="K598" s="19"/>
      <c r="L598" s="19"/>
      <c r="M598" s="19"/>
      <c r="N598" s="19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8"/>
      <c r="AO598" s="78"/>
      <c r="AP598" s="74"/>
      <c r="AQ598" s="74"/>
      <c r="AR598" s="74"/>
      <c r="AS598" s="74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</row>
    <row r="599" spans="1:57" ht="16.5" customHeight="1">
      <c r="A599" s="1"/>
      <c r="B599" s="17"/>
      <c r="C599" s="254"/>
      <c r="D599" s="17"/>
      <c r="E599" s="17"/>
      <c r="F599" s="17"/>
      <c r="G599" s="18"/>
      <c r="H599" s="17"/>
      <c r="I599" s="17"/>
      <c r="J599" s="17"/>
      <c r="K599" s="19"/>
      <c r="L599" s="19"/>
      <c r="M599" s="19"/>
      <c r="N599" s="19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8"/>
      <c r="AO599" s="78"/>
      <c r="AP599" s="74"/>
      <c r="AQ599" s="74"/>
      <c r="AR599" s="74"/>
      <c r="AS599" s="74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</row>
    <row r="600" spans="1:57" ht="16.5" customHeight="1">
      <c r="A600" s="1"/>
      <c r="B600" s="17"/>
      <c r="C600" s="254"/>
      <c r="D600" s="17"/>
      <c r="E600" s="17"/>
      <c r="F600" s="17"/>
      <c r="G600" s="18"/>
      <c r="H600" s="17"/>
      <c r="I600" s="17"/>
      <c r="J600" s="17"/>
      <c r="K600" s="19"/>
      <c r="L600" s="19"/>
      <c r="M600" s="19"/>
      <c r="N600" s="19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8"/>
      <c r="AO600" s="78"/>
      <c r="AP600" s="74"/>
      <c r="AQ600" s="74"/>
      <c r="AR600" s="74"/>
      <c r="AS600" s="74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</row>
    <row r="601" spans="1:57" ht="16.5" customHeight="1">
      <c r="A601" s="1"/>
      <c r="B601" s="17"/>
      <c r="C601" s="254"/>
      <c r="D601" s="17"/>
      <c r="E601" s="17"/>
      <c r="F601" s="17"/>
      <c r="G601" s="18"/>
      <c r="H601" s="17"/>
      <c r="I601" s="17"/>
      <c r="J601" s="17"/>
      <c r="K601" s="19"/>
      <c r="L601" s="19"/>
      <c r="M601" s="19"/>
      <c r="N601" s="19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8"/>
      <c r="AO601" s="78"/>
      <c r="AP601" s="74"/>
      <c r="AQ601" s="74"/>
      <c r="AR601" s="74"/>
      <c r="AS601" s="74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</row>
    <row r="602" spans="1:57" ht="16.5" customHeight="1">
      <c r="A602" s="1"/>
      <c r="B602" s="17"/>
      <c r="C602" s="254"/>
      <c r="D602" s="17"/>
      <c r="E602" s="17"/>
      <c r="F602" s="17"/>
      <c r="G602" s="18"/>
      <c r="H602" s="17"/>
      <c r="I602" s="17"/>
      <c r="J602" s="17"/>
      <c r="K602" s="19"/>
      <c r="L602" s="19"/>
      <c r="M602" s="19"/>
      <c r="N602" s="19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8"/>
      <c r="AO602" s="78"/>
      <c r="AP602" s="74"/>
      <c r="AQ602" s="74"/>
      <c r="AR602" s="74"/>
      <c r="AS602" s="74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</row>
    <row r="603" spans="1:57" ht="16.5" customHeight="1">
      <c r="A603" s="1"/>
      <c r="B603" s="17"/>
      <c r="C603" s="254"/>
      <c r="D603" s="17"/>
      <c r="E603" s="17"/>
      <c r="F603" s="17"/>
      <c r="G603" s="18"/>
      <c r="H603" s="17"/>
      <c r="I603" s="17"/>
      <c r="J603" s="17"/>
      <c r="K603" s="19"/>
      <c r="L603" s="19"/>
      <c r="M603" s="19"/>
      <c r="N603" s="19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8"/>
      <c r="AO603" s="78"/>
      <c r="AP603" s="74"/>
      <c r="AQ603" s="74"/>
      <c r="AR603" s="74"/>
      <c r="AS603" s="74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</row>
    <row r="604" spans="1:57" ht="16.5" customHeight="1">
      <c r="A604" s="1"/>
      <c r="B604" s="17"/>
      <c r="C604" s="254"/>
      <c r="D604" s="17"/>
      <c r="E604" s="17"/>
      <c r="F604" s="17"/>
      <c r="G604" s="18"/>
      <c r="H604" s="17"/>
      <c r="I604" s="17"/>
      <c r="J604" s="17"/>
      <c r="K604" s="19"/>
      <c r="L604" s="19"/>
      <c r="M604" s="19"/>
      <c r="N604" s="19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8"/>
      <c r="AO604" s="78"/>
      <c r="AP604" s="74"/>
      <c r="AQ604" s="74"/>
      <c r="AR604" s="74"/>
      <c r="AS604" s="74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</row>
    <row r="605" spans="1:57" ht="16.5" customHeight="1">
      <c r="A605" s="1"/>
      <c r="B605" s="17"/>
      <c r="C605" s="254"/>
      <c r="D605" s="17"/>
      <c r="E605" s="17"/>
      <c r="F605" s="17"/>
      <c r="G605" s="18"/>
      <c r="H605" s="17"/>
      <c r="I605" s="17"/>
      <c r="J605" s="17"/>
      <c r="K605" s="19"/>
      <c r="L605" s="19"/>
      <c r="M605" s="19"/>
      <c r="N605" s="19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8"/>
      <c r="AO605" s="78"/>
      <c r="AP605" s="74"/>
      <c r="AQ605" s="74"/>
      <c r="AR605" s="74"/>
      <c r="AS605" s="74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</row>
    <row r="606" spans="1:57" ht="16.5" customHeight="1">
      <c r="A606" s="1"/>
      <c r="B606" s="17"/>
      <c r="C606" s="254"/>
      <c r="D606" s="17"/>
      <c r="E606" s="17"/>
      <c r="F606" s="17"/>
      <c r="G606" s="18"/>
      <c r="H606" s="17"/>
      <c r="I606" s="17"/>
      <c r="J606" s="17"/>
      <c r="K606" s="19"/>
      <c r="L606" s="19"/>
      <c r="M606" s="19"/>
      <c r="N606" s="19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8"/>
      <c r="AO606" s="78"/>
      <c r="AP606" s="74"/>
      <c r="AQ606" s="74"/>
      <c r="AR606" s="74"/>
      <c r="AS606" s="74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</row>
    <row r="607" spans="1:57" ht="16.5" customHeight="1">
      <c r="A607" s="1"/>
      <c r="B607" s="17"/>
      <c r="C607" s="254"/>
      <c r="D607" s="17"/>
      <c r="E607" s="17"/>
      <c r="F607" s="17"/>
      <c r="G607" s="18"/>
      <c r="H607" s="17"/>
      <c r="I607" s="17"/>
      <c r="J607" s="17"/>
      <c r="K607" s="19"/>
      <c r="L607" s="19"/>
      <c r="M607" s="19"/>
      <c r="N607" s="19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8"/>
      <c r="AO607" s="78"/>
      <c r="AP607" s="74"/>
      <c r="AQ607" s="74"/>
      <c r="AR607" s="74"/>
      <c r="AS607" s="74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</row>
    <row r="608" spans="1:57" ht="16.5" customHeight="1">
      <c r="A608" s="1"/>
      <c r="B608" s="17"/>
      <c r="C608" s="254"/>
      <c r="D608" s="17"/>
      <c r="E608" s="17"/>
      <c r="F608" s="17"/>
      <c r="G608" s="18"/>
      <c r="H608" s="17"/>
      <c r="I608" s="17"/>
      <c r="J608" s="17"/>
      <c r="K608" s="19"/>
      <c r="L608" s="19"/>
      <c r="M608" s="19"/>
      <c r="N608" s="19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8"/>
      <c r="AO608" s="78"/>
      <c r="AP608" s="74"/>
      <c r="AQ608" s="74"/>
      <c r="AR608" s="74"/>
      <c r="AS608" s="74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</row>
    <row r="609" spans="1:57" ht="16.5" customHeight="1">
      <c r="A609" s="1"/>
      <c r="B609" s="17"/>
      <c r="C609" s="254"/>
      <c r="D609" s="17"/>
      <c r="E609" s="17"/>
      <c r="F609" s="17"/>
      <c r="G609" s="18"/>
      <c r="H609" s="17"/>
      <c r="I609" s="17"/>
      <c r="J609" s="17"/>
      <c r="K609" s="19"/>
      <c r="L609" s="19"/>
      <c r="M609" s="19"/>
      <c r="N609" s="19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8"/>
      <c r="AO609" s="78"/>
      <c r="AP609" s="74"/>
      <c r="AQ609" s="74"/>
      <c r="AR609" s="74"/>
      <c r="AS609" s="74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</row>
    <row r="610" spans="1:57" ht="16.5" customHeight="1">
      <c r="A610" s="1"/>
      <c r="B610" s="17"/>
      <c r="C610" s="254"/>
      <c r="D610" s="17"/>
      <c r="E610" s="17"/>
      <c r="F610" s="17"/>
      <c r="G610" s="18"/>
      <c r="H610" s="17"/>
      <c r="I610" s="17"/>
      <c r="J610" s="17"/>
      <c r="K610" s="19"/>
      <c r="L610" s="19"/>
      <c r="M610" s="19"/>
      <c r="N610" s="19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8"/>
      <c r="AO610" s="78"/>
      <c r="AP610" s="74"/>
      <c r="AQ610" s="74"/>
      <c r="AR610" s="74"/>
      <c r="AS610" s="74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</row>
    <row r="611" spans="1:57" ht="16.5" customHeight="1">
      <c r="A611" s="1"/>
      <c r="B611" s="17"/>
      <c r="C611" s="254"/>
      <c r="D611" s="17"/>
      <c r="E611" s="17"/>
      <c r="F611" s="17"/>
      <c r="G611" s="18"/>
      <c r="H611" s="17"/>
      <c r="I611" s="17"/>
      <c r="J611" s="17"/>
      <c r="K611" s="19"/>
      <c r="L611" s="19"/>
      <c r="M611" s="19"/>
      <c r="N611" s="19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8"/>
      <c r="AO611" s="78"/>
      <c r="AP611" s="74"/>
      <c r="AQ611" s="74"/>
      <c r="AR611" s="74"/>
      <c r="AS611" s="74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</row>
    <row r="612" spans="1:57" ht="16.5" customHeight="1">
      <c r="A612" s="1"/>
      <c r="B612" s="17"/>
      <c r="C612" s="254"/>
      <c r="D612" s="17"/>
      <c r="E612" s="17"/>
      <c r="F612" s="17"/>
      <c r="G612" s="18"/>
      <c r="H612" s="17"/>
      <c r="I612" s="17"/>
      <c r="J612" s="17"/>
      <c r="K612" s="19"/>
      <c r="L612" s="19"/>
      <c r="M612" s="19"/>
      <c r="N612" s="19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8"/>
      <c r="AO612" s="78"/>
      <c r="AP612" s="74"/>
      <c r="AQ612" s="74"/>
      <c r="AR612" s="74"/>
      <c r="AS612" s="74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</row>
    <row r="613" spans="1:57" ht="16.5" customHeight="1">
      <c r="A613" s="1"/>
      <c r="B613" s="17"/>
      <c r="C613" s="254"/>
      <c r="D613" s="17"/>
      <c r="E613" s="17"/>
      <c r="F613" s="17"/>
      <c r="G613" s="18"/>
      <c r="H613" s="17"/>
      <c r="I613" s="17"/>
      <c r="J613" s="17"/>
      <c r="K613" s="19"/>
      <c r="L613" s="19"/>
      <c r="M613" s="19"/>
      <c r="N613" s="19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8"/>
      <c r="AO613" s="78"/>
      <c r="AP613" s="74"/>
      <c r="AQ613" s="74"/>
      <c r="AR613" s="74"/>
      <c r="AS613" s="74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</row>
    <row r="614" spans="1:57" ht="16.5" customHeight="1">
      <c r="A614" s="1"/>
      <c r="B614" s="17"/>
      <c r="C614" s="254"/>
      <c r="D614" s="17"/>
      <c r="E614" s="17"/>
      <c r="F614" s="17"/>
      <c r="G614" s="18"/>
      <c r="H614" s="17"/>
      <c r="I614" s="17"/>
      <c r="J614" s="17"/>
      <c r="K614" s="19"/>
      <c r="L614" s="19"/>
      <c r="M614" s="19"/>
      <c r="N614" s="19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8"/>
      <c r="AO614" s="78"/>
      <c r="AP614" s="74"/>
      <c r="AQ614" s="74"/>
      <c r="AR614" s="74"/>
      <c r="AS614" s="74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</row>
    <row r="615" spans="1:57" ht="16.5" customHeight="1">
      <c r="A615" s="1"/>
      <c r="B615" s="17"/>
      <c r="C615" s="254"/>
      <c r="D615" s="17"/>
      <c r="E615" s="17"/>
      <c r="F615" s="17"/>
      <c r="G615" s="18"/>
      <c r="H615" s="17"/>
      <c r="I615" s="17"/>
      <c r="J615" s="17"/>
      <c r="K615" s="19"/>
      <c r="L615" s="19"/>
      <c r="M615" s="19"/>
      <c r="N615" s="19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8"/>
      <c r="AO615" s="78"/>
      <c r="AP615" s="74"/>
      <c r="AQ615" s="74"/>
      <c r="AR615" s="74"/>
      <c r="AS615" s="74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</row>
    <row r="616" spans="1:57" ht="16.5" customHeight="1">
      <c r="A616" s="1"/>
      <c r="B616" s="17"/>
      <c r="C616" s="254"/>
      <c r="D616" s="17"/>
      <c r="E616" s="17"/>
      <c r="F616" s="17"/>
      <c r="G616" s="18"/>
      <c r="H616" s="17"/>
      <c r="I616" s="17"/>
      <c r="J616" s="17"/>
      <c r="K616" s="19"/>
      <c r="L616" s="19"/>
      <c r="M616" s="19"/>
      <c r="N616" s="19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74"/>
      <c r="AD616" s="74"/>
      <c r="AE616" s="74"/>
      <c r="AF616" s="74"/>
      <c r="AG616" s="74"/>
      <c r="AH616" s="74"/>
      <c r="AI616" s="74"/>
      <c r="AJ616" s="74"/>
      <c r="AK616" s="74"/>
      <c r="AL616" s="74"/>
      <c r="AM616" s="74"/>
      <c r="AN616" s="78"/>
      <c r="AO616" s="78"/>
      <c r="AP616" s="74"/>
      <c r="AQ616" s="74"/>
      <c r="AR616" s="74"/>
      <c r="AS616" s="74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</row>
    <row r="617" spans="1:57" ht="16.5" customHeight="1">
      <c r="A617" s="1"/>
      <c r="B617" s="17"/>
      <c r="C617" s="254"/>
      <c r="D617" s="17"/>
      <c r="E617" s="17"/>
      <c r="F617" s="17"/>
      <c r="G617" s="18"/>
      <c r="H617" s="17"/>
      <c r="I617" s="17"/>
      <c r="J617" s="17"/>
      <c r="K617" s="19"/>
      <c r="L617" s="19"/>
      <c r="M617" s="19"/>
      <c r="N617" s="19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74"/>
      <c r="AD617" s="74"/>
      <c r="AE617" s="74"/>
      <c r="AF617" s="74"/>
      <c r="AG617" s="74"/>
      <c r="AH617" s="74"/>
      <c r="AI617" s="74"/>
      <c r="AJ617" s="74"/>
      <c r="AK617" s="74"/>
      <c r="AL617" s="74"/>
      <c r="AM617" s="74"/>
      <c r="AN617" s="78"/>
      <c r="AO617" s="78"/>
      <c r="AP617" s="74"/>
      <c r="AQ617" s="74"/>
      <c r="AR617" s="74"/>
      <c r="AS617" s="74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</row>
    <row r="618" spans="1:57" ht="16.5" customHeight="1">
      <c r="A618" s="1"/>
      <c r="B618" s="17"/>
      <c r="C618" s="254"/>
      <c r="D618" s="17"/>
      <c r="E618" s="17"/>
      <c r="F618" s="17"/>
      <c r="G618" s="18"/>
      <c r="H618" s="17"/>
      <c r="I618" s="17"/>
      <c r="J618" s="17"/>
      <c r="K618" s="19"/>
      <c r="L618" s="19"/>
      <c r="M618" s="19"/>
      <c r="N618" s="19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74"/>
      <c r="AD618" s="74"/>
      <c r="AE618" s="74"/>
      <c r="AF618" s="74"/>
      <c r="AG618" s="74"/>
      <c r="AH618" s="74"/>
      <c r="AI618" s="74"/>
      <c r="AJ618" s="74"/>
      <c r="AK618" s="74"/>
      <c r="AL618" s="74"/>
      <c r="AM618" s="74"/>
      <c r="AN618" s="78"/>
      <c r="AO618" s="78"/>
      <c r="AP618" s="74"/>
      <c r="AQ618" s="74"/>
      <c r="AR618" s="74"/>
      <c r="AS618" s="74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</row>
    <row r="619" spans="1:57" ht="16.5" customHeight="1">
      <c r="A619" s="1"/>
      <c r="B619" s="17"/>
      <c r="C619" s="254"/>
      <c r="D619" s="17"/>
      <c r="E619" s="17"/>
      <c r="F619" s="17"/>
      <c r="G619" s="18"/>
      <c r="H619" s="17"/>
      <c r="I619" s="17"/>
      <c r="J619" s="17"/>
      <c r="K619" s="19"/>
      <c r="L619" s="19"/>
      <c r="M619" s="19"/>
      <c r="N619" s="19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74"/>
      <c r="AD619" s="74"/>
      <c r="AE619" s="74"/>
      <c r="AF619" s="74"/>
      <c r="AG619" s="74"/>
      <c r="AH619" s="74"/>
      <c r="AI619" s="74"/>
      <c r="AJ619" s="74"/>
      <c r="AK619" s="74"/>
      <c r="AL619" s="74"/>
      <c r="AM619" s="74"/>
      <c r="AN619" s="78"/>
      <c r="AO619" s="78"/>
      <c r="AP619" s="74"/>
      <c r="AQ619" s="74"/>
      <c r="AR619" s="74"/>
      <c r="AS619" s="74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</row>
    <row r="620" spans="1:57" ht="16.5" customHeight="1">
      <c r="A620" s="1"/>
      <c r="B620" s="17"/>
      <c r="C620" s="254"/>
      <c r="D620" s="17"/>
      <c r="E620" s="17"/>
      <c r="F620" s="17"/>
      <c r="G620" s="18"/>
      <c r="H620" s="17"/>
      <c r="I620" s="17"/>
      <c r="J620" s="17"/>
      <c r="K620" s="19"/>
      <c r="L620" s="19"/>
      <c r="M620" s="19"/>
      <c r="N620" s="19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74"/>
      <c r="AD620" s="74"/>
      <c r="AE620" s="74"/>
      <c r="AF620" s="74"/>
      <c r="AG620" s="74"/>
      <c r="AH620" s="74"/>
      <c r="AI620" s="74"/>
      <c r="AJ620" s="74"/>
      <c r="AK620" s="74"/>
      <c r="AL620" s="74"/>
      <c r="AM620" s="74"/>
      <c r="AN620" s="78"/>
      <c r="AO620" s="78"/>
      <c r="AP620" s="74"/>
      <c r="AQ620" s="74"/>
      <c r="AR620" s="74"/>
      <c r="AS620" s="74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</row>
    <row r="621" spans="1:57" ht="16.5" customHeight="1">
      <c r="A621" s="1"/>
      <c r="B621" s="17"/>
      <c r="C621" s="254"/>
      <c r="D621" s="17"/>
      <c r="E621" s="17"/>
      <c r="F621" s="17"/>
      <c r="G621" s="18"/>
      <c r="H621" s="17"/>
      <c r="I621" s="17"/>
      <c r="J621" s="17"/>
      <c r="K621" s="19"/>
      <c r="L621" s="19"/>
      <c r="M621" s="19"/>
      <c r="N621" s="19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8"/>
      <c r="AO621" s="78"/>
      <c r="AP621" s="74"/>
      <c r="AQ621" s="74"/>
      <c r="AR621" s="74"/>
      <c r="AS621" s="74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</row>
    <row r="622" spans="1:57" ht="16.5" customHeight="1">
      <c r="A622" s="1"/>
      <c r="B622" s="17"/>
      <c r="C622" s="254"/>
      <c r="D622" s="17"/>
      <c r="E622" s="17"/>
      <c r="F622" s="17"/>
      <c r="G622" s="18"/>
      <c r="H622" s="17"/>
      <c r="I622" s="17"/>
      <c r="J622" s="17"/>
      <c r="K622" s="19"/>
      <c r="L622" s="19"/>
      <c r="M622" s="19"/>
      <c r="N622" s="19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8"/>
      <c r="AO622" s="78"/>
      <c r="AP622" s="74"/>
      <c r="AQ622" s="74"/>
      <c r="AR622" s="74"/>
      <c r="AS622" s="74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</row>
    <row r="623" spans="1:57" ht="16.5" customHeight="1">
      <c r="A623" s="1"/>
      <c r="B623" s="17"/>
      <c r="C623" s="254"/>
      <c r="D623" s="17"/>
      <c r="E623" s="17"/>
      <c r="F623" s="17"/>
      <c r="G623" s="18"/>
      <c r="H623" s="17"/>
      <c r="I623" s="17"/>
      <c r="J623" s="17"/>
      <c r="K623" s="19"/>
      <c r="L623" s="19"/>
      <c r="M623" s="19"/>
      <c r="N623" s="19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8"/>
      <c r="AO623" s="78"/>
      <c r="AP623" s="74"/>
      <c r="AQ623" s="74"/>
      <c r="AR623" s="74"/>
      <c r="AS623" s="74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</row>
    <row r="624" spans="1:57" ht="16.5" customHeight="1">
      <c r="A624" s="1"/>
      <c r="B624" s="17"/>
      <c r="C624" s="254"/>
      <c r="D624" s="17"/>
      <c r="E624" s="17"/>
      <c r="F624" s="17"/>
      <c r="G624" s="18"/>
      <c r="H624" s="17"/>
      <c r="I624" s="17"/>
      <c r="J624" s="17"/>
      <c r="K624" s="19"/>
      <c r="L624" s="19"/>
      <c r="M624" s="19"/>
      <c r="N624" s="19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8"/>
      <c r="AO624" s="78"/>
      <c r="AP624" s="74"/>
      <c r="AQ624" s="74"/>
      <c r="AR624" s="74"/>
      <c r="AS624" s="74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</row>
    <row r="625" spans="1:57" ht="16.5" customHeight="1">
      <c r="A625" s="1"/>
      <c r="B625" s="17"/>
      <c r="C625" s="254"/>
      <c r="D625" s="17"/>
      <c r="E625" s="17"/>
      <c r="F625" s="17"/>
      <c r="G625" s="18"/>
      <c r="H625" s="17"/>
      <c r="I625" s="17"/>
      <c r="J625" s="17"/>
      <c r="K625" s="19"/>
      <c r="L625" s="19"/>
      <c r="M625" s="19"/>
      <c r="N625" s="19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8"/>
      <c r="AO625" s="78"/>
      <c r="AP625" s="74"/>
      <c r="AQ625" s="74"/>
      <c r="AR625" s="74"/>
      <c r="AS625" s="74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</row>
    <row r="626" spans="1:57" ht="16.5" customHeight="1">
      <c r="A626" s="1"/>
      <c r="B626" s="17"/>
      <c r="C626" s="254"/>
      <c r="D626" s="17"/>
      <c r="E626" s="17"/>
      <c r="F626" s="17"/>
      <c r="G626" s="18"/>
      <c r="H626" s="17"/>
      <c r="I626" s="17"/>
      <c r="J626" s="17"/>
      <c r="K626" s="19"/>
      <c r="L626" s="19"/>
      <c r="M626" s="19"/>
      <c r="N626" s="19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8"/>
      <c r="AO626" s="78"/>
      <c r="AP626" s="74"/>
      <c r="AQ626" s="74"/>
      <c r="AR626" s="74"/>
      <c r="AS626" s="74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</row>
    <row r="627" spans="1:57" ht="16.5" customHeight="1">
      <c r="A627" s="1"/>
      <c r="B627" s="17"/>
      <c r="C627" s="254"/>
      <c r="D627" s="17"/>
      <c r="E627" s="17"/>
      <c r="F627" s="17"/>
      <c r="G627" s="18"/>
      <c r="H627" s="17"/>
      <c r="I627" s="17"/>
      <c r="J627" s="17"/>
      <c r="K627" s="19"/>
      <c r="L627" s="19"/>
      <c r="M627" s="19"/>
      <c r="N627" s="19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8"/>
      <c r="AO627" s="78"/>
      <c r="AP627" s="74"/>
      <c r="AQ627" s="74"/>
      <c r="AR627" s="74"/>
      <c r="AS627" s="74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</row>
    <row r="628" spans="1:57" ht="16.5" customHeight="1">
      <c r="A628" s="1"/>
      <c r="B628" s="17"/>
      <c r="C628" s="254"/>
      <c r="D628" s="17"/>
      <c r="E628" s="17"/>
      <c r="F628" s="17"/>
      <c r="G628" s="18"/>
      <c r="H628" s="17"/>
      <c r="I628" s="17"/>
      <c r="J628" s="17"/>
      <c r="K628" s="19"/>
      <c r="L628" s="19"/>
      <c r="M628" s="19"/>
      <c r="N628" s="19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8"/>
      <c r="AO628" s="78"/>
      <c r="AP628" s="74"/>
      <c r="AQ628" s="74"/>
      <c r="AR628" s="74"/>
      <c r="AS628" s="74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</row>
    <row r="629" spans="1:57" ht="16.5" customHeight="1">
      <c r="A629" s="1"/>
      <c r="B629" s="17"/>
      <c r="C629" s="254"/>
      <c r="D629" s="17"/>
      <c r="E629" s="17"/>
      <c r="F629" s="17"/>
      <c r="G629" s="18"/>
      <c r="H629" s="17"/>
      <c r="I629" s="17"/>
      <c r="J629" s="17"/>
      <c r="K629" s="19"/>
      <c r="L629" s="19"/>
      <c r="M629" s="19"/>
      <c r="N629" s="19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8"/>
      <c r="AO629" s="78"/>
      <c r="AP629" s="74"/>
      <c r="AQ629" s="74"/>
      <c r="AR629" s="74"/>
      <c r="AS629" s="74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</row>
    <row r="630" spans="1:57" ht="16.5" customHeight="1">
      <c r="A630" s="1"/>
      <c r="B630" s="17"/>
      <c r="C630" s="254"/>
      <c r="D630" s="17"/>
      <c r="E630" s="17"/>
      <c r="F630" s="17"/>
      <c r="G630" s="18"/>
      <c r="H630" s="17"/>
      <c r="I630" s="17"/>
      <c r="J630" s="17"/>
      <c r="K630" s="19"/>
      <c r="L630" s="19"/>
      <c r="M630" s="19"/>
      <c r="N630" s="19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8"/>
      <c r="AO630" s="78"/>
      <c r="AP630" s="74"/>
      <c r="AQ630" s="74"/>
      <c r="AR630" s="74"/>
      <c r="AS630" s="74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</row>
    <row r="631" spans="1:57" ht="16.5" customHeight="1">
      <c r="A631" s="1"/>
      <c r="B631" s="17"/>
      <c r="C631" s="254"/>
      <c r="D631" s="17"/>
      <c r="E631" s="17"/>
      <c r="F631" s="17"/>
      <c r="G631" s="18"/>
      <c r="H631" s="17"/>
      <c r="I631" s="17"/>
      <c r="J631" s="17"/>
      <c r="K631" s="19"/>
      <c r="L631" s="19"/>
      <c r="M631" s="19"/>
      <c r="N631" s="19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8"/>
      <c r="AO631" s="78"/>
      <c r="AP631" s="74"/>
      <c r="AQ631" s="74"/>
      <c r="AR631" s="74"/>
      <c r="AS631" s="74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</row>
    <row r="632" spans="1:57" ht="16.5" customHeight="1">
      <c r="A632" s="1"/>
      <c r="B632" s="17"/>
      <c r="C632" s="254"/>
      <c r="D632" s="17"/>
      <c r="E632" s="17"/>
      <c r="F632" s="17"/>
      <c r="G632" s="18"/>
      <c r="H632" s="17"/>
      <c r="I632" s="17"/>
      <c r="J632" s="17"/>
      <c r="K632" s="19"/>
      <c r="L632" s="19"/>
      <c r="M632" s="19"/>
      <c r="N632" s="19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8"/>
      <c r="AO632" s="78"/>
      <c r="AP632" s="74"/>
      <c r="AQ632" s="74"/>
      <c r="AR632" s="74"/>
      <c r="AS632" s="74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</row>
    <row r="633" spans="1:57" ht="16.5" customHeight="1">
      <c r="A633" s="1"/>
      <c r="B633" s="17"/>
      <c r="C633" s="254"/>
      <c r="D633" s="17"/>
      <c r="E633" s="17"/>
      <c r="F633" s="17"/>
      <c r="G633" s="18"/>
      <c r="H633" s="17"/>
      <c r="I633" s="17"/>
      <c r="J633" s="17"/>
      <c r="K633" s="19"/>
      <c r="L633" s="19"/>
      <c r="M633" s="19"/>
      <c r="N633" s="19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8"/>
      <c r="AO633" s="78"/>
      <c r="AP633" s="74"/>
      <c r="AQ633" s="74"/>
      <c r="AR633" s="74"/>
      <c r="AS633" s="74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</row>
    <row r="634" spans="1:57" ht="16.5" customHeight="1">
      <c r="A634" s="1"/>
      <c r="B634" s="17"/>
      <c r="C634" s="254"/>
      <c r="D634" s="17"/>
      <c r="E634" s="17"/>
      <c r="F634" s="17"/>
      <c r="G634" s="18"/>
      <c r="H634" s="17"/>
      <c r="I634" s="17"/>
      <c r="J634" s="17"/>
      <c r="K634" s="19"/>
      <c r="L634" s="19"/>
      <c r="M634" s="19"/>
      <c r="N634" s="19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8"/>
      <c r="AO634" s="78"/>
      <c r="AP634" s="74"/>
      <c r="AQ634" s="74"/>
      <c r="AR634" s="74"/>
      <c r="AS634" s="74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</row>
    <row r="635" spans="1:57" ht="16.5" customHeight="1">
      <c r="A635" s="1"/>
      <c r="B635" s="17"/>
      <c r="C635" s="254"/>
      <c r="D635" s="17"/>
      <c r="E635" s="17"/>
      <c r="F635" s="17"/>
      <c r="G635" s="18"/>
      <c r="H635" s="17"/>
      <c r="I635" s="17"/>
      <c r="J635" s="17"/>
      <c r="K635" s="19"/>
      <c r="L635" s="19"/>
      <c r="M635" s="19"/>
      <c r="N635" s="19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8"/>
      <c r="AO635" s="78"/>
      <c r="AP635" s="74"/>
      <c r="AQ635" s="74"/>
      <c r="AR635" s="74"/>
      <c r="AS635" s="74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</row>
    <row r="636" spans="1:57" ht="16.5" customHeight="1">
      <c r="A636" s="1"/>
      <c r="B636" s="17"/>
      <c r="C636" s="254"/>
      <c r="D636" s="17"/>
      <c r="E636" s="17"/>
      <c r="F636" s="17"/>
      <c r="G636" s="18"/>
      <c r="H636" s="17"/>
      <c r="I636" s="17"/>
      <c r="J636" s="17"/>
      <c r="K636" s="19"/>
      <c r="L636" s="19"/>
      <c r="M636" s="19"/>
      <c r="N636" s="19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8"/>
      <c r="AO636" s="78"/>
      <c r="AP636" s="74"/>
      <c r="AQ636" s="74"/>
      <c r="AR636" s="74"/>
      <c r="AS636" s="74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</row>
    <row r="637" spans="1:57" ht="16.5" customHeight="1">
      <c r="A637" s="1"/>
      <c r="B637" s="17"/>
      <c r="C637" s="254"/>
      <c r="D637" s="17"/>
      <c r="E637" s="17"/>
      <c r="F637" s="17"/>
      <c r="G637" s="18"/>
      <c r="H637" s="17"/>
      <c r="I637" s="17"/>
      <c r="J637" s="17"/>
      <c r="K637" s="19"/>
      <c r="L637" s="19"/>
      <c r="M637" s="19"/>
      <c r="N637" s="19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8"/>
      <c r="AO637" s="78"/>
      <c r="AP637" s="74"/>
      <c r="AQ637" s="74"/>
      <c r="AR637" s="74"/>
      <c r="AS637" s="74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</row>
    <row r="638" spans="1:57" ht="16.5" customHeight="1">
      <c r="A638" s="1"/>
      <c r="B638" s="17"/>
      <c r="C638" s="254"/>
      <c r="D638" s="17"/>
      <c r="E638" s="17"/>
      <c r="F638" s="17"/>
      <c r="G638" s="18"/>
      <c r="H638" s="17"/>
      <c r="I638" s="17"/>
      <c r="J638" s="17"/>
      <c r="K638" s="19"/>
      <c r="L638" s="19"/>
      <c r="M638" s="19"/>
      <c r="N638" s="19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8"/>
      <c r="AO638" s="78"/>
      <c r="AP638" s="74"/>
      <c r="AQ638" s="74"/>
      <c r="AR638" s="74"/>
      <c r="AS638" s="74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</row>
    <row r="639" spans="1:57" ht="16.5" customHeight="1">
      <c r="A639" s="1"/>
      <c r="B639" s="17"/>
      <c r="C639" s="254"/>
      <c r="D639" s="17"/>
      <c r="E639" s="17"/>
      <c r="F639" s="17"/>
      <c r="G639" s="18"/>
      <c r="H639" s="17"/>
      <c r="I639" s="17"/>
      <c r="J639" s="17"/>
      <c r="K639" s="19"/>
      <c r="L639" s="19"/>
      <c r="M639" s="19"/>
      <c r="N639" s="19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8"/>
      <c r="AO639" s="78"/>
      <c r="AP639" s="74"/>
      <c r="AQ639" s="74"/>
      <c r="AR639" s="74"/>
      <c r="AS639" s="74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</row>
    <row r="640" spans="1:57" ht="16.5" customHeight="1">
      <c r="A640" s="1"/>
      <c r="B640" s="17"/>
      <c r="C640" s="254"/>
      <c r="D640" s="17"/>
      <c r="E640" s="17"/>
      <c r="F640" s="17"/>
      <c r="G640" s="18"/>
      <c r="H640" s="17"/>
      <c r="I640" s="17"/>
      <c r="J640" s="17"/>
      <c r="K640" s="19"/>
      <c r="L640" s="19"/>
      <c r="M640" s="19"/>
      <c r="N640" s="19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8"/>
      <c r="AO640" s="78"/>
      <c r="AP640" s="74"/>
      <c r="AQ640" s="74"/>
      <c r="AR640" s="74"/>
      <c r="AS640" s="74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</row>
    <row r="641" spans="1:57" ht="16.5" customHeight="1">
      <c r="A641" s="1"/>
      <c r="B641" s="17"/>
      <c r="C641" s="254"/>
      <c r="D641" s="17"/>
      <c r="E641" s="17"/>
      <c r="F641" s="17"/>
      <c r="G641" s="18"/>
      <c r="H641" s="17"/>
      <c r="I641" s="17"/>
      <c r="J641" s="17"/>
      <c r="K641" s="19"/>
      <c r="L641" s="19"/>
      <c r="M641" s="19"/>
      <c r="N641" s="19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74"/>
      <c r="AD641" s="74"/>
      <c r="AE641" s="74"/>
      <c r="AF641" s="74"/>
      <c r="AG641" s="74"/>
      <c r="AH641" s="74"/>
      <c r="AI641" s="74"/>
      <c r="AJ641" s="74"/>
      <c r="AK641" s="74"/>
      <c r="AL641" s="74"/>
      <c r="AM641" s="74"/>
      <c r="AN641" s="78"/>
      <c r="AO641" s="78"/>
      <c r="AP641" s="74"/>
      <c r="AQ641" s="74"/>
      <c r="AR641" s="74"/>
      <c r="AS641" s="74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</row>
    <row r="642" spans="1:57" ht="16.5" customHeight="1">
      <c r="A642" s="1"/>
      <c r="B642" s="17"/>
      <c r="C642" s="254"/>
      <c r="D642" s="17"/>
      <c r="E642" s="17"/>
      <c r="F642" s="17"/>
      <c r="G642" s="18"/>
      <c r="H642" s="17"/>
      <c r="I642" s="17"/>
      <c r="J642" s="17"/>
      <c r="K642" s="19"/>
      <c r="L642" s="19"/>
      <c r="M642" s="19"/>
      <c r="N642" s="19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74"/>
      <c r="AD642" s="74"/>
      <c r="AE642" s="74"/>
      <c r="AF642" s="74"/>
      <c r="AG642" s="74"/>
      <c r="AH642" s="74"/>
      <c r="AI642" s="74"/>
      <c r="AJ642" s="74"/>
      <c r="AK642" s="74"/>
      <c r="AL642" s="74"/>
      <c r="AM642" s="74"/>
      <c r="AN642" s="78"/>
      <c r="AO642" s="78"/>
      <c r="AP642" s="74"/>
      <c r="AQ642" s="74"/>
      <c r="AR642" s="74"/>
      <c r="AS642" s="74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</row>
    <row r="643" spans="1:57" ht="16.5" customHeight="1">
      <c r="A643" s="1"/>
      <c r="B643" s="17"/>
      <c r="C643" s="254"/>
      <c r="D643" s="17"/>
      <c r="E643" s="17"/>
      <c r="F643" s="17"/>
      <c r="G643" s="18"/>
      <c r="H643" s="17"/>
      <c r="I643" s="17"/>
      <c r="J643" s="17"/>
      <c r="K643" s="19"/>
      <c r="L643" s="19"/>
      <c r="M643" s="19"/>
      <c r="N643" s="19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74"/>
      <c r="AD643" s="74"/>
      <c r="AE643" s="74"/>
      <c r="AF643" s="74"/>
      <c r="AG643" s="74"/>
      <c r="AH643" s="74"/>
      <c r="AI643" s="74"/>
      <c r="AJ643" s="74"/>
      <c r="AK643" s="74"/>
      <c r="AL643" s="74"/>
      <c r="AM643" s="74"/>
      <c r="AN643" s="78"/>
      <c r="AO643" s="78"/>
      <c r="AP643" s="74"/>
      <c r="AQ643" s="74"/>
      <c r="AR643" s="74"/>
      <c r="AS643" s="74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</row>
    <row r="644" spans="1:57" ht="16.5" customHeight="1">
      <c r="A644" s="1"/>
      <c r="B644" s="17"/>
      <c r="C644" s="254"/>
      <c r="D644" s="17"/>
      <c r="E644" s="17"/>
      <c r="F644" s="17"/>
      <c r="G644" s="18"/>
      <c r="H644" s="17"/>
      <c r="I644" s="17"/>
      <c r="J644" s="17"/>
      <c r="K644" s="19"/>
      <c r="L644" s="19"/>
      <c r="M644" s="19"/>
      <c r="N644" s="19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74"/>
      <c r="AD644" s="74"/>
      <c r="AE644" s="74"/>
      <c r="AF644" s="74"/>
      <c r="AG644" s="74"/>
      <c r="AH644" s="74"/>
      <c r="AI644" s="74"/>
      <c r="AJ644" s="74"/>
      <c r="AK644" s="74"/>
      <c r="AL644" s="74"/>
      <c r="AM644" s="74"/>
      <c r="AN644" s="78"/>
      <c r="AO644" s="78"/>
      <c r="AP644" s="74"/>
      <c r="AQ644" s="74"/>
      <c r="AR644" s="74"/>
      <c r="AS644" s="74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</row>
    <row r="645" spans="1:57" ht="16.5" customHeight="1">
      <c r="A645" s="1"/>
      <c r="B645" s="17"/>
      <c r="C645" s="254"/>
      <c r="D645" s="17"/>
      <c r="E645" s="17"/>
      <c r="F645" s="17"/>
      <c r="G645" s="18"/>
      <c r="H645" s="17"/>
      <c r="I645" s="17"/>
      <c r="J645" s="17"/>
      <c r="K645" s="19"/>
      <c r="L645" s="19"/>
      <c r="M645" s="19"/>
      <c r="N645" s="19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74"/>
      <c r="AD645" s="74"/>
      <c r="AE645" s="74"/>
      <c r="AF645" s="74"/>
      <c r="AG645" s="74"/>
      <c r="AH645" s="74"/>
      <c r="AI645" s="74"/>
      <c r="AJ645" s="74"/>
      <c r="AK645" s="74"/>
      <c r="AL645" s="74"/>
      <c r="AM645" s="74"/>
      <c r="AN645" s="78"/>
      <c r="AO645" s="78"/>
      <c r="AP645" s="74"/>
      <c r="AQ645" s="74"/>
      <c r="AR645" s="74"/>
      <c r="AS645" s="74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</row>
    <row r="646" spans="1:57" ht="16.5" customHeight="1">
      <c r="A646" s="1"/>
      <c r="B646" s="17"/>
      <c r="C646" s="254"/>
      <c r="D646" s="17"/>
      <c r="E646" s="17"/>
      <c r="F646" s="17"/>
      <c r="G646" s="18"/>
      <c r="H646" s="17"/>
      <c r="I646" s="17"/>
      <c r="J646" s="17"/>
      <c r="K646" s="19"/>
      <c r="L646" s="19"/>
      <c r="M646" s="19"/>
      <c r="N646" s="19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74"/>
      <c r="AD646" s="74"/>
      <c r="AE646" s="74"/>
      <c r="AF646" s="74"/>
      <c r="AG646" s="74"/>
      <c r="AH646" s="74"/>
      <c r="AI646" s="74"/>
      <c r="AJ646" s="74"/>
      <c r="AK646" s="74"/>
      <c r="AL646" s="74"/>
      <c r="AM646" s="74"/>
      <c r="AN646" s="78"/>
      <c r="AO646" s="78"/>
      <c r="AP646" s="74"/>
      <c r="AQ646" s="74"/>
      <c r="AR646" s="74"/>
      <c r="AS646" s="74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</row>
    <row r="647" spans="1:57" ht="16.5" customHeight="1">
      <c r="A647" s="1"/>
      <c r="B647" s="17"/>
      <c r="C647" s="254"/>
      <c r="D647" s="17"/>
      <c r="E647" s="17"/>
      <c r="F647" s="17"/>
      <c r="G647" s="18"/>
      <c r="H647" s="17"/>
      <c r="I647" s="17"/>
      <c r="J647" s="17"/>
      <c r="K647" s="19"/>
      <c r="L647" s="19"/>
      <c r="M647" s="19"/>
      <c r="N647" s="19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74"/>
      <c r="AD647" s="74"/>
      <c r="AE647" s="74"/>
      <c r="AF647" s="74"/>
      <c r="AG647" s="74"/>
      <c r="AH647" s="74"/>
      <c r="AI647" s="74"/>
      <c r="AJ647" s="74"/>
      <c r="AK647" s="74"/>
      <c r="AL647" s="74"/>
      <c r="AM647" s="74"/>
      <c r="AN647" s="78"/>
      <c r="AO647" s="78"/>
      <c r="AP647" s="74"/>
      <c r="AQ647" s="74"/>
      <c r="AR647" s="74"/>
      <c r="AS647" s="74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</row>
    <row r="648" spans="1:57" ht="16.5" customHeight="1">
      <c r="A648" s="1"/>
      <c r="B648" s="17"/>
      <c r="C648" s="254"/>
      <c r="D648" s="17"/>
      <c r="E648" s="17"/>
      <c r="F648" s="17"/>
      <c r="G648" s="18"/>
      <c r="H648" s="17"/>
      <c r="I648" s="17"/>
      <c r="J648" s="17"/>
      <c r="K648" s="19"/>
      <c r="L648" s="19"/>
      <c r="M648" s="19"/>
      <c r="N648" s="19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74"/>
      <c r="AD648" s="74"/>
      <c r="AE648" s="74"/>
      <c r="AF648" s="74"/>
      <c r="AG648" s="74"/>
      <c r="AH648" s="74"/>
      <c r="AI648" s="74"/>
      <c r="AJ648" s="74"/>
      <c r="AK648" s="74"/>
      <c r="AL648" s="74"/>
      <c r="AM648" s="74"/>
      <c r="AN648" s="78"/>
      <c r="AO648" s="78"/>
      <c r="AP648" s="74"/>
      <c r="AQ648" s="74"/>
      <c r="AR648" s="74"/>
      <c r="AS648" s="74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</row>
    <row r="649" spans="1:57" ht="16.5" customHeight="1">
      <c r="A649" s="1"/>
      <c r="B649" s="17"/>
      <c r="C649" s="254"/>
      <c r="D649" s="17"/>
      <c r="E649" s="17"/>
      <c r="F649" s="17"/>
      <c r="G649" s="18"/>
      <c r="H649" s="17"/>
      <c r="I649" s="17"/>
      <c r="J649" s="17"/>
      <c r="K649" s="19"/>
      <c r="L649" s="19"/>
      <c r="M649" s="19"/>
      <c r="N649" s="19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74"/>
      <c r="AD649" s="74"/>
      <c r="AE649" s="74"/>
      <c r="AF649" s="74"/>
      <c r="AG649" s="74"/>
      <c r="AH649" s="74"/>
      <c r="AI649" s="74"/>
      <c r="AJ649" s="74"/>
      <c r="AK649" s="74"/>
      <c r="AL649" s="74"/>
      <c r="AM649" s="74"/>
      <c r="AN649" s="78"/>
      <c r="AO649" s="78"/>
      <c r="AP649" s="74"/>
      <c r="AQ649" s="74"/>
      <c r="AR649" s="74"/>
      <c r="AS649" s="74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</row>
    <row r="650" spans="1:57" ht="16.5" customHeight="1">
      <c r="A650" s="1"/>
      <c r="B650" s="17"/>
      <c r="C650" s="254"/>
      <c r="D650" s="17"/>
      <c r="E650" s="17"/>
      <c r="F650" s="17"/>
      <c r="G650" s="18"/>
      <c r="H650" s="17"/>
      <c r="I650" s="17"/>
      <c r="J650" s="17"/>
      <c r="K650" s="19"/>
      <c r="L650" s="19"/>
      <c r="M650" s="19"/>
      <c r="N650" s="19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74"/>
      <c r="AD650" s="74"/>
      <c r="AE650" s="74"/>
      <c r="AF650" s="74"/>
      <c r="AG650" s="74"/>
      <c r="AH650" s="74"/>
      <c r="AI650" s="74"/>
      <c r="AJ650" s="74"/>
      <c r="AK650" s="74"/>
      <c r="AL650" s="74"/>
      <c r="AM650" s="74"/>
      <c r="AN650" s="78"/>
      <c r="AO650" s="78"/>
      <c r="AP650" s="74"/>
      <c r="AQ650" s="74"/>
      <c r="AR650" s="74"/>
      <c r="AS650" s="74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</row>
    <row r="651" spans="1:57" ht="16.5" customHeight="1">
      <c r="A651" s="1"/>
      <c r="B651" s="17"/>
      <c r="C651" s="254"/>
      <c r="D651" s="17"/>
      <c r="E651" s="17"/>
      <c r="F651" s="17"/>
      <c r="G651" s="18"/>
      <c r="H651" s="17"/>
      <c r="I651" s="17"/>
      <c r="J651" s="17"/>
      <c r="K651" s="19"/>
      <c r="L651" s="19"/>
      <c r="M651" s="19"/>
      <c r="N651" s="19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74"/>
      <c r="AD651" s="74"/>
      <c r="AE651" s="74"/>
      <c r="AF651" s="74"/>
      <c r="AG651" s="74"/>
      <c r="AH651" s="74"/>
      <c r="AI651" s="74"/>
      <c r="AJ651" s="74"/>
      <c r="AK651" s="74"/>
      <c r="AL651" s="74"/>
      <c r="AM651" s="74"/>
      <c r="AN651" s="78"/>
      <c r="AO651" s="78"/>
      <c r="AP651" s="74"/>
      <c r="AQ651" s="74"/>
      <c r="AR651" s="74"/>
      <c r="AS651" s="74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</row>
    <row r="652" spans="1:57" ht="16.5" customHeight="1">
      <c r="A652" s="1"/>
      <c r="B652" s="17"/>
      <c r="C652" s="254"/>
      <c r="D652" s="17"/>
      <c r="E652" s="17"/>
      <c r="F652" s="17"/>
      <c r="G652" s="18"/>
      <c r="H652" s="17"/>
      <c r="I652" s="17"/>
      <c r="J652" s="17"/>
      <c r="K652" s="19"/>
      <c r="L652" s="19"/>
      <c r="M652" s="19"/>
      <c r="N652" s="19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74"/>
      <c r="AD652" s="74"/>
      <c r="AE652" s="74"/>
      <c r="AF652" s="74"/>
      <c r="AG652" s="74"/>
      <c r="AH652" s="74"/>
      <c r="AI652" s="74"/>
      <c r="AJ652" s="74"/>
      <c r="AK652" s="74"/>
      <c r="AL652" s="74"/>
      <c r="AM652" s="74"/>
      <c r="AN652" s="78"/>
      <c r="AO652" s="78"/>
      <c r="AP652" s="74"/>
      <c r="AQ652" s="74"/>
      <c r="AR652" s="74"/>
      <c r="AS652" s="74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</row>
    <row r="653" spans="1:57" ht="16.5" customHeight="1">
      <c r="A653" s="1"/>
      <c r="B653" s="17"/>
      <c r="C653" s="254"/>
      <c r="D653" s="17"/>
      <c r="E653" s="17"/>
      <c r="F653" s="17"/>
      <c r="G653" s="18"/>
      <c r="H653" s="17"/>
      <c r="I653" s="17"/>
      <c r="J653" s="17"/>
      <c r="K653" s="19"/>
      <c r="L653" s="19"/>
      <c r="M653" s="19"/>
      <c r="N653" s="19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74"/>
      <c r="AD653" s="74"/>
      <c r="AE653" s="74"/>
      <c r="AF653" s="74"/>
      <c r="AG653" s="74"/>
      <c r="AH653" s="74"/>
      <c r="AI653" s="74"/>
      <c r="AJ653" s="74"/>
      <c r="AK653" s="74"/>
      <c r="AL653" s="74"/>
      <c r="AM653" s="74"/>
      <c r="AN653" s="78"/>
      <c r="AO653" s="78"/>
      <c r="AP653" s="74"/>
      <c r="AQ653" s="74"/>
      <c r="AR653" s="74"/>
      <c r="AS653" s="74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</row>
    <row r="654" spans="1:57" ht="16.5" customHeight="1">
      <c r="A654" s="1"/>
      <c r="B654" s="17"/>
      <c r="C654" s="254"/>
      <c r="D654" s="17"/>
      <c r="E654" s="17"/>
      <c r="F654" s="17"/>
      <c r="G654" s="18"/>
      <c r="H654" s="17"/>
      <c r="I654" s="17"/>
      <c r="J654" s="17"/>
      <c r="K654" s="19"/>
      <c r="L654" s="19"/>
      <c r="M654" s="19"/>
      <c r="N654" s="19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74"/>
      <c r="AD654" s="74"/>
      <c r="AE654" s="74"/>
      <c r="AF654" s="74"/>
      <c r="AG654" s="74"/>
      <c r="AH654" s="74"/>
      <c r="AI654" s="74"/>
      <c r="AJ654" s="74"/>
      <c r="AK654" s="74"/>
      <c r="AL654" s="74"/>
      <c r="AM654" s="74"/>
      <c r="AN654" s="78"/>
      <c r="AO654" s="78"/>
      <c r="AP654" s="74"/>
      <c r="AQ654" s="74"/>
      <c r="AR654" s="74"/>
      <c r="AS654" s="74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</row>
    <row r="655" spans="1:57" ht="16.5" customHeight="1">
      <c r="A655" s="1"/>
      <c r="B655" s="17"/>
      <c r="C655" s="254"/>
      <c r="D655" s="17"/>
      <c r="E655" s="17"/>
      <c r="F655" s="17"/>
      <c r="G655" s="18"/>
      <c r="H655" s="17"/>
      <c r="I655" s="17"/>
      <c r="J655" s="17"/>
      <c r="K655" s="19"/>
      <c r="L655" s="19"/>
      <c r="M655" s="19"/>
      <c r="N655" s="19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74"/>
      <c r="AD655" s="74"/>
      <c r="AE655" s="74"/>
      <c r="AF655" s="74"/>
      <c r="AG655" s="74"/>
      <c r="AH655" s="74"/>
      <c r="AI655" s="74"/>
      <c r="AJ655" s="74"/>
      <c r="AK655" s="74"/>
      <c r="AL655" s="74"/>
      <c r="AM655" s="74"/>
      <c r="AN655" s="78"/>
      <c r="AO655" s="78"/>
      <c r="AP655" s="74"/>
      <c r="AQ655" s="74"/>
      <c r="AR655" s="74"/>
      <c r="AS655" s="74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</row>
    <row r="656" spans="1:57" ht="16.5" customHeight="1">
      <c r="A656" s="1"/>
      <c r="B656" s="17"/>
      <c r="C656" s="254"/>
      <c r="D656" s="17"/>
      <c r="E656" s="17"/>
      <c r="F656" s="17"/>
      <c r="G656" s="18"/>
      <c r="H656" s="17"/>
      <c r="I656" s="17"/>
      <c r="J656" s="17"/>
      <c r="K656" s="19"/>
      <c r="L656" s="19"/>
      <c r="M656" s="19"/>
      <c r="N656" s="19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74"/>
      <c r="AD656" s="74"/>
      <c r="AE656" s="74"/>
      <c r="AF656" s="74"/>
      <c r="AG656" s="74"/>
      <c r="AH656" s="74"/>
      <c r="AI656" s="74"/>
      <c r="AJ656" s="74"/>
      <c r="AK656" s="74"/>
      <c r="AL656" s="74"/>
      <c r="AM656" s="74"/>
      <c r="AN656" s="78"/>
      <c r="AO656" s="78"/>
      <c r="AP656" s="74"/>
      <c r="AQ656" s="74"/>
      <c r="AR656" s="74"/>
      <c r="AS656" s="74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</row>
    <row r="657" spans="1:57" ht="16.5" customHeight="1">
      <c r="A657" s="1"/>
      <c r="B657" s="17"/>
      <c r="C657" s="254"/>
      <c r="D657" s="17"/>
      <c r="E657" s="17"/>
      <c r="F657" s="17"/>
      <c r="G657" s="18"/>
      <c r="H657" s="17"/>
      <c r="I657" s="17"/>
      <c r="J657" s="17"/>
      <c r="K657" s="19"/>
      <c r="L657" s="19"/>
      <c r="M657" s="19"/>
      <c r="N657" s="19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74"/>
      <c r="AD657" s="74"/>
      <c r="AE657" s="74"/>
      <c r="AF657" s="74"/>
      <c r="AG657" s="74"/>
      <c r="AH657" s="74"/>
      <c r="AI657" s="74"/>
      <c r="AJ657" s="74"/>
      <c r="AK657" s="74"/>
      <c r="AL657" s="74"/>
      <c r="AM657" s="74"/>
      <c r="AN657" s="78"/>
      <c r="AO657" s="78"/>
      <c r="AP657" s="74"/>
      <c r="AQ657" s="74"/>
      <c r="AR657" s="74"/>
      <c r="AS657" s="74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</row>
    <row r="658" spans="1:57" ht="16.5" customHeight="1">
      <c r="A658" s="1"/>
      <c r="B658" s="17"/>
      <c r="C658" s="254"/>
      <c r="D658" s="17"/>
      <c r="E658" s="17"/>
      <c r="F658" s="17"/>
      <c r="G658" s="18"/>
      <c r="H658" s="17"/>
      <c r="I658" s="17"/>
      <c r="J658" s="17"/>
      <c r="K658" s="19"/>
      <c r="L658" s="19"/>
      <c r="M658" s="19"/>
      <c r="N658" s="19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74"/>
      <c r="AD658" s="74"/>
      <c r="AE658" s="74"/>
      <c r="AF658" s="74"/>
      <c r="AG658" s="74"/>
      <c r="AH658" s="74"/>
      <c r="AI658" s="74"/>
      <c r="AJ658" s="74"/>
      <c r="AK658" s="74"/>
      <c r="AL658" s="74"/>
      <c r="AM658" s="74"/>
      <c r="AN658" s="78"/>
      <c r="AO658" s="78"/>
      <c r="AP658" s="74"/>
      <c r="AQ658" s="74"/>
      <c r="AR658" s="74"/>
      <c r="AS658" s="74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</row>
    <row r="659" spans="1:57" ht="16.5" customHeight="1">
      <c r="A659" s="1"/>
      <c r="B659" s="17"/>
      <c r="C659" s="254"/>
      <c r="D659" s="17"/>
      <c r="E659" s="17"/>
      <c r="F659" s="17"/>
      <c r="G659" s="18"/>
      <c r="H659" s="17"/>
      <c r="I659" s="17"/>
      <c r="J659" s="17"/>
      <c r="K659" s="19"/>
      <c r="L659" s="19"/>
      <c r="M659" s="19"/>
      <c r="N659" s="19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74"/>
      <c r="AD659" s="74"/>
      <c r="AE659" s="74"/>
      <c r="AF659" s="74"/>
      <c r="AG659" s="74"/>
      <c r="AH659" s="74"/>
      <c r="AI659" s="74"/>
      <c r="AJ659" s="74"/>
      <c r="AK659" s="74"/>
      <c r="AL659" s="74"/>
      <c r="AM659" s="74"/>
      <c r="AN659" s="78"/>
      <c r="AO659" s="78"/>
      <c r="AP659" s="74"/>
      <c r="AQ659" s="74"/>
      <c r="AR659" s="74"/>
      <c r="AS659" s="74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</row>
    <row r="660" spans="1:57" ht="16.5" customHeight="1">
      <c r="A660" s="1"/>
      <c r="B660" s="17"/>
      <c r="C660" s="254"/>
      <c r="D660" s="17"/>
      <c r="E660" s="17"/>
      <c r="F660" s="17"/>
      <c r="G660" s="18"/>
      <c r="H660" s="17"/>
      <c r="I660" s="17"/>
      <c r="J660" s="17"/>
      <c r="K660" s="19"/>
      <c r="L660" s="19"/>
      <c r="M660" s="19"/>
      <c r="N660" s="19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74"/>
      <c r="AD660" s="74"/>
      <c r="AE660" s="74"/>
      <c r="AF660" s="74"/>
      <c r="AG660" s="74"/>
      <c r="AH660" s="74"/>
      <c r="AI660" s="74"/>
      <c r="AJ660" s="74"/>
      <c r="AK660" s="74"/>
      <c r="AL660" s="74"/>
      <c r="AM660" s="74"/>
      <c r="AN660" s="78"/>
      <c r="AO660" s="78"/>
      <c r="AP660" s="74"/>
      <c r="AQ660" s="74"/>
      <c r="AR660" s="74"/>
      <c r="AS660" s="74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</row>
    <row r="661" spans="1:57" ht="16.5" customHeight="1">
      <c r="A661" s="1"/>
      <c r="B661" s="17"/>
      <c r="C661" s="254"/>
      <c r="D661" s="17"/>
      <c r="E661" s="17"/>
      <c r="F661" s="17"/>
      <c r="G661" s="18"/>
      <c r="H661" s="17"/>
      <c r="I661" s="17"/>
      <c r="J661" s="17"/>
      <c r="K661" s="19"/>
      <c r="L661" s="19"/>
      <c r="M661" s="19"/>
      <c r="N661" s="19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74"/>
      <c r="AD661" s="74"/>
      <c r="AE661" s="74"/>
      <c r="AF661" s="74"/>
      <c r="AG661" s="74"/>
      <c r="AH661" s="74"/>
      <c r="AI661" s="74"/>
      <c r="AJ661" s="74"/>
      <c r="AK661" s="74"/>
      <c r="AL661" s="74"/>
      <c r="AM661" s="74"/>
      <c r="AN661" s="78"/>
      <c r="AO661" s="78"/>
      <c r="AP661" s="74"/>
      <c r="AQ661" s="74"/>
      <c r="AR661" s="74"/>
      <c r="AS661" s="74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</row>
    <row r="662" spans="1:57" ht="16.5" customHeight="1">
      <c r="A662" s="1"/>
      <c r="B662" s="17"/>
      <c r="C662" s="254"/>
      <c r="D662" s="17"/>
      <c r="E662" s="17"/>
      <c r="F662" s="17"/>
      <c r="G662" s="18"/>
      <c r="H662" s="17"/>
      <c r="I662" s="17"/>
      <c r="J662" s="17"/>
      <c r="K662" s="19"/>
      <c r="L662" s="19"/>
      <c r="M662" s="19"/>
      <c r="N662" s="19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74"/>
      <c r="AD662" s="74"/>
      <c r="AE662" s="74"/>
      <c r="AF662" s="74"/>
      <c r="AG662" s="74"/>
      <c r="AH662" s="74"/>
      <c r="AI662" s="74"/>
      <c r="AJ662" s="74"/>
      <c r="AK662" s="74"/>
      <c r="AL662" s="74"/>
      <c r="AM662" s="74"/>
      <c r="AN662" s="78"/>
      <c r="AO662" s="78"/>
      <c r="AP662" s="74"/>
      <c r="AQ662" s="74"/>
      <c r="AR662" s="74"/>
      <c r="AS662" s="74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</row>
    <row r="663" spans="1:57" ht="16.5" customHeight="1">
      <c r="A663" s="1"/>
      <c r="B663" s="17"/>
      <c r="C663" s="254"/>
      <c r="D663" s="17"/>
      <c r="E663" s="17"/>
      <c r="F663" s="17"/>
      <c r="G663" s="18"/>
      <c r="H663" s="17"/>
      <c r="I663" s="17"/>
      <c r="J663" s="17"/>
      <c r="K663" s="19"/>
      <c r="L663" s="19"/>
      <c r="M663" s="19"/>
      <c r="N663" s="19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74"/>
      <c r="AD663" s="74"/>
      <c r="AE663" s="74"/>
      <c r="AF663" s="74"/>
      <c r="AG663" s="74"/>
      <c r="AH663" s="74"/>
      <c r="AI663" s="74"/>
      <c r="AJ663" s="74"/>
      <c r="AK663" s="74"/>
      <c r="AL663" s="74"/>
      <c r="AM663" s="74"/>
      <c r="AN663" s="78"/>
      <c r="AO663" s="78"/>
      <c r="AP663" s="74"/>
      <c r="AQ663" s="74"/>
      <c r="AR663" s="74"/>
      <c r="AS663" s="74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</row>
    <row r="664" spans="1:57" ht="16.5" customHeight="1">
      <c r="A664" s="1"/>
      <c r="B664" s="17"/>
      <c r="C664" s="254"/>
      <c r="D664" s="17"/>
      <c r="E664" s="17"/>
      <c r="F664" s="17"/>
      <c r="G664" s="18"/>
      <c r="H664" s="17"/>
      <c r="I664" s="17"/>
      <c r="J664" s="17"/>
      <c r="K664" s="19"/>
      <c r="L664" s="19"/>
      <c r="M664" s="19"/>
      <c r="N664" s="19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74"/>
      <c r="AD664" s="74"/>
      <c r="AE664" s="74"/>
      <c r="AF664" s="74"/>
      <c r="AG664" s="74"/>
      <c r="AH664" s="74"/>
      <c r="AI664" s="74"/>
      <c r="AJ664" s="74"/>
      <c r="AK664" s="74"/>
      <c r="AL664" s="74"/>
      <c r="AM664" s="74"/>
      <c r="AN664" s="78"/>
      <c r="AO664" s="78"/>
      <c r="AP664" s="74"/>
      <c r="AQ664" s="74"/>
      <c r="AR664" s="74"/>
      <c r="AS664" s="74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</row>
    <row r="665" spans="1:57" ht="16.5" customHeight="1">
      <c r="A665" s="1"/>
      <c r="B665" s="17"/>
      <c r="C665" s="254"/>
      <c r="D665" s="17"/>
      <c r="E665" s="17"/>
      <c r="F665" s="17"/>
      <c r="G665" s="18"/>
      <c r="H665" s="17"/>
      <c r="I665" s="17"/>
      <c r="J665" s="17"/>
      <c r="K665" s="19"/>
      <c r="L665" s="19"/>
      <c r="M665" s="19"/>
      <c r="N665" s="19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74"/>
      <c r="AD665" s="74"/>
      <c r="AE665" s="74"/>
      <c r="AF665" s="74"/>
      <c r="AG665" s="74"/>
      <c r="AH665" s="74"/>
      <c r="AI665" s="74"/>
      <c r="AJ665" s="74"/>
      <c r="AK665" s="74"/>
      <c r="AL665" s="74"/>
      <c r="AM665" s="74"/>
      <c r="AN665" s="78"/>
      <c r="AO665" s="78"/>
      <c r="AP665" s="74"/>
      <c r="AQ665" s="74"/>
      <c r="AR665" s="74"/>
      <c r="AS665" s="74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</row>
    <row r="666" spans="1:57" ht="16.5" customHeight="1">
      <c r="A666" s="1"/>
      <c r="B666" s="17"/>
      <c r="C666" s="254"/>
      <c r="D666" s="17"/>
      <c r="E666" s="17"/>
      <c r="F666" s="17"/>
      <c r="G666" s="18"/>
      <c r="H666" s="17"/>
      <c r="I666" s="17"/>
      <c r="J666" s="17"/>
      <c r="K666" s="19"/>
      <c r="L666" s="19"/>
      <c r="M666" s="19"/>
      <c r="N666" s="19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74"/>
      <c r="AD666" s="74"/>
      <c r="AE666" s="74"/>
      <c r="AF666" s="74"/>
      <c r="AG666" s="74"/>
      <c r="AH666" s="74"/>
      <c r="AI666" s="74"/>
      <c r="AJ666" s="74"/>
      <c r="AK666" s="74"/>
      <c r="AL666" s="74"/>
      <c r="AM666" s="74"/>
      <c r="AN666" s="78"/>
      <c r="AO666" s="78"/>
      <c r="AP666" s="74"/>
      <c r="AQ666" s="74"/>
      <c r="AR666" s="74"/>
      <c r="AS666" s="74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</row>
    <row r="667" spans="1:57" ht="16.5" customHeight="1">
      <c r="A667" s="1"/>
      <c r="B667" s="17"/>
      <c r="C667" s="254"/>
      <c r="D667" s="17"/>
      <c r="E667" s="17"/>
      <c r="F667" s="17"/>
      <c r="G667" s="18"/>
      <c r="H667" s="17"/>
      <c r="I667" s="17"/>
      <c r="J667" s="17"/>
      <c r="K667" s="19"/>
      <c r="L667" s="19"/>
      <c r="M667" s="19"/>
      <c r="N667" s="19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74"/>
      <c r="AD667" s="74"/>
      <c r="AE667" s="74"/>
      <c r="AF667" s="74"/>
      <c r="AG667" s="74"/>
      <c r="AH667" s="74"/>
      <c r="AI667" s="74"/>
      <c r="AJ667" s="74"/>
      <c r="AK667" s="74"/>
      <c r="AL667" s="74"/>
      <c r="AM667" s="74"/>
      <c r="AN667" s="78"/>
      <c r="AO667" s="78"/>
      <c r="AP667" s="74"/>
      <c r="AQ667" s="74"/>
      <c r="AR667" s="74"/>
      <c r="AS667" s="74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</row>
    <row r="668" spans="1:57" ht="16.5" customHeight="1">
      <c r="A668" s="1"/>
      <c r="B668" s="17"/>
      <c r="C668" s="254"/>
      <c r="D668" s="17"/>
      <c r="E668" s="17"/>
      <c r="F668" s="17"/>
      <c r="G668" s="18"/>
      <c r="H668" s="17"/>
      <c r="I668" s="17"/>
      <c r="J668" s="17"/>
      <c r="K668" s="19"/>
      <c r="L668" s="19"/>
      <c r="M668" s="19"/>
      <c r="N668" s="19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74"/>
      <c r="AD668" s="74"/>
      <c r="AE668" s="74"/>
      <c r="AF668" s="74"/>
      <c r="AG668" s="74"/>
      <c r="AH668" s="74"/>
      <c r="AI668" s="74"/>
      <c r="AJ668" s="74"/>
      <c r="AK668" s="74"/>
      <c r="AL668" s="74"/>
      <c r="AM668" s="74"/>
      <c r="AN668" s="78"/>
      <c r="AO668" s="78"/>
      <c r="AP668" s="74"/>
      <c r="AQ668" s="74"/>
      <c r="AR668" s="74"/>
      <c r="AS668" s="74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</row>
    <row r="669" spans="1:57" ht="16.5" customHeight="1">
      <c r="A669" s="1"/>
      <c r="B669" s="17"/>
      <c r="C669" s="254"/>
      <c r="D669" s="17"/>
      <c r="E669" s="17"/>
      <c r="F669" s="17"/>
      <c r="G669" s="18"/>
      <c r="H669" s="17"/>
      <c r="I669" s="17"/>
      <c r="J669" s="17"/>
      <c r="K669" s="19"/>
      <c r="L669" s="19"/>
      <c r="M669" s="19"/>
      <c r="N669" s="19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74"/>
      <c r="AD669" s="74"/>
      <c r="AE669" s="74"/>
      <c r="AF669" s="74"/>
      <c r="AG669" s="74"/>
      <c r="AH669" s="74"/>
      <c r="AI669" s="74"/>
      <c r="AJ669" s="74"/>
      <c r="AK669" s="74"/>
      <c r="AL669" s="74"/>
      <c r="AM669" s="74"/>
      <c r="AN669" s="78"/>
      <c r="AO669" s="78"/>
      <c r="AP669" s="74"/>
      <c r="AQ669" s="74"/>
      <c r="AR669" s="74"/>
      <c r="AS669" s="74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</row>
    <row r="670" spans="1:57" ht="16.5" customHeight="1">
      <c r="A670" s="1"/>
      <c r="B670" s="17"/>
      <c r="C670" s="254"/>
      <c r="D670" s="17"/>
      <c r="E670" s="17"/>
      <c r="F670" s="17"/>
      <c r="G670" s="18"/>
      <c r="H670" s="17"/>
      <c r="I670" s="17"/>
      <c r="J670" s="17"/>
      <c r="K670" s="19"/>
      <c r="L670" s="19"/>
      <c r="M670" s="19"/>
      <c r="N670" s="19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74"/>
      <c r="AD670" s="74"/>
      <c r="AE670" s="74"/>
      <c r="AF670" s="74"/>
      <c r="AG670" s="74"/>
      <c r="AH670" s="74"/>
      <c r="AI670" s="74"/>
      <c r="AJ670" s="74"/>
      <c r="AK670" s="74"/>
      <c r="AL670" s="74"/>
      <c r="AM670" s="74"/>
      <c r="AN670" s="78"/>
      <c r="AO670" s="78"/>
      <c r="AP670" s="74"/>
      <c r="AQ670" s="74"/>
      <c r="AR670" s="74"/>
      <c r="AS670" s="74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</row>
    <row r="671" spans="1:57" ht="16.5" customHeight="1">
      <c r="A671" s="1"/>
      <c r="B671" s="17"/>
      <c r="C671" s="254"/>
      <c r="D671" s="17"/>
      <c r="E671" s="17"/>
      <c r="F671" s="17"/>
      <c r="G671" s="18"/>
      <c r="H671" s="17"/>
      <c r="I671" s="17"/>
      <c r="J671" s="17"/>
      <c r="K671" s="19"/>
      <c r="L671" s="19"/>
      <c r="M671" s="19"/>
      <c r="N671" s="19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74"/>
      <c r="AD671" s="74"/>
      <c r="AE671" s="74"/>
      <c r="AF671" s="74"/>
      <c r="AG671" s="74"/>
      <c r="AH671" s="74"/>
      <c r="AI671" s="74"/>
      <c r="AJ671" s="74"/>
      <c r="AK671" s="74"/>
      <c r="AL671" s="74"/>
      <c r="AM671" s="74"/>
      <c r="AN671" s="78"/>
      <c r="AO671" s="78"/>
      <c r="AP671" s="74"/>
      <c r="AQ671" s="74"/>
      <c r="AR671" s="74"/>
      <c r="AS671" s="74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</row>
    <row r="672" spans="1:57" ht="16.5" customHeight="1">
      <c r="A672" s="1"/>
      <c r="B672" s="17"/>
      <c r="C672" s="254"/>
      <c r="D672" s="17"/>
      <c r="E672" s="17"/>
      <c r="F672" s="17"/>
      <c r="G672" s="18"/>
      <c r="H672" s="17"/>
      <c r="I672" s="17"/>
      <c r="J672" s="17"/>
      <c r="K672" s="19"/>
      <c r="L672" s="19"/>
      <c r="M672" s="19"/>
      <c r="N672" s="19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74"/>
      <c r="AD672" s="74"/>
      <c r="AE672" s="74"/>
      <c r="AF672" s="74"/>
      <c r="AG672" s="74"/>
      <c r="AH672" s="74"/>
      <c r="AI672" s="74"/>
      <c r="AJ672" s="74"/>
      <c r="AK672" s="74"/>
      <c r="AL672" s="74"/>
      <c r="AM672" s="74"/>
      <c r="AN672" s="78"/>
      <c r="AO672" s="78"/>
      <c r="AP672" s="74"/>
      <c r="AQ672" s="74"/>
      <c r="AR672" s="74"/>
      <c r="AS672" s="74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</row>
    <row r="673" spans="1:57" ht="16.5" customHeight="1">
      <c r="A673" s="1"/>
      <c r="B673" s="17"/>
      <c r="C673" s="254"/>
      <c r="D673" s="17"/>
      <c r="E673" s="17"/>
      <c r="F673" s="17"/>
      <c r="G673" s="18"/>
      <c r="H673" s="17"/>
      <c r="I673" s="17"/>
      <c r="J673" s="17"/>
      <c r="K673" s="19"/>
      <c r="L673" s="19"/>
      <c r="M673" s="19"/>
      <c r="N673" s="19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74"/>
      <c r="AD673" s="74"/>
      <c r="AE673" s="74"/>
      <c r="AF673" s="74"/>
      <c r="AG673" s="74"/>
      <c r="AH673" s="74"/>
      <c r="AI673" s="74"/>
      <c r="AJ673" s="74"/>
      <c r="AK673" s="74"/>
      <c r="AL673" s="74"/>
      <c r="AM673" s="74"/>
      <c r="AN673" s="78"/>
      <c r="AO673" s="78"/>
      <c r="AP673" s="74"/>
      <c r="AQ673" s="74"/>
      <c r="AR673" s="74"/>
      <c r="AS673" s="74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</row>
    <row r="674" spans="1:57" ht="16.5" customHeight="1">
      <c r="A674" s="1"/>
      <c r="B674" s="17"/>
      <c r="C674" s="254"/>
      <c r="D674" s="17"/>
      <c r="E674" s="17"/>
      <c r="F674" s="17"/>
      <c r="G674" s="18"/>
      <c r="H674" s="17"/>
      <c r="I674" s="17"/>
      <c r="J674" s="17"/>
      <c r="K674" s="19"/>
      <c r="L674" s="19"/>
      <c r="M674" s="19"/>
      <c r="N674" s="19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74"/>
      <c r="AD674" s="74"/>
      <c r="AE674" s="74"/>
      <c r="AF674" s="74"/>
      <c r="AG674" s="74"/>
      <c r="AH674" s="74"/>
      <c r="AI674" s="74"/>
      <c r="AJ674" s="74"/>
      <c r="AK674" s="74"/>
      <c r="AL674" s="74"/>
      <c r="AM674" s="74"/>
      <c r="AN674" s="78"/>
      <c r="AO674" s="78"/>
      <c r="AP674" s="74"/>
      <c r="AQ674" s="74"/>
      <c r="AR674" s="74"/>
      <c r="AS674" s="74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</row>
    <row r="675" spans="1:57" ht="16.5" customHeight="1">
      <c r="A675" s="1"/>
      <c r="B675" s="17"/>
      <c r="C675" s="254"/>
      <c r="D675" s="17"/>
      <c r="E675" s="17"/>
      <c r="F675" s="17"/>
      <c r="G675" s="18"/>
      <c r="H675" s="17"/>
      <c r="I675" s="17"/>
      <c r="J675" s="17"/>
      <c r="K675" s="19"/>
      <c r="L675" s="19"/>
      <c r="M675" s="19"/>
      <c r="N675" s="19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74"/>
      <c r="AD675" s="74"/>
      <c r="AE675" s="74"/>
      <c r="AF675" s="74"/>
      <c r="AG675" s="74"/>
      <c r="AH675" s="74"/>
      <c r="AI675" s="74"/>
      <c r="AJ675" s="74"/>
      <c r="AK675" s="74"/>
      <c r="AL675" s="74"/>
      <c r="AM675" s="74"/>
      <c r="AN675" s="78"/>
      <c r="AO675" s="78"/>
      <c r="AP675" s="74"/>
      <c r="AQ675" s="74"/>
      <c r="AR675" s="74"/>
      <c r="AS675" s="74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</row>
    <row r="676" spans="1:57" ht="16.5" customHeight="1">
      <c r="A676" s="1"/>
      <c r="B676" s="17"/>
      <c r="C676" s="254"/>
      <c r="D676" s="17"/>
      <c r="E676" s="17"/>
      <c r="F676" s="17"/>
      <c r="G676" s="18"/>
      <c r="H676" s="17"/>
      <c r="I676" s="17"/>
      <c r="J676" s="17"/>
      <c r="K676" s="19"/>
      <c r="L676" s="19"/>
      <c r="M676" s="19"/>
      <c r="N676" s="19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74"/>
      <c r="AD676" s="74"/>
      <c r="AE676" s="74"/>
      <c r="AF676" s="74"/>
      <c r="AG676" s="74"/>
      <c r="AH676" s="74"/>
      <c r="AI676" s="74"/>
      <c r="AJ676" s="74"/>
      <c r="AK676" s="74"/>
      <c r="AL676" s="74"/>
      <c r="AM676" s="74"/>
      <c r="AN676" s="78"/>
      <c r="AO676" s="78"/>
      <c r="AP676" s="74"/>
      <c r="AQ676" s="74"/>
      <c r="AR676" s="74"/>
      <c r="AS676" s="74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</row>
    <row r="677" spans="1:57" ht="16.5" customHeight="1">
      <c r="A677" s="1"/>
      <c r="B677" s="17"/>
      <c r="C677" s="254"/>
      <c r="D677" s="17"/>
      <c r="E677" s="17"/>
      <c r="F677" s="17"/>
      <c r="G677" s="18"/>
      <c r="H677" s="17"/>
      <c r="I677" s="17"/>
      <c r="J677" s="17"/>
      <c r="K677" s="19"/>
      <c r="L677" s="19"/>
      <c r="M677" s="19"/>
      <c r="N677" s="19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74"/>
      <c r="AD677" s="74"/>
      <c r="AE677" s="74"/>
      <c r="AF677" s="74"/>
      <c r="AG677" s="74"/>
      <c r="AH677" s="74"/>
      <c r="AI677" s="74"/>
      <c r="AJ677" s="74"/>
      <c r="AK677" s="74"/>
      <c r="AL677" s="74"/>
      <c r="AM677" s="74"/>
      <c r="AN677" s="78"/>
      <c r="AO677" s="78"/>
      <c r="AP677" s="74"/>
      <c r="AQ677" s="74"/>
      <c r="AR677" s="74"/>
      <c r="AS677" s="74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</row>
    <row r="678" spans="1:57" ht="16.5" customHeight="1">
      <c r="A678" s="1"/>
      <c r="B678" s="17"/>
      <c r="C678" s="254"/>
      <c r="D678" s="17"/>
      <c r="E678" s="17"/>
      <c r="F678" s="17"/>
      <c r="G678" s="18"/>
      <c r="H678" s="17"/>
      <c r="I678" s="17"/>
      <c r="J678" s="17"/>
      <c r="K678" s="19"/>
      <c r="L678" s="19"/>
      <c r="M678" s="19"/>
      <c r="N678" s="19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74"/>
      <c r="AD678" s="74"/>
      <c r="AE678" s="74"/>
      <c r="AF678" s="74"/>
      <c r="AG678" s="74"/>
      <c r="AH678" s="74"/>
      <c r="AI678" s="74"/>
      <c r="AJ678" s="74"/>
      <c r="AK678" s="74"/>
      <c r="AL678" s="74"/>
      <c r="AM678" s="74"/>
      <c r="AN678" s="78"/>
      <c r="AO678" s="78"/>
      <c r="AP678" s="74"/>
      <c r="AQ678" s="74"/>
      <c r="AR678" s="74"/>
      <c r="AS678" s="74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</row>
    <row r="679" spans="1:57" ht="16.5" customHeight="1">
      <c r="A679" s="1"/>
      <c r="B679" s="17"/>
      <c r="C679" s="254"/>
      <c r="D679" s="17"/>
      <c r="E679" s="17"/>
      <c r="F679" s="17"/>
      <c r="G679" s="18"/>
      <c r="H679" s="17"/>
      <c r="I679" s="17"/>
      <c r="J679" s="17"/>
      <c r="K679" s="19"/>
      <c r="L679" s="19"/>
      <c r="M679" s="19"/>
      <c r="N679" s="19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74"/>
      <c r="AD679" s="74"/>
      <c r="AE679" s="74"/>
      <c r="AF679" s="74"/>
      <c r="AG679" s="74"/>
      <c r="AH679" s="74"/>
      <c r="AI679" s="74"/>
      <c r="AJ679" s="74"/>
      <c r="AK679" s="74"/>
      <c r="AL679" s="74"/>
      <c r="AM679" s="74"/>
      <c r="AN679" s="78"/>
      <c r="AO679" s="78"/>
      <c r="AP679" s="74"/>
      <c r="AQ679" s="74"/>
      <c r="AR679" s="74"/>
      <c r="AS679" s="74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</row>
    <row r="680" spans="1:57" ht="16.5" customHeight="1">
      <c r="A680" s="1"/>
      <c r="B680" s="17"/>
      <c r="C680" s="254"/>
      <c r="D680" s="17"/>
      <c r="E680" s="17"/>
      <c r="F680" s="17"/>
      <c r="G680" s="18"/>
      <c r="H680" s="17"/>
      <c r="I680" s="17"/>
      <c r="J680" s="17"/>
      <c r="K680" s="19"/>
      <c r="L680" s="19"/>
      <c r="M680" s="19"/>
      <c r="N680" s="19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74"/>
      <c r="AD680" s="74"/>
      <c r="AE680" s="74"/>
      <c r="AF680" s="74"/>
      <c r="AG680" s="74"/>
      <c r="AH680" s="74"/>
      <c r="AI680" s="74"/>
      <c r="AJ680" s="74"/>
      <c r="AK680" s="74"/>
      <c r="AL680" s="74"/>
      <c r="AM680" s="74"/>
      <c r="AN680" s="78"/>
      <c r="AO680" s="78"/>
      <c r="AP680" s="74"/>
      <c r="AQ680" s="74"/>
      <c r="AR680" s="74"/>
      <c r="AS680" s="74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</row>
    <row r="681" spans="1:57" ht="16.5" customHeight="1">
      <c r="A681" s="1"/>
      <c r="B681" s="17"/>
      <c r="C681" s="254"/>
      <c r="D681" s="17"/>
      <c r="E681" s="17"/>
      <c r="F681" s="17"/>
      <c r="G681" s="18"/>
      <c r="H681" s="17"/>
      <c r="I681" s="17"/>
      <c r="J681" s="17"/>
      <c r="K681" s="19"/>
      <c r="L681" s="19"/>
      <c r="M681" s="19"/>
      <c r="N681" s="19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74"/>
      <c r="AD681" s="74"/>
      <c r="AE681" s="74"/>
      <c r="AF681" s="74"/>
      <c r="AG681" s="74"/>
      <c r="AH681" s="74"/>
      <c r="AI681" s="74"/>
      <c r="AJ681" s="74"/>
      <c r="AK681" s="74"/>
      <c r="AL681" s="74"/>
      <c r="AM681" s="74"/>
      <c r="AN681" s="78"/>
      <c r="AO681" s="78"/>
      <c r="AP681" s="74"/>
      <c r="AQ681" s="74"/>
      <c r="AR681" s="74"/>
      <c r="AS681" s="74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</row>
    <row r="682" spans="1:57" ht="16.5" customHeight="1">
      <c r="A682" s="1"/>
      <c r="B682" s="17"/>
      <c r="C682" s="254"/>
      <c r="D682" s="17"/>
      <c r="E682" s="17"/>
      <c r="F682" s="17"/>
      <c r="G682" s="18"/>
      <c r="H682" s="17"/>
      <c r="I682" s="17"/>
      <c r="J682" s="17"/>
      <c r="K682" s="19"/>
      <c r="L682" s="19"/>
      <c r="M682" s="19"/>
      <c r="N682" s="19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74"/>
      <c r="AD682" s="74"/>
      <c r="AE682" s="74"/>
      <c r="AF682" s="74"/>
      <c r="AG682" s="74"/>
      <c r="AH682" s="74"/>
      <c r="AI682" s="74"/>
      <c r="AJ682" s="74"/>
      <c r="AK682" s="74"/>
      <c r="AL682" s="74"/>
      <c r="AM682" s="74"/>
      <c r="AN682" s="78"/>
      <c r="AO682" s="78"/>
      <c r="AP682" s="74"/>
      <c r="AQ682" s="74"/>
      <c r="AR682" s="74"/>
      <c r="AS682" s="74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</row>
    <row r="683" spans="1:57" ht="16.5" customHeight="1">
      <c r="A683" s="1"/>
      <c r="B683" s="17"/>
      <c r="C683" s="254"/>
      <c r="D683" s="17"/>
      <c r="E683" s="17"/>
      <c r="F683" s="17"/>
      <c r="G683" s="18"/>
      <c r="H683" s="17"/>
      <c r="I683" s="17"/>
      <c r="J683" s="17"/>
      <c r="K683" s="19"/>
      <c r="L683" s="19"/>
      <c r="M683" s="19"/>
      <c r="N683" s="19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74"/>
      <c r="AD683" s="74"/>
      <c r="AE683" s="74"/>
      <c r="AF683" s="74"/>
      <c r="AG683" s="74"/>
      <c r="AH683" s="74"/>
      <c r="AI683" s="74"/>
      <c r="AJ683" s="74"/>
      <c r="AK683" s="74"/>
      <c r="AL683" s="74"/>
      <c r="AM683" s="74"/>
      <c r="AN683" s="78"/>
      <c r="AO683" s="78"/>
      <c r="AP683" s="74"/>
      <c r="AQ683" s="74"/>
      <c r="AR683" s="74"/>
      <c r="AS683" s="74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</row>
    <row r="684" spans="1:57" ht="16.5" customHeight="1">
      <c r="A684" s="1"/>
      <c r="B684" s="17"/>
      <c r="C684" s="254"/>
      <c r="D684" s="17"/>
      <c r="E684" s="17"/>
      <c r="F684" s="17"/>
      <c r="G684" s="18"/>
      <c r="H684" s="17"/>
      <c r="I684" s="17"/>
      <c r="J684" s="17"/>
      <c r="K684" s="19"/>
      <c r="L684" s="19"/>
      <c r="M684" s="19"/>
      <c r="N684" s="19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74"/>
      <c r="AD684" s="74"/>
      <c r="AE684" s="74"/>
      <c r="AF684" s="74"/>
      <c r="AG684" s="74"/>
      <c r="AH684" s="74"/>
      <c r="AI684" s="74"/>
      <c r="AJ684" s="74"/>
      <c r="AK684" s="74"/>
      <c r="AL684" s="74"/>
      <c r="AM684" s="74"/>
      <c r="AN684" s="78"/>
      <c r="AO684" s="78"/>
      <c r="AP684" s="74"/>
      <c r="AQ684" s="74"/>
      <c r="AR684" s="74"/>
      <c r="AS684" s="74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</row>
    <row r="685" spans="1:57" ht="16.5" customHeight="1">
      <c r="A685" s="1"/>
      <c r="B685" s="17"/>
      <c r="C685" s="254"/>
      <c r="D685" s="17"/>
      <c r="E685" s="17"/>
      <c r="F685" s="17"/>
      <c r="G685" s="18"/>
      <c r="H685" s="17"/>
      <c r="I685" s="17"/>
      <c r="J685" s="17"/>
      <c r="K685" s="19"/>
      <c r="L685" s="19"/>
      <c r="M685" s="19"/>
      <c r="N685" s="19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74"/>
      <c r="AD685" s="74"/>
      <c r="AE685" s="74"/>
      <c r="AF685" s="74"/>
      <c r="AG685" s="74"/>
      <c r="AH685" s="74"/>
      <c r="AI685" s="74"/>
      <c r="AJ685" s="74"/>
      <c r="AK685" s="74"/>
      <c r="AL685" s="74"/>
      <c r="AM685" s="74"/>
      <c r="AN685" s="78"/>
      <c r="AO685" s="78"/>
      <c r="AP685" s="74"/>
      <c r="AQ685" s="74"/>
      <c r="AR685" s="74"/>
      <c r="AS685" s="74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</row>
    <row r="686" spans="1:57" ht="16.5" customHeight="1">
      <c r="A686" s="1"/>
      <c r="B686" s="17"/>
      <c r="C686" s="254"/>
      <c r="D686" s="17"/>
      <c r="E686" s="17"/>
      <c r="F686" s="17"/>
      <c r="G686" s="18"/>
      <c r="H686" s="17"/>
      <c r="I686" s="17"/>
      <c r="J686" s="17"/>
      <c r="K686" s="19"/>
      <c r="L686" s="19"/>
      <c r="M686" s="19"/>
      <c r="N686" s="19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74"/>
      <c r="AD686" s="74"/>
      <c r="AE686" s="74"/>
      <c r="AF686" s="74"/>
      <c r="AG686" s="74"/>
      <c r="AH686" s="74"/>
      <c r="AI686" s="74"/>
      <c r="AJ686" s="74"/>
      <c r="AK686" s="74"/>
      <c r="AL686" s="74"/>
      <c r="AM686" s="74"/>
      <c r="AN686" s="78"/>
      <c r="AO686" s="78"/>
      <c r="AP686" s="74"/>
      <c r="AQ686" s="74"/>
      <c r="AR686" s="74"/>
      <c r="AS686" s="74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</row>
    <row r="687" spans="1:57" ht="16.5" customHeight="1">
      <c r="A687" s="1"/>
      <c r="B687" s="17"/>
      <c r="C687" s="254"/>
      <c r="D687" s="17"/>
      <c r="E687" s="17"/>
      <c r="F687" s="17"/>
      <c r="G687" s="18"/>
      <c r="H687" s="17"/>
      <c r="I687" s="17"/>
      <c r="J687" s="17"/>
      <c r="K687" s="19"/>
      <c r="L687" s="19"/>
      <c r="M687" s="19"/>
      <c r="N687" s="19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74"/>
      <c r="AD687" s="74"/>
      <c r="AE687" s="74"/>
      <c r="AF687" s="74"/>
      <c r="AG687" s="74"/>
      <c r="AH687" s="74"/>
      <c r="AI687" s="74"/>
      <c r="AJ687" s="74"/>
      <c r="AK687" s="74"/>
      <c r="AL687" s="74"/>
      <c r="AM687" s="74"/>
      <c r="AN687" s="78"/>
      <c r="AO687" s="78"/>
      <c r="AP687" s="74"/>
      <c r="AQ687" s="74"/>
      <c r="AR687" s="74"/>
      <c r="AS687" s="74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</row>
    <row r="688" spans="1:57" ht="16.5" customHeight="1">
      <c r="A688" s="1"/>
      <c r="B688" s="17"/>
      <c r="C688" s="254"/>
      <c r="D688" s="17"/>
      <c r="E688" s="17"/>
      <c r="F688" s="17"/>
      <c r="G688" s="18"/>
      <c r="H688" s="17"/>
      <c r="I688" s="17"/>
      <c r="J688" s="17"/>
      <c r="K688" s="19"/>
      <c r="L688" s="19"/>
      <c r="M688" s="19"/>
      <c r="N688" s="19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74"/>
      <c r="AD688" s="74"/>
      <c r="AE688" s="74"/>
      <c r="AF688" s="74"/>
      <c r="AG688" s="74"/>
      <c r="AH688" s="74"/>
      <c r="AI688" s="74"/>
      <c r="AJ688" s="74"/>
      <c r="AK688" s="74"/>
      <c r="AL688" s="74"/>
      <c r="AM688" s="74"/>
      <c r="AN688" s="78"/>
      <c r="AO688" s="78"/>
      <c r="AP688" s="74"/>
      <c r="AQ688" s="74"/>
      <c r="AR688" s="74"/>
      <c r="AS688" s="74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</row>
    <row r="689" spans="1:57" ht="16.5" customHeight="1">
      <c r="A689" s="1"/>
      <c r="B689" s="17"/>
      <c r="C689" s="254"/>
      <c r="D689" s="17"/>
      <c r="E689" s="17"/>
      <c r="F689" s="17"/>
      <c r="G689" s="18"/>
      <c r="H689" s="17"/>
      <c r="I689" s="17"/>
      <c r="J689" s="17"/>
      <c r="K689" s="19"/>
      <c r="L689" s="19"/>
      <c r="M689" s="19"/>
      <c r="N689" s="19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74"/>
      <c r="AD689" s="74"/>
      <c r="AE689" s="74"/>
      <c r="AF689" s="74"/>
      <c r="AG689" s="74"/>
      <c r="AH689" s="74"/>
      <c r="AI689" s="74"/>
      <c r="AJ689" s="74"/>
      <c r="AK689" s="74"/>
      <c r="AL689" s="74"/>
      <c r="AM689" s="74"/>
      <c r="AN689" s="78"/>
      <c r="AO689" s="78"/>
      <c r="AP689" s="74"/>
      <c r="AQ689" s="74"/>
      <c r="AR689" s="74"/>
      <c r="AS689" s="74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</row>
    <row r="690" spans="1:57" ht="16.5" customHeight="1">
      <c r="A690" s="1"/>
      <c r="B690" s="17"/>
      <c r="C690" s="254"/>
      <c r="D690" s="17"/>
      <c r="E690" s="17"/>
      <c r="F690" s="17"/>
      <c r="G690" s="18"/>
      <c r="H690" s="17"/>
      <c r="I690" s="17"/>
      <c r="J690" s="17"/>
      <c r="K690" s="19"/>
      <c r="L690" s="19"/>
      <c r="M690" s="19"/>
      <c r="N690" s="19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74"/>
      <c r="AD690" s="74"/>
      <c r="AE690" s="74"/>
      <c r="AF690" s="74"/>
      <c r="AG690" s="74"/>
      <c r="AH690" s="74"/>
      <c r="AI690" s="74"/>
      <c r="AJ690" s="74"/>
      <c r="AK690" s="74"/>
      <c r="AL690" s="74"/>
      <c r="AM690" s="74"/>
      <c r="AN690" s="78"/>
      <c r="AO690" s="78"/>
      <c r="AP690" s="74"/>
      <c r="AQ690" s="74"/>
      <c r="AR690" s="74"/>
      <c r="AS690" s="74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</row>
    <row r="691" spans="1:57" ht="16.5" customHeight="1">
      <c r="A691" s="1"/>
      <c r="B691" s="17"/>
      <c r="C691" s="254"/>
      <c r="D691" s="17"/>
      <c r="E691" s="17"/>
      <c r="F691" s="17"/>
      <c r="G691" s="18"/>
      <c r="H691" s="17"/>
      <c r="I691" s="17"/>
      <c r="J691" s="17"/>
      <c r="K691" s="19"/>
      <c r="L691" s="19"/>
      <c r="M691" s="19"/>
      <c r="N691" s="19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74"/>
      <c r="AD691" s="74"/>
      <c r="AE691" s="74"/>
      <c r="AF691" s="74"/>
      <c r="AG691" s="74"/>
      <c r="AH691" s="74"/>
      <c r="AI691" s="74"/>
      <c r="AJ691" s="74"/>
      <c r="AK691" s="74"/>
      <c r="AL691" s="74"/>
      <c r="AM691" s="74"/>
      <c r="AN691" s="78"/>
      <c r="AO691" s="78"/>
      <c r="AP691" s="74"/>
      <c r="AQ691" s="74"/>
      <c r="AR691" s="74"/>
      <c r="AS691" s="74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</row>
    <row r="692" spans="1:57" ht="16.5" customHeight="1">
      <c r="A692" s="1"/>
      <c r="B692" s="17"/>
      <c r="C692" s="254"/>
      <c r="D692" s="17"/>
      <c r="E692" s="17"/>
      <c r="F692" s="17"/>
      <c r="G692" s="18"/>
      <c r="H692" s="17"/>
      <c r="I692" s="17"/>
      <c r="J692" s="17"/>
      <c r="K692" s="19"/>
      <c r="L692" s="19"/>
      <c r="M692" s="19"/>
      <c r="N692" s="19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74"/>
      <c r="AD692" s="74"/>
      <c r="AE692" s="74"/>
      <c r="AF692" s="74"/>
      <c r="AG692" s="74"/>
      <c r="AH692" s="74"/>
      <c r="AI692" s="74"/>
      <c r="AJ692" s="74"/>
      <c r="AK692" s="74"/>
      <c r="AL692" s="74"/>
      <c r="AM692" s="74"/>
      <c r="AN692" s="78"/>
      <c r="AO692" s="78"/>
      <c r="AP692" s="74"/>
      <c r="AQ692" s="74"/>
      <c r="AR692" s="74"/>
      <c r="AS692" s="74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</row>
    <row r="693" spans="1:57" ht="16.5" customHeight="1">
      <c r="A693" s="1"/>
      <c r="B693" s="17"/>
      <c r="C693" s="254"/>
      <c r="D693" s="17"/>
      <c r="E693" s="17"/>
      <c r="F693" s="17"/>
      <c r="G693" s="18"/>
      <c r="H693" s="17"/>
      <c r="I693" s="17"/>
      <c r="J693" s="17"/>
      <c r="K693" s="19"/>
      <c r="L693" s="19"/>
      <c r="M693" s="19"/>
      <c r="N693" s="19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74"/>
      <c r="AD693" s="74"/>
      <c r="AE693" s="74"/>
      <c r="AF693" s="74"/>
      <c r="AG693" s="74"/>
      <c r="AH693" s="74"/>
      <c r="AI693" s="74"/>
      <c r="AJ693" s="74"/>
      <c r="AK693" s="74"/>
      <c r="AL693" s="74"/>
      <c r="AM693" s="74"/>
      <c r="AN693" s="78"/>
      <c r="AO693" s="78"/>
      <c r="AP693" s="74"/>
      <c r="AQ693" s="74"/>
      <c r="AR693" s="74"/>
      <c r="AS693" s="74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</row>
    <row r="694" spans="1:57" ht="16.5" customHeight="1">
      <c r="A694" s="1"/>
      <c r="B694" s="17"/>
      <c r="C694" s="254"/>
      <c r="D694" s="17"/>
      <c r="E694" s="17"/>
      <c r="F694" s="17"/>
      <c r="G694" s="18"/>
      <c r="H694" s="17"/>
      <c r="I694" s="17"/>
      <c r="J694" s="17"/>
      <c r="K694" s="19"/>
      <c r="L694" s="19"/>
      <c r="M694" s="19"/>
      <c r="N694" s="19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74"/>
      <c r="AD694" s="74"/>
      <c r="AE694" s="74"/>
      <c r="AF694" s="74"/>
      <c r="AG694" s="74"/>
      <c r="AH694" s="74"/>
      <c r="AI694" s="74"/>
      <c r="AJ694" s="74"/>
      <c r="AK694" s="74"/>
      <c r="AL694" s="74"/>
      <c r="AM694" s="74"/>
      <c r="AN694" s="78"/>
      <c r="AO694" s="78"/>
      <c r="AP694" s="74"/>
      <c r="AQ694" s="74"/>
      <c r="AR694" s="74"/>
      <c r="AS694" s="74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</row>
    <row r="695" spans="1:57" ht="16.5" customHeight="1">
      <c r="A695" s="1"/>
      <c r="B695" s="17"/>
      <c r="C695" s="254"/>
      <c r="D695" s="17"/>
      <c r="E695" s="17"/>
      <c r="F695" s="17"/>
      <c r="G695" s="18"/>
      <c r="H695" s="17"/>
      <c r="I695" s="17"/>
      <c r="J695" s="17"/>
      <c r="K695" s="19"/>
      <c r="L695" s="19"/>
      <c r="M695" s="19"/>
      <c r="N695" s="19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74"/>
      <c r="AD695" s="74"/>
      <c r="AE695" s="74"/>
      <c r="AF695" s="74"/>
      <c r="AG695" s="74"/>
      <c r="AH695" s="74"/>
      <c r="AI695" s="74"/>
      <c r="AJ695" s="74"/>
      <c r="AK695" s="74"/>
      <c r="AL695" s="74"/>
      <c r="AM695" s="74"/>
      <c r="AN695" s="78"/>
      <c r="AO695" s="78"/>
      <c r="AP695" s="74"/>
      <c r="AQ695" s="74"/>
      <c r="AR695" s="74"/>
      <c r="AS695" s="74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</row>
    <row r="696" spans="1:57" ht="16.5" customHeight="1">
      <c r="A696" s="1"/>
      <c r="B696" s="17"/>
      <c r="C696" s="254"/>
      <c r="D696" s="17"/>
      <c r="E696" s="17"/>
      <c r="F696" s="17"/>
      <c r="G696" s="18"/>
      <c r="H696" s="17"/>
      <c r="I696" s="17"/>
      <c r="J696" s="17"/>
      <c r="K696" s="19"/>
      <c r="L696" s="19"/>
      <c r="M696" s="19"/>
      <c r="N696" s="19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74"/>
      <c r="AD696" s="74"/>
      <c r="AE696" s="74"/>
      <c r="AF696" s="74"/>
      <c r="AG696" s="74"/>
      <c r="AH696" s="74"/>
      <c r="AI696" s="74"/>
      <c r="AJ696" s="74"/>
      <c r="AK696" s="74"/>
      <c r="AL696" s="74"/>
      <c r="AM696" s="74"/>
      <c r="AN696" s="78"/>
      <c r="AO696" s="78"/>
      <c r="AP696" s="74"/>
      <c r="AQ696" s="74"/>
      <c r="AR696" s="74"/>
      <c r="AS696" s="74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</row>
    <row r="697" spans="1:57" ht="16.5" customHeight="1">
      <c r="A697" s="1"/>
      <c r="B697" s="17"/>
      <c r="C697" s="254"/>
      <c r="D697" s="17"/>
      <c r="E697" s="17"/>
      <c r="F697" s="17"/>
      <c r="G697" s="18"/>
      <c r="H697" s="17"/>
      <c r="I697" s="17"/>
      <c r="J697" s="17"/>
      <c r="K697" s="19"/>
      <c r="L697" s="19"/>
      <c r="M697" s="19"/>
      <c r="N697" s="19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74"/>
      <c r="AD697" s="74"/>
      <c r="AE697" s="74"/>
      <c r="AF697" s="74"/>
      <c r="AG697" s="74"/>
      <c r="AH697" s="74"/>
      <c r="AI697" s="74"/>
      <c r="AJ697" s="74"/>
      <c r="AK697" s="74"/>
      <c r="AL697" s="74"/>
      <c r="AM697" s="74"/>
      <c r="AN697" s="78"/>
      <c r="AO697" s="78"/>
      <c r="AP697" s="74"/>
      <c r="AQ697" s="74"/>
      <c r="AR697" s="74"/>
      <c r="AS697" s="74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</row>
    <row r="698" spans="1:57" ht="16.5" customHeight="1">
      <c r="A698" s="1"/>
      <c r="B698" s="17"/>
      <c r="C698" s="254"/>
      <c r="D698" s="17"/>
      <c r="E698" s="17"/>
      <c r="F698" s="17"/>
      <c r="G698" s="18"/>
      <c r="H698" s="17"/>
      <c r="I698" s="17"/>
      <c r="J698" s="17"/>
      <c r="K698" s="19"/>
      <c r="L698" s="19"/>
      <c r="M698" s="19"/>
      <c r="N698" s="19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74"/>
      <c r="AD698" s="74"/>
      <c r="AE698" s="74"/>
      <c r="AF698" s="74"/>
      <c r="AG698" s="74"/>
      <c r="AH698" s="74"/>
      <c r="AI698" s="74"/>
      <c r="AJ698" s="74"/>
      <c r="AK698" s="74"/>
      <c r="AL698" s="74"/>
      <c r="AM698" s="74"/>
      <c r="AN698" s="78"/>
      <c r="AO698" s="78"/>
      <c r="AP698" s="74"/>
      <c r="AQ698" s="74"/>
      <c r="AR698" s="74"/>
      <c r="AS698" s="74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</row>
    <row r="699" spans="1:57" ht="16.5" customHeight="1">
      <c r="A699" s="1"/>
      <c r="B699" s="17"/>
      <c r="C699" s="254"/>
      <c r="D699" s="17"/>
      <c r="E699" s="17"/>
      <c r="F699" s="17"/>
      <c r="G699" s="18"/>
      <c r="H699" s="17"/>
      <c r="I699" s="17"/>
      <c r="J699" s="17"/>
      <c r="K699" s="19"/>
      <c r="L699" s="19"/>
      <c r="M699" s="19"/>
      <c r="N699" s="19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74"/>
      <c r="AD699" s="74"/>
      <c r="AE699" s="74"/>
      <c r="AF699" s="74"/>
      <c r="AG699" s="74"/>
      <c r="AH699" s="74"/>
      <c r="AI699" s="74"/>
      <c r="AJ699" s="74"/>
      <c r="AK699" s="74"/>
      <c r="AL699" s="74"/>
      <c r="AM699" s="74"/>
      <c r="AN699" s="78"/>
      <c r="AO699" s="78"/>
      <c r="AP699" s="74"/>
      <c r="AQ699" s="74"/>
      <c r="AR699" s="74"/>
      <c r="AS699" s="74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</row>
    <row r="700" spans="1:57" ht="16.5" customHeight="1">
      <c r="A700" s="1"/>
      <c r="B700" s="17"/>
      <c r="C700" s="254"/>
      <c r="D700" s="17"/>
      <c r="E700" s="17"/>
      <c r="F700" s="17"/>
      <c r="G700" s="18"/>
      <c r="H700" s="17"/>
      <c r="I700" s="17"/>
      <c r="J700" s="17"/>
      <c r="K700" s="19"/>
      <c r="L700" s="19"/>
      <c r="M700" s="19"/>
      <c r="N700" s="19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74"/>
      <c r="AD700" s="74"/>
      <c r="AE700" s="74"/>
      <c r="AF700" s="74"/>
      <c r="AG700" s="74"/>
      <c r="AH700" s="74"/>
      <c r="AI700" s="74"/>
      <c r="AJ700" s="74"/>
      <c r="AK700" s="74"/>
      <c r="AL700" s="74"/>
      <c r="AM700" s="74"/>
      <c r="AN700" s="78"/>
      <c r="AO700" s="78"/>
      <c r="AP700" s="74"/>
      <c r="AQ700" s="74"/>
      <c r="AR700" s="74"/>
      <c r="AS700" s="74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</row>
    <row r="701" spans="1:57" ht="16.5" customHeight="1">
      <c r="A701" s="1"/>
      <c r="B701" s="17"/>
      <c r="C701" s="254"/>
      <c r="D701" s="17"/>
      <c r="E701" s="17"/>
      <c r="F701" s="17"/>
      <c r="G701" s="18"/>
      <c r="H701" s="17"/>
      <c r="I701" s="17"/>
      <c r="J701" s="17"/>
      <c r="K701" s="19"/>
      <c r="L701" s="19"/>
      <c r="M701" s="19"/>
      <c r="N701" s="19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74"/>
      <c r="AD701" s="74"/>
      <c r="AE701" s="74"/>
      <c r="AF701" s="74"/>
      <c r="AG701" s="74"/>
      <c r="AH701" s="74"/>
      <c r="AI701" s="74"/>
      <c r="AJ701" s="74"/>
      <c r="AK701" s="74"/>
      <c r="AL701" s="74"/>
      <c r="AM701" s="74"/>
      <c r="AN701" s="78"/>
      <c r="AO701" s="78"/>
      <c r="AP701" s="74"/>
      <c r="AQ701" s="74"/>
      <c r="AR701" s="74"/>
      <c r="AS701" s="74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</row>
    <row r="702" spans="1:57" ht="16.5" customHeight="1">
      <c r="A702" s="1"/>
      <c r="B702" s="17"/>
      <c r="C702" s="254"/>
      <c r="D702" s="17"/>
      <c r="E702" s="17"/>
      <c r="F702" s="17"/>
      <c r="G702" s="18"/>
      <c r="H702" s="17"/>
      <c r="I702" s="17"/>
      <c r="J702" s="17"/>
      <c r="K702" s="19"/>
      <c r="L702" s="19"/>
      <c r="M702" s="19"/>
      <c r="N702" s="19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74"/>
      <c r="AD702" s="74"/>
      <c r="AE702" s="74"/>
      <c r="AF702" s="74"/>
      <c r="AG702" s="74"/>
      <c r="AH702" s="74"/>
      <c r="AI702" s="74"/>
      <c r="AJ702" s="74"/>
      <c r="AK702" s="74"/>
      <c r="AL702" s="74"/>
      <c r="AM702" s="74"/>
      <c r="AN702" s="78"/>
      <c r="AO702" s="78"/>
      <c r="AP702" s="74"/>
      <c r="AQ702" s="74"/>
      <c r="AR702" s="74"/>
      <c r="AS702" s="74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</row>
    <row r="703" spans="1:57" ht="16.5" customHeight="1">
      <c r="A703" s="1"/>
      <c r="B703" s="17"/>
      <c r="C703" s="254"/>
      <c r="D703" s="17"/>
      <c r="E703" s="17"/>
      <c r="F703" s="17"/>
      <c r="G703" s="18"/>
      <c r="H703" s="17"/>
      <c r="I703" s="17"/>
      <c r="J703" s="17"/>
      <c r="K703" s="19"/>
      <c r="L703" s="19"/>
      <c r="M703" s="19"/>
      <c r="N703" s="19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74"/>
      <c r="AD703" s="74"/>
      <c r="AE703" s="74"/>
      <c r="AF703" s="74"/>
      <c r="AG703" s="74"/>
      <c r="AH703" s="74"/>
      <c r="AI703" s="74"/>
      <c r="AJ703" s="74"/>
      <c r="AK703" s="74"/>
      <c r="AL703" s="74"/>
      <c r="AM703" s="74"/>
      <c r="AN703" s="78"/>
      <c r="AO703" s="78"/>
      <c r="AP703" s="74"/>
      <c r="AQ703" s="74"/>
      <c r="AR703" s="74"/>
      <c r="AS703" s="74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</row>
    <row r="704" spans="1:57" ht="16.5" customHeight="1">
      <c r="A704" s="1"/>
      <c r="B704" s="17"/>
      <c r="C704" s="254"/>
      <c r="D704" s="17"/>
      <c r="E704" s="17"/>
      <c r="F704" s="17"/>
      <c r="G704" s="18"/>
      <c r="H704" s="17"/>
      <c r="I704" s="17"/>
      <c r="J704" s="17"/>
      <c r="K704" s="19"/>
      <c r="L704" s="19"/>
      <c r="M704" s="19"/>
      <c r="N704" s="19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74"/>
      <c r="AD704" s="74"/>
      <c r="AE704" s="74"/>
      <c r="AF704" s="74"/>
      <c r="AG704" s="74"/>
      <c r="AH704" s="74"/>
      <c r="AI704" s="74"/>
      <c r="AJ704" s="74"/>
      <c r="AK704" s="74"/>
      <c r="AL704" s="74"/>
      <c r="AM704" s="74"/>
      <c r="AN704" s="78"/>
      <c r="AO704" s="78"/>
      <c r="AP704" s="74"/>
      <c r="AQ704" s="74"/>
      <c r="AR704" s="74"/>
      <c r="AS704" s="74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</row>
    <row r="705" spans="1:57" ht="16.5" customHeight="1">
      <c r="A705" s="1"/>
      <c r="B705" s="17"/>
      <c r="C705" s="254"/>
      <c r="D705" s="17"/>
      <c r="E705" s="17"/>
      <c r="F705" s="17"/>
      <c r="G705" s="18"/>
      <c r="H705" s="17"/>
      <c r="I705" s="17"/>
      <c r="J705" s="17"/>
      <c r="K705" s="19"/>
      <c r="L705" s="19"/>
      <c r="M705" s="19"/>
      <c r="N705" s="19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74"/>
      <c r="AD705" s="74"/>
      <c r="AE705" s="74"/>
      <c r="AF705" s="74"/>
      <c r="AG705" s="74"/>
      <c r="AH705" s="74"/>
      <c r="AI705" s="74"/>
      <c r="AJ705" s="74"/>
      <c r="AK705" s="74"/>
      <c r="AL705" s="74"/>
      <c r="AM705" s="74"/>
      <c r="AN705" s="78"/>
      <c r="AO705" s="78"/>
      <c r="AP705" s="74"/>
      <c r="AQ705" s="74"/>
      <c r="AR705" s="74"/>
      <c r="AS705" s="74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</row>
    <row r="706" spans="1:57" ht="16.5" customHeight="1">
      <c r="A706" s="1"/>
      <c r="B706" s="17"/>
      <c r="C706" s="254"/>
      <c r="D706" s="17"/>
      <c r="E706" s="17"/>
      <c r="F706" s="17"/>
      <c r="G706" s="18"/>
      <c r="H706" s="17"/>
      <c r="I706" s="17"/>
      <c r="J706" s="17"/>
      <c r="K706" s="19"/>
      <c r="L706" s="19"/>
      <c r="M706" s="19"/>
      <c r="N706" s="19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74"/>
      <c r="AD706" s="74"/>
      <c r="AE706" s="74"/>
      <c r="AF706" s="74"/>
      <c r="AG706" s="74"/>
      <c r="AH706" s="74"/>
      <c r="AI706" s="74"/>
      <c r="AJ706" s="74"/>
      <c r="AK706" s="74"/>
      <c r="AL706" s="74"/>
      <c r="AM706" s="74"/>
      <c r="AN706" s="78"/>
      <c r="AO706" s="78"/>
      <c r="AP706" s="74"/>
      <c r="AQ706" s="74"/>
      <c r="AR706" s="74"/>
      <c r="AS706" s="74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</row>
    <row r="707" spans="1:57" ht="16.5" customHeight="1">
      <c r="A707" s="1"/>
      <c r="B707" s="17"/>
      <c r="C707" s="254"/>
      <c r="D707" s="17"/>
      <c r="E707" s="17"/>
      <c r="F707" s="17"/>
      <c r="G707" s="18"/>
      <c r="H707" s="17"/>
      <c r="I707" s="17"/>
      <c r="J707" s="17"/>
      <c r="K707" s="19"/>
      <c r="L707" s="19"/>
      <c r="M707" s="19"/>
      <c r="N707" s="19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74"/>
      <c r="AD707" s="74"/>
      <c r="AE707" s="74"/>
      <c r="AF707" s="74"/>
      <c r="AG707" s="74"/>
      <c r="AH707" s="74"/>
      <c r="AI707" s="74"/>
      <c r="AJ707" s="74"/>
      <c r="AK707" s="74"/>
      <c r="AL707" s="74"/>
      <c r="AM707" s="74"/>
      <c r="AN707" s="78"/>
      <c r="AO707" s="78"/>
      <c r="AP707" s="74"/>
      <c r="AQ707" s="74"/>
      <c r="AR707" s="74"/>
      <c r="AS707" s="74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</row>
    <row r="708" spans="1:57" ht="16.5" customHeight="1">
      <c r="A708" s="1"/>
      <c r="B708" s="17"/>
      <c r="C708" s="254"/>
      <c r="D708" s="17"/>
      <c r="E708" s="17"/>
      <c r="F708" s="17"/>
      <c r="G708" s="18"/>
      <c r="H708" s="17"/>
      <c r="I708" s="17"/>
      <c r="J708" s="17"/>
      <c r="K708" s="19"/>
      <c r="L708" s="19"/>
      <c r="M708" s="19"/>
      <c r="N708" s="19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74"/>
      <c r="AD708" s="74"/>
      <c r="AE708" s="74"/>
      <c r="AF708" s="74"/>
      <c r="AG708" s="74"/>
      <c r="AH708" s="74"/>
      <c r="AI708" s="74"/>
      <c r="AJ708" s="74"/>
      <c r="AK708" s="74"/>
      <c r="AL708" s="74"/>
      <c r="AM708" s="74"/>
      <c r="AN708" s="78"/>
      <c r="AO708" s="78"/>
      <c r="AP708" s="74"/>
      <c r="AQ708" s="74"/>
      <c r="AR708" s="74"/>
      <c r="AS708" s="74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</row>
    <row r="709" spans="1:57" ht="16.5" customHeight="1">
      <c r="A709" s="1"/>
      <c r="B709" s="17"/>
      <c r="C709" s="254"/>
      <c r="D709" s="17"/>
      <c r="E709" s="17"/>
      <c r="F709" s="17"/>
      <c r="G709" s="18"/>
      <c r="H709" s="17"/>
      <c r="I709" s="17"/>
      <c r="J709" s="17"/>
      <c r="K709" s="19"/>
      <c r="L709" s="19"/>
      <c r="M709" s="19"/>
      <c r="N709" s="19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74"/>
      <c r="AD709" s="74"/>
      <c r="AE709" s="74"/>
      <c r="AF709" s="74"/>
      <c r="AG709" s="74"/>
      <c r="AH709" s="74"/>
      <c r="AI709" s="74"/>
      <c r="AJ709" s="74"/>
      <c r="AK709" s="74"/>
      <c r="AL709" s="74"/>
      <c r="AM709" s="74"/>
      <c r="AN709" s="78"/>
      <c r="AO709" s="78"/>
      <c r="AP709" s="74"/>
      <c r="AQ709" s="74"/>
      <c r="AR709" s="74"/>
      <c r="AS709" s="74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</row>
    <row r="710" spans="1:57" ht="16.5" customHeight="1">
      <c r="A710" s="1"/>
      <c r="B710" s="17"/>
      <c r="C710" s="254"/>
      <c r="D710" s="17"/>
      <c r="E710" s="17"/>
      <c r="F710" s="17"/>
      <c r="G710" s="18"/>
      <c r="H710" s="17"/>
      <c r="I710" s="17"/>
      <c r="J710" s="17"/>
      <c r="K710" s="19"/>
      <c r="L710" s="19"/>
      <c r="M710" s="19"/>
      <c r="N710" s="19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74"/>
      <c r="AD710" s="74"/>
      <c r="AE710" s="74"/>
      <c r="AF710" s="74"/>
      <c r="AG710" s="74"/>
      <c r="AH710" s="74"/>
      <c r="AI710" s="74"/>
      <c r="AJ710" s="74"/>
      <c r="AK710" s="74"/>
      <c r="AL710" s="74"/>
      <c r="AM710" s="74"/>
      <c r="AN710" s="78"/>
      <c r="AO710" s="78"/>
      <c r="AP710" s="74"/>
      <c r="AQ710" s="74"/>
      <c r="AR710" s="74"/>
      <c r="AS710" s="74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</row>
    <row r="711" spans="1:57" ht="16.5" customHeight="1">
      <c r="A711" s="1"/>
      <c r="B711" s="17"/>
      <c r="C711" s="254"/>
      <c r="D711" s="17"/>
      <c r="E711" s="17"/>
      <c r="F711" s="17"/>
      <c r="G711" s="18"/>
      <c r="H711" s="17"/>
      <c r="I711" s="17"/>
      <c r="J711" s="17"/>
      <c r="K711" s="19"/>
      <c r="L711" s="19"/>
      <c r="M711" s="19"/>
      <c r="N711" s="19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74"/>
      <c r="AD711" s="74"/>
      <c r="AE711" s="74"/>
      <c r="AF711" s="74"/>
      <c r="AG711" s="74"/>
      <c r="AH711" s="74"/>
      <c r="AI711" s="74"/>
      <c r="AJ711" s="74"/>
      <c r="AK711" s="74"/>
      <c r="AL711" s="74"/>
      <c r="AM711" s="74"/>
      <c r="AN711" s="78"/>
      <c r="AO711" s="78"/>
      <c r="AP711" s="74"/>
      <c r="AQ711" s="74"/>
      <c r="AR711" s="74"/>
      <c r="AS711" s="74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</row>
    <row r="712" spans="1:57" ht="16.5" customHeight="1">
      <c r="A712" s="1"/>
      <c r="B712" s="17"/>
      <c r="C712" s="254"/>
      <c r="D712" s="17"/>
      <c r="E712" s="17"/>
      <c r="F712" s="17"/>
      <c r="G712" s="18"/>
      <c r="H712" s="17"/>
      <c r="I712" s="17"/>
      <c r="J712" s="17"/>
      <c r="K712" s="19"/>
      <c r="L712" s="19"/>
      <c r="M712" s="19"/>
      <c r="N712" s="19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74"/>
      <c r="AD712" s="74"/>
      <c r="AE712" s="74"/>
      <c r="AF712" s="74"/>
      <c r="AG712" s="74"/>
      <c r="AH712" s="74"/>
      <c r="AI712" s="74"/>
      <c r="AJ712" s="74"/>
      <c r="AK712" s="74"/>
      <c r="AL712" s="74"/>
      <c r="AM712" s="74"/>
      <c r="AN712" s="78"/>
      <c r="AO712" s="78"/>
      <c r="AP712" s="74"/>
      <c r="AQ712" s="74"/>
      <c r="AR712" s="74"/>
      <c r="AS712" s="74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</row>
    <row r="713" spans="1:57" ht="16.5" customHeight="1">
      <c r="A713" s="1"/>
      <c r="B713" s="17"/>
      <c r="C713" s="254"/>
      <c r="D713" s="17"/>
      <c r="E713" s="17"/>
      <c r="F713" s="17"/>
      <c r="G713" s="18"/>
      <c r="H713" s="17"/>
      <c r="I713" s="17"/>
      <c r="J713" s="17"/>
      <c r="K713" s="19"/>
      <c r="L713" s="19"/>
      <c r="M713" s="19"/>
      <c r="N713" s="19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74"/>
      <c r="AD713" s="74"/>
      <c r="AE713" s="74"/>
      <c r="AF713" s="74"/>
      <c r="AG713" s="74"/>
      <c r="AH713" s="74"/>
      <c r="AI713" s="74"/>
      <c r="AJ713" s="74"/>
      <c r="AK713" s="74"/>
      <c r="AL713" s="74"/>
      <c r="AM713" s="74"/>
      <c r="AN713" s="78"/>
      <c r="AO713" s="78"/>
      <c r="AP713" s="74"/>
      <c r="AQ713" s="74"/>
      <c r="AR713" s="74"/>
      <c r="AS713" s="74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</row>
    <row r="714" spans="1:57" ht="16.5" customHeight="1">
      <c r="A714" s="1"/>
      <c r="B714" s="17"/>
      <c r="C714" s="254"/>
      <c r="D714" s="17"/>
      <c r="E714" s="17"/>
      <c r="F714" s="17"/>
      <c r="G714" s="18"/>
      <c r="H714" s="17"/>
      <c r="I714" s="17"/>
      <c r="J714" s="17"/>
      <c r="K714" s="19"/>
      <c r="L714" s="19"/>
      <c r="M714" s="19"/>
      <c r="N714" s="19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74"/>
      <c r="AD714" s="74"/>
      <c r="AE714" s="74"/>
      <c r="AF714" s="74"/>
      <c r="AG714" s="74"/>
      <c r="AH714" s="74"/>
      <c r="AI714" s="74"/>
      <c r="AJ714" s="74"/>
      <c r="AK714" s="74"/>
      <c r="AL714" s="74"/>
      <c r="AM714" s="74"/>
      <c r="AN714" s="78"/>
      <c r="AO714" s="78"/>
      <c r="AP714" s="74"/>
      <c r="AQ714" s="74"/>
      <c r="AR714" s="74"/>
      <c r="AS714" s="74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</row>
    <row r="715" spans="1:57" ht="16.5" customHeight="1">
      <c r="A715" s="1"/>
      <c r="B715" s="17"/>
      <c r="C715" s="254"/>
      <c r="D715" s="17"/>
      <c r="E715" s="17"/>
      <c r="F715" s="17"/>
      <c r="G715" s="18"/>
      <c r="H715" s="17"/>
      <c r="I715" s="17"/>
      <c r="J715" s="17"/>
      <c r="K715" s="19"/>
      <c r="L715" s="19"/>
      <c r="M715" s="19"/>
      <c r="N715" s="19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74"/>
      <c r="AD715" s="74"/>
      <c r="AE715" s="74"/>
      <c r="AF715" s="74"/>
      <c r="AG715" s="74"/>
      <c r="AH715" s="74"/>
      <c r="AI715" s="74"/>
      <c r="AJ715" s="74"/>
      <c r="AK715" s="74"/>
      <c r="AL715" s="74"/>
      <c r="AM715" s="74"/>
      <c r="AN715" s="78"/>
      <c r="AO715" s="78"/>
      <c r="AP715" s="74"/>
      <c r="AQ715" s="74"/>
      <c r="AR715" s="74"/>
      <c r="AS715" s="74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</row>
    <row r="716" spans="1:57" ht="16.5" customHeight="1">
      <c r="A716" s="1"/>
      <c r="B716" s="17"/>
      <c r="C716" s="254"/>
      <c r="D716" s="17"/>
      <c r="E716" s="17"/>
      <c r="F716" s="17"/>
      <c r="G716" s="18"/>
      <c r="H716" s="17"/>
      <c r="I716" s="17"/>
      <c r="J716" s="17"/>
      <c r="K716" s="19"/>
      <c r="L716" s="19"/>
      <c r="M716" s="19"/>
      <c r="N716" s="19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74"/>
      <c r="AD716" s="74"/>
      <c r="AE716" s="74"/>
      <c r="AF716" s="74"/>
      <c r="AG716" s="74"/>
      <c r="AH716" s="74"/>
      <c r="AI716" s="74"/>
      <c r="AJ716" s="74"/>
      <c r="AK716" s="74"/>
      <c r="AL716" s="74"/>
      <c r="AM716" s="74"/>
      <c r="AN716" s="78"/>
      <c r="AO716" s="78"/>
      <c r="AP716" s="74"/>
      <c r="AQ716" s="74"/>
      <c r="AR716" s="74"/>
      <c r="AS716" s="74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</row>
    <row r="717" spans="1:57" ht="16.5" customHeight="1">
      <c r="A717" s="1"/>
      <c r="B717" s="17"/>
      <c r="C717" s="254"/>
      <c r="D717" s="17"/>
      <c r="E717" s="17"/>
      <c r="F717" s="17"/>
      <c r="G717" s="18"/>
      <c r="H717" s="17"/>
      <c r="I717" s="17"/>
      <c r="J717" s="17"/>
      <c r="K717" s="19"/>
      <c r="L717" s="19"/>
      <c r="M717" s="19"/>
      <c r="N717" s="19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74"/>
      <c r="AD717" s="74"/>
      <c r="AE717" s="74"/>
      <c r="AF717" s="74"/>
      <c r="AG717" s="74"/>
      <c r="AH717" s="74"/>
      <c r="AI717" s="74"/>
      <c r="AJ717" s="74"/>
      <c r="AK717" s="74"/>
      <c r="AL717" s="74"/>
      <c r="AM717" s="74"/>
      <c r="AN717" s="78"/>
      <c r="AO717" s="78"/>
      <c r="AP717" s="74"/>
      <c r="AQ717" s="74"/>
      <c r="AR717" s="74"/>
      <c r="AS717" s="74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</row>
    <row r="718" spans="1:57" ht="16.5" customHeight="1">
      <c r="A718" s="1"/>
      <c r="B718" s="17"/>
      <c r="C718" s="254"/>
      <c r="D718" s="17"/>
      <c r="E718" s="17"/>
      <c r="F718" s="17"/>
      <c r="G718" s="18"/>
      <c r="H718" s="17"/>
      <c r="I718" s="17"/>
      <c r="J718" s="17"/>
      <c r="K718" s="19"/>
      <c r="L718" s="19"/>
      <c r="M718" s="19"/>
      <c r="N718" s="19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74"/>
      <c r="AD718" s="74"/>
      <c r="AE718" s="74"/>
      <c r="AF718" s="74"/>
      <c r="AG718" s="74"/>
      <c r="AH718" s="74"/>
      <c r="AI718" s="74"/>
      <c r="AJ718" s="74"/>
      <c r="AK718" s="74"/>
      <c r="AL718" s="74"/>
      <c r="AM718" s="74"/>
      <c r="AN718" s="78"/>
      <c r="AO718" s="78"/>
      <c r="AP718" s="74"/>
      <c r="AQ718" s="74"/>
      <c r="AR718" s="74"/>
      <c r="AS718" s="74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</row>
    <row r="719" spans="1:57" ht="16.5" customHeight="1">
      <c r="A719" s="1"/>
      <c r="B719" s="17"/>
      <c r="C719" s="254"/>
      <c r="D719" s="17"/>
      <c r="E719" s="17"/>
      <c r="F719" s="17"/>
      <c r="G719" s="18"/>
      <c r="H719" s="17"/>
      <c r="I719" s="17"/>
      <c r="J719" s="17"/>
      <c r="K719" s="19"/>
      <c r="L719" s="19"/>
      <c r="M719" s="19"/>
      <c r="N719" s="19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74"/>
      <c r="AD719" s="74"/>
      <c r="AE719" s="74"/>
      <c r="AF719" s="74"/>
      <c r="AG719" s="74"/>
      <c r="AH719" s="74"/>
      <c r="AI719" s="74"/>
      <c r="AJ719" s="74"/>
      <c r="AK719" s="74"/>
      <c r="AL719" s="74"/>
      <c r="AM719" s="74"/>
      <c r="AN719" s="78"/>
      <c r="AO719" s="78"/>
      <c r="AP719" s="74"/>
      <c r="AQ719" s="74"/>
      <c r="AR719" s="74"/>
      <c r="AS719" s="74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</row>
    <row r="720" spans="1:57" ht="16.5" customHeight="1">
      <c r="A720" s="1"/>
      <c r="B720" s="17"/>
      <c r="C720" s="254"/>
      <c r="D720" s="17"/>
      <c r="E720" s="17"/>
      <c r="F720" s="17"/>
      <c r="G720" s="18"/>
      <c r="H720" s="17"/>
      <c r="I720" s="17"/>
      <c r="J720" s="17"/>
      <c r="K720" s="19"/>
      <c r="L720" s="19"/>
      <c r="M720" s="19"/>
      <c r="N720" s="19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74"/>
      <c r="AD720" s="74"/>
      <c r="AE720" s="74"/>
      <c r="AF720" s="74"/>
      <c r="AG720" s="74"/>
      <c r="AH720" s="74"/>
      <c r="AI720" s="74"/>
      <c r="AJ720" s="74"/>
      <c r="AK720" s="74"/>
      <c r="AL720" s="74"/>
      <c r="AM720" s="74"/>
      <c r="AN720" s="78"/>
      <c r="AO720" s="78"/>
      <c r="AP720" s="74"/>
      <c r="AQ720" s="74"/>
      <c r="AR720" s="74"/>
      <c r="AS720" s="74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</row>
    <row r="721" spans="1:57" ht="16.5" customHeight="1">
      <c r="A721" s="1"/>
      <c r="B721" s="17"/>
      <c r="C721" s="254"/>
      <c r="D721" s="17"/>
      <c r="E721" s="17"/>
      <c r="F721" s="17"/>
      <c r="G721" s="18"/>
      <c r="H721" s="17"/>
      <c r="I721" s="17"/>
      <c r="J721" s="17"/>
      <c r="K721" s="19"/>
      <c r="L721" s="19"/>
      <c r="M721" s="19"/>
      <c r="N721" s="19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74"/>
      <c r="AD721" s="74"/>
      <c r="AE721" s="74"/>
      <c r="AF721" s="74"/>
      <c r="AG721" s="74"/>
      <c r="AH721" s="74"/>
      <c r="AI721" s="74"/>
      <c r="AJ721" s="74"/>
      <c r="AK721" s="74"/>
      <c r="AL721" s="74"/>
      <c r="AM721" s="74"/>
      <c r="AN721" s="78"/>
      <c r="AO721" s="78"/>
      <c r="AP721" s="74"/>
      <c r="AQ721" s="74"/>
      <c r="AR721" s="74"/>
      <c r="AS721" s="74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</row>
    <row r="722" spans="1:57" ht="16.5" customHeight="1">
      <c r="A722" s="1"/>
      <c r="B722" s="17"/>
      <c r="C722" s="254"/>
      <c r="D722" s="17"/>
      <c r="E722" s="17"/>
      <c r="F722" s="17"/>
      <c r="G722" s="18"/>
      <c r="H722" s="17"/>
      <c r="I722" s="17"/>
      <c r="J722" s="17"/>
      <c r="K722" s="19"/>
      <c r="L722" s="19"/>
      <c r="M722" s="19"/>
      <c r="N722" s="19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74"/>
      <c r="AD722" s="74"/>
      <c r="AE722" s="74"/>
      <c r="AF722" s="74"/>
      <c r="AG722" s="74"/>
      <c r="AH722" s="74"/>
      <c r="AI722" s="74"/>
      <c r="AJ722" s="74"/>
      <c r="AK722" s="74"/>
      <c r="AL722" s="74"/>
      <c r="AM722" s="74"/>
      <c r="AN722" s="78"/>
      <c r="AO722" s="78"/>
      <c r="AP722" s="74"/>
      <c r="AQ722" s="74"/>
      <c r="AR722" s="74"/>
      <c r="AS722" s="74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</row>
    <row r="723" spans="1:57" ht="16.5" customHeight="1">
      <c r="A723" s="1"/>
      <c r="B723" s="17"/>
      <c r="C723" s="254"/>
      <c r="D723" s="17"/>
      <c r="E723" s="17"/>
      <c r="F723" s="17"/>
      <c r="G723" s="18"/>
      <c r="H723" s="17"/>
      <c r="I723" s="17"/>
      <c r="J723" s="17"/>
      <c r="K723" s="19"/>
      <c r="L723" s="19"/>
      <c r="M723" s="19"/>
      <c r="N723" s="19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74"/>
      <c r="AD723" s="74"/>
      <c r="AE723" s="74"/>
      <c r="AF723" s="74"/>
      <c r="AG723" s="74"/>
      <c r="AH723" s="74"/>
      <c r="AI723" s="74"/>
      <c r="AJ723" s="74"/>
      <c r="AK723" s="74"/>
      <c r="AL723" s="74"/>
      <c r="AM723" s="74"/>
      <c r="AN723" s="78"/>
      <c r="AO723" s="78"/>
      <c r="AP723" s="74"/>
      <c r="AQ723" s="74"/>
      <c r="AR723" s="74"/>
      <c r="AS723" s="74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</row>
    <row r="724" spans="1:57" ht="16.5" customHeight="1">
      <c r="A724" s="1"/>
      <c r="B724" s="17"/>
      <c r="C724" s="254"/>
      <c r="D724" s="17"/>
      <c r="E724" s="17"/>
      <c r="F724" s="17"/>
      <c r="G724" s="18"/>
      <c r="H724" s="17"/>
      <c r="I724" s="17"/>
      <c r="J724" s="17"/>
      <c r="K724" s="19"/>
      <c r="L724" s="19"/>
      <c r="M724" s="19"/>
      <c r="N724" s="19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74"/>
      <c r="AD724" s="74"/>
      <c r="AE724" s="74"/>
      <c r="AF724" s="74"/>
      <c r="AG724" s="74"/>
      <c r="AH724" s="74"/>
      <c r="AI724" s="74"/>
      <c r="AJ724" s="74"/>
      <c r="AK724" s="74"/>
      <c r="AL724" s="74"/>
      <c r="AM724" s="74"/>
      <c r="AN724" s="78"/>
      <c r="AO724" s="78"/>
      <c r="AP724" s="74"/>
      <c r="AQ724" s="74"/>
      <c r="AR724" s="74"/>
      <c r="AS724" s="74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</row>
    <row r="725" spans="1:57" ht="16.5" customHeight="1">
      <c r="A725" s="1"/>
      <c r="B725" s="17"/>
      <c r="C725" s="254"/>
      <c r="D725" s="17"/>
      <c r="E725" s="17"/>
      <c r="F725" s="17"/>
      <c r="G725" s="18"/>
      <c r="H725" s="17"/>
      <c r="I725" s="17"/>
      <c r="J725" s="17"/>
      <c r="K725" s="19"/>
      <c r="L725" s="19"/>
      <c r="M725" s="19"/>
      <c r="N725" s="19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74"/>
      <c r="AD725" s="74"/>
      <c r="AE725" s="74"/>
      <c r="AF725" s="74"/>
      <c r="AG725" s="74"/>
      <c r="AH725" s="74"/>
      <c r="AI725" s="74"/>
      <c r="AJ725" s="74"/>
      <c r="AK725" s="74"/>
      <c r="AL725" s="74"/>
      <c r="AM725" s="74"/>
      <c r="AN725" s="78"/>
      <c r="AO725" s="78"/>
      <c r="AP725" s="74"/>
      <c r="AQ725" s="74"/>
      <c r="AR725" s="74"/>
      <c r="AS725" s="74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</row>
    <row r="726" spans="1:57" ht="16.5" customHeight="1">
      <c r="A726" s="1"/>
      <c r="B726" s="17"/>
      <c r="C726" s="254"/>
      <c r="D726" s="17"/>
      <c r="E726" s="17"/>
      <c r="F726" s="17"/>
      <c r="G726" s="18"/>
      <c r="H726" s="17"/>
      <c r="I726" s="17"/>
      <c r="J726" s="17"/>
      <c r="K726" s="19"/>
      <c r="L726" s="19"/>
      <c r="M726" s="19"/>
      <c r="N726" s="19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74"/>
      <c r="AD726" s="74"/>
      <c r="AE726" s="74"/>
      <c r="AF726" s="74"/>
      <c r="AG726" s="74"/>
      <c r="AH726" s="74"/>
      <c r="AI726" s="74"/>
      <c r="AJ726" s="74"/>
      <c r="AK726" s="74"/>
      <c r="AL726" s="74"/>
      <c r="AM726" s="74"/>
      <c r="AN726" s="78"/>
      <c r="AO726" s="78"/>
      <c r="AP726" s="74"/>
      <c r="AQ726" s="74"/>
      <c r="AR726" s="74"/>
      <c r="AS726" s="74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</row>
    <row r="727" spans="1:57" ht="16.5" customHeight="1">
      <c r="A727" s="1"/>
      <c r="B727" s="17"/>
      <c r="C727" s="254"/>
      <c r="D727" s="17"/>
      <c r="E727" s="17"/>
      <c r="F727" s="17"/>
      <c r="G727" s="18"/>
      <c r="H727" s="17"/>
      <c r="I727" s="17"/>
      <c r="J727" s="17"/>
      <c r="K727" s="19"/>
      <c r="L727" s="19"/>
      <c r="M727" s="19"/>
      <c r="N727" s="19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74"/>
      <c r="AD727" s="74"/>
      <c r="AE727" s="74"/>
      <c r="AF727" s="74"/>
      <c r="AG727" s="74"/>
      <c r="AH727" s="74"/>
      <c r="AI727" s="74"/>
      <c r="AJ727" s="74"/>
      <c r="AK727" s="74"/>
      <c r="AL727" s="74"/>
      <c r="AM727" s="74"/>
      <c r="AN727" s="78"/>
      <c r="AO727" s="78"/>
      <c r="AP727" s="74"/>
      <c r="AQ727" s="74"/>
      <c r="AR727" s="74"/>
      <c r="AS727" s="74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</row>
    <row r="728" spans="1:57" ht="16.5" customHeight="1">
      <c r="A728" s="1"/>
      <c r="B728" s="17"/>
      <c r="C728" s="254"/>
      <c r="D728" s="17"/>
      <c r="E728" s="17"/>
      <c r="F728" s="17"/>
      <c r="G728" s="18"/>
      <c r="H728" s="17"/>
      <c r="I728" s="17"/>
      <c r="J728" s="17"/>
      <c r="K728" s="19"/>
      <c r="L728" s="19"/>
      <c r="M728" s="19"/>
      <c r="N728" s="19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74"/>
      <c r="AD728" s="74"/>
      <c r="AE728" s="74"/>
      <c r="AF728" s="74"/>
      <c r="AG728" s="74"/>
      <c r="AH728" s="74"/>
      <c r="AI728" s="74"/>
      <c r="AJ728" s="74"/>
      <c r="AK728" s="74"/>
      <c r="AL728" s="74"/>
      <c r="AM728" s="74"/>
      <c r="AN728" s="78"/>
      <c r="AO728" s="78"/>
      <c r="AP728" s="74"/>
      <c r="AQ728" s="74"/>
      <c r="AR728" s="74"/>
      <c r="AS728" s="74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</row>
    <row r="729" spans="1:57" ht="16.5" customHeight="1">
      <c r="A729" s="1"/>
      <c r="B729" s="17"/>
      <c r="C729" s="254"/>
      <c r="D729" s="17"/>
      <c r="E729" s="17"/>
      <c r="F729" s="17"/>
      <c r="G729" s="18"/>
      <c r="H729" s="17"/>
      <c r="I729" s="17"/>
      <c r="J729" s="17"/>
      <c r="K729" s="19"/>
      <c r="L729" s="19"/>
      <c r="M729" s="19"/>
      <c r="N729" s="19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74"/>
      <c r="AD729" s="74"/>
      <c r="AE729" s="74"/>
      <c r="AF729" s="74"/>
      <c r="AG729" s="74"/>
      <c r="AH729" s="74"/>
      <c r="AI729" s="74"/>
      <c r="AJ729" s="74"/>
      <c r="AK729" s="74"/>
      <c r="AL729" s="74"/>
      <c r="AM729" s="74"/>
      <c r="AN729" s="78"/>
      <c r="AO729" s="78"/>
      <c r="AP729" s="74"/>
      <c r="AQ729" s="74"/>
      <c r="AR729" s="74"/>
      <c r="AS729" s="74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</row>
    <row r="730" spans="1:57" ht="16.5" customHeight="1">
      <c r="A730" s="1"/>
      <c r="B730" s="17"/>
      <c r="C730" s="254"/>
      <c r="D730" s="17"/>
      <c r="E730" s="17"/>
      <c r="F730" s="17"/>
      <c r="G730" s="18"/>
      <c r="H730" s="17"/>
      <c r="I730" s="17"/>
      <c r="J730" s="17"/>
      <c r="K730" s="19"/>
      <c r="L730" s="19"/>
      <c r="M730" s="19"/>
      <c r="N730" s="19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74"/>
      <c r="AD730" s="74"/>
      <c r="AE730" s="74"/>
      <c r="AF730" s="74"/>
      <c r="AG730" s="74"/>
      <c r="AH730" s="74"/>
      <c r="AI730" s="74"/>
      <c r="AJ730" s="74"/>
      <c r="AK730" s="74"/>
      <c r="AL730" s="74"/>
      <c r="AM730" s="74"/>
      <c r="AN730" s="78"/>
      <c r="AO730" s="78"/>
      <c r="AP730" s="74"/>
      <c r="AQ730" s="74"/>
      <c r="AR730" s="74"/>
      <c r="AS730" s="74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</row>
    <row r="731" spans="1:57" ht="16.5" customHeight="1">
      <c r="A731" s="1"/>
      <c r="B731" s="17"/>
      <c r="C731" s="254"/>
      <c r="D731" s="17"/>
      <c r="E731" s="17"/>
      <c r="F731" s="17"/>
      <c r="G731" s="18"/>
      <c r="H731" s="17"/>
      <c r="I731" s="17"/>
      <c r="J731" s="17"/>
      <c r="K731" s="19"/>
      <c r="L731" s="19"/>
      <c r="M731" s="19"/>
      <c r="N731" s="19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74"/>
      <c r="AD731" s="74"/>
      <c r="AE731" s="74"/>
      <c r="AF731" s="74"/>
      <c r="AG731" s="74"/>
      <c r="AH731" s="74"/>
      <c r="AI731" s="74"/>
      <c r="AJ731" s="74"/>
      <c r="AK731" s="74"/>
      <c r="AL731" s="74"/>
      <c r="AM731" s="74"/>
      <c r="AN731" s="78"/>
      <c r="AO731" s="78"/>
      <c r="AP731" s="74"/>
      <c r="AQ731" s="74"/>
      <c r="AR731" s="74"/>
      <c r="AS731" s="74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</row>
    <row r="732" spans="1:57" ht="16.5" customHeight="1">
      <c r="A732" s="1"/>
      <c r="B732" s="17"/>
      <c r="C732" s="254"/>
      <c r="D732" s="17"/>
      <c r="E732" s="17"/>
      <c r="F732" s="17"/>
      <c r="G732" s="18"/>
      <c r="H732" s="17"/>
      <c r="I732" s="17"/>
      <c r="J732" s="17"/>
      <c r="K732" s="19"/>
      <c r="L732" s="19"/>
      <c r="M732" s="19"/>
      <c r="N732" s="19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74"/>
      <c r="AD732" s="74"/>
      <c r="AE732" s="74"/>
      <c r="AF732" s="74"/>
      <c r="AG732" s="74"/>
      <c r="AH732" s="74"/>
      <c r="AI732" s="74"/>
      <c r="AJ732" s="74"/>
      <c r="AK732" s="74"/>
      <c r="AL732" s="74"/>
      <c r="AM732" s="74"/>
      <c r="AN732" s="78"/>
      <c r="AO732" s="78"/>
      <c r="AP732" s="74"/>
      <c r="AQ732" s="74"/>
      <c r="AR732" s="74"/>
      <c r="AS732" s="74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</row>
    <row r="733" spans="1:57" ht="16.5" customHeight="1">
      <c r="A733" s="1"/>
      <c r="B733" s="17"/>
      <c r="C733" s="254"/>
      <c r="D733" s="17"/>
      <c r="E733" s="17"/>
      <c r="F733" s="17"/>
      <c r="G733" s="18"/>
      <c r="H733" s="17"/>
      <c r="I733" s="17"/>
      <c r="J733" s="17"/>
      <c r="K733" s="19"/>
      <c r="L733" s="19"/>
      <c r="M733" s="19"/>
      <c r="N733" s="19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74"/>
      <c r="AD733" s="74"/>
      <c r="AE733" s="74"/>
      <c r="AF733" s="74"/>
      <c r="AG733" s="74"/>
      <c r="AH733" s="74"/>
      <c r="AI733" s="74"/>
      <c r="AJ733" s="74"/>
      <c r="AK733" s="74"/>
      <c r="AL733" s="74"/>
      <c r="AM733" s="74"/>
      <c r="AN733" s="78"/>
      <c r="AO733" s="78"/>
      <c r="AP733" s="74"/>
      <c r="AQ733" s="74"/>
      <c r="AR733" s="74"/>
      <c r="AS733" s="74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</row>
    <row r="734" spans="1:57" ht="16.5" customHeight="1">
      <c r="A734" s="1"/>
      <c r="B734" s="17"/>
      <c r="C734" s="254"/>
      <c r="D734" s="17"/>
      <c r="E734" s="17"/>
      <c r="F734" s="17"/>
      <c r="G734" s="18"/>
      <c r="H734" s="17"/>
      <c r="I734" s="17"/>
      <c r="J734" s="17"/>
      <c r="K734" s="19"/>
      <c r="L734" s="19"/>
      <c r="M734" s="19"/>
      <c r="N734" s="19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74"/>
      <c r="AD734" s="74"/>
      <c r="AE734" s="74"/>
      <c r="AF734" s="74"/>
      <c r="AG734" s="74"/>
      <c r="AH734" s="74"/>
      <c r="AI734" s="74"/>
      <c r="AJ734" s="74"/>
      <c r="AK734" s="74"/>
      <c r="AL734" s="74"/>
      <c r="AM734" s="74"/>
      <c r="AN734" s="78"/>
      <c r="AO734" s="78"/>
      <c r="AP734" s="74"/>
      <c r="AQ734" s="74"/>
      <c r="AR734" s="74"/>
      <c r="AS734" s="74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</row>
    <row r="735" spans="1:57" ht="16.5" customHeight="1">
      <c r="A735" s="1"/>
      <c r="B735" s="17"/>
      <c r="C735" s="254"/>
      <c r="D735" s="17"/>
      <c r="E735" s="17"/>
      <c r="F735" s="17"/>
      <c r="G735" s="18"/>
      <c r="H735" s="17"/>
      <c r="I735" s="17"/>
      <c r="J735" s="17"/>
      <c r="K735" s="19"/>
      <c r="L735" s="19"/>
      <c r="M735" s="19"/>
      <c r="N735" s="19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74"/>
      <c r="AD735" s="74"/>
      <c r="AE735" s="74"/>
      <c r="AF735" s="74"/>
      <c r="AG735" s="74"/>
      <c r="AH735" s="74"/>
      <c r="AI735" s="74"/>
      <c r="AJ735" s="74"/>
      <c r="AK735" s="74"/>
      <c r="AL735" s="74"/>
      <c r="AM735" s="74"/>
      <c r="AN735" s="78"/>
      <c r="AO735" s="78"/>
      <c r="AP735" s="74"/>
      <c r="AQ735" s="74"/>
      <c r="AR735" s="74"/>
      <c r="AS735" s="74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</row>
    <row r="736" spans="1:57" ht="16.5" customHeight="1">
      <c r="A736" s="1"/>
      <c r="B736" s="17"/>
      <c r="C736" s="254"/>
      <c r="D736" s="17"/>
      <c r="E736" s="17"/>
      <c r="F736" s="17"/>
      <c r="G736" s="18"/>
      <c r="H736" s="17"/>
      <c r="I736" s="17"/>
      <c r="J736" s="17"/>
      <c r="K736" s="19"/>
      <c r="L736" s="19"/>
      <c r="M736" s="19"/>
      <c r="N736" s="19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74"/>
      <c r="AD736" s="74"/>
      <c r="AE736" s="74"/>
      <c r="AF736" s="74"/>
      <c r="AG736" s="74"/>
      <c r="AH736" s="74"/>
      <c r="AI736" s="74"/>
      <c r="AJ736" s="74"/>
      <c r="AK736" s="74"/>
      <c r="AL736" s="74"/>
      <c r="AM736" s="74"/>
      <c r="AN736" s="78"/>
      <c r="AO736" s="78"/>
      <c r="AP736" s="74"/>
      <c r="AQ736" s="74"/>
      <c r="AR736" s="74"/>
      <c r="AS736" s="74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</row>
    <row r="737" spans="1:57" ht="16.5" customHeight="1">
      <c r="A737" s="1"/>
      <c r="B737" s="17"/>
      <c r="C737" s="254"/>
      <c r="D737" s="17"/>
      <c r="E737" s="17"/>
      <c r="F737" s="17"/>
      <c r="G737" s="18"/>
      <c r="H737" s="17"/>
      <c r="I737" s="17"/>
      <c r="J737" s="17"/>
      <c r="K737" s="19"/>
      <c r="L737" s="19"/>
      <c r="M737" s="19"/>
      <c r="N737" s="19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74"/>
      <c r="AD737" s="74"/>
      <c r="AE737" s="74"/>
      <c r="AF737" s="74"/>
      <c r="AG737" s="74"/>
      <c r="AH737" s="74"/>
      <c r="AI737" s="74"/>
      <c r="AJ737" s="74"/>
      <c r="AK737" s="74"/>
      <c r="AL737" s="74"/>
      <c r="AM737" s="74"/>
      <c r="AN737" s="78"/>
      <c r="AO737" s="78"/>
      <c r="AP737" s="74"/>
      <c r="AQ737" s="74"/>
      <c r="AR737" s="74"/>
      <c r="AS737" s="74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</row>
    <row r="738" spans="1:57" ht="16.5" customHeight="1">
      <c r="A738" s="1"/>
      <c r="B738" s="17"/>
      <c r="C738" s="254"/>
      <c r="D738" s="17"/>
      <c r="E738" s="17"/>
      <c r="F738" s="17"/>
      <c r="G738" s="18"/>
      <c r="H738" s="17"/>
      <c r="I738" s="17"/>
      <c r="J738" s="17"/>
      <c r="K738" s="19"/>
      <c r="L738" s="19"/>
      <c r="M738" s="19"/>
      <c r="N738" s="19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74"/>
      <c r="AD738" s="74"/>
      <c r="AE738" s="74"/>
      <c r="AF738" s="74"/>
      <c r="AG738" s="74"/>
      <c r="AH738" s="74"/>
      <c r="AI738" s="74"/>
      <c r="AJ738" s="74"/>
      <c r="AK738" s="74"/>
      <c r="AL738" s="74"/>
      <c r="AM738" s="74"/>
      <c r="AN738" s="78"/>
      <c r="AO738" s="78"/>
      <c r="AP738" s="74"/>
      <c r="AQ738" s="74"/>
      <c r="AR738" s="74"/>
      <c r="AS738" s="74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</row>
    <row r="739" spans="1:57" ht="16.5" customHeight="1">
      <c r="A739" s="1"/>
      <c r="B739" s="17"/>
      <c r="C739" s="254"/>
      <c r="D739" s="17"/>
      <c r="E739" s="17"/>
      <c r="F739" s="17"/>
      <c r="G739" s="18"/>
      <c r="H739" s="17"/>
      <c r="I739" s="17"/>
      <c r="J739" s="17"/>
      <c r="K739" s="19"/>
      <c r="L739" s="19"/>
      <c r="M739" s="19"/>
      <c r="N739" s="19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74"/>
      <c r="AD739" s="74"/>
      <c r="AE739" s="74"/>
      <c r="AF739" s="74"/>
      <c r="AG739" s="74"/>
      <c r="AH739" s="74"/>
      <c r="AI739" s="74"/>
      <c r="AJ739" s="74"/>
      <c r="AK739" s="74"/>
      <c r="AL739" s="74"/>
      <c r="AM739" s="74"/>
      <c r="AN739" s="78"/>
      <c r="AO739" s="78"/>
      <c r="AP739" s="74"/>
      <c r="AQ739" s="74"/>
      <c r="AR739" s="74"/>
      <c r="AS739" s="74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</row>
    <row r="740" spans="1:57" ht="16.5" customHeight="1">
      <c r="A740" s="1"/>
      <c r="B740" s="17"/>
      <c r="C740" s="254"/>
      <c r="D740" s="17"/>
      <c r="E740" s="17"/>
      <c r="F740" s="17"/>
      <c r="G740" s="18"/>
      <c r="H740" s="17"/>
      <c r="I740" s="17"/>
      <c r="J740" s="17"/>
      <c r="K740" s="19"/>
      <c r="L740" s="19"/>
      <c r="M740" s="19"/>
      <c r="N740" s="19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74"/>
      <c r="AD740" s="74"/>
      <c r="AE740" s="74"/>
      <c r="AF740" s="74"/>
      <c r="AG740" s="74"/>
      <c r="AH740" s="74"/>
      <c r="AI740" s="74"/>
      <c r="AJ740" s="74"/>
      <c r="AK740" s="74"/>
      <c r="AL740" s="74"/>
      <c r="AM740" s="74"/>
      <c r="AN740" s="78"/>
      <c r="AO740" s="78"/>
      <c r="AP740" s="74"/>
      <c r="AQ740" s="74"/>
      <c r="AR740" s="74"/>
      <c r="AS740" s="74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</row>
    <row r="741" spans="1:57" ht="16.5" customHeight="1">
      <c r="A741" s="1"/>
      <c r="B741" s="17"/>
      <c r="C741" s="254"/>
      <c r="D741" s="17"/>
      <c r="E741" s="17"/>
      <c r="F741" s="17"/>
      <c r="G741" s="18"/>
      <c r="H741" s="17"/>
      <c r="I741" s="17"/>
      <c r="J741" s="17"/>
      <c r="K741" s="19"/>
      <c r="L741" s="19"/>
      <c r="M741" s="19"/>
      <c r="N741" s="19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74"/>
      <c r="AD741" s="74"/>
      <c r="AE741" s="74"/>
      <c r="AF741" s="74"/>
      <c r="AG741" s="74"/>
      <c r="AH741" s="74"/>
      <c r="AI741" s="74"/>
      <c r="AJ741" s="74"/>
      <c r="AK741" s="74"/>
      <c r="AL741" s="74"/>
      <c r="AM741" s="74"/>
      <c r="AN741" s="78"/>
      <c r="AO741" s="78"/>
      <c r="AP741" s="74"/>
      <c r="AQ741" s="74"/>
      <c r="AR741" s="74"/>
      <c r="AS741" s="74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</row>
    <row r="742" spans="1:57" ht="16.5" customHeight="1">
      <c r="A742" s="1"/>
      <c r="B742" s="17"/>
      <c r="C742" s="254"/>
      <c r="D742" s="17"/>
      <c r="E742" s="17"/>
      <c r="F742" s="17"/>
      <c r="G742" s="18"/>
      <c r="H742" s="17"/>
      <c r="I742" s="17"/>
      <c r="J742" s="17"/>
      <c r="K742" s="19"/>
      <c r="L742" s="19"/>
      <c r="M742" s="19"/>
      <c r="N742" s="19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74"/>
      <c r="AD742" s="74"/>
      <c r="AE742" s="74"/>
      <c r="AF742" s="74"/>
      <c r="AG742" s="74"/>
      <c r="AH742" s="74"/>
      <c r="AI742" s="74"/>
      <c r="AJ742" s="74"/>
      <c r="AK742" s="74"/>
      <c r="AL742" s="74"/>
      <c r="AM742" s="74"/>
      <c r="AN742" s="78"/>
      <c r="AO742" s="78"/>
      <c r="AP742" s="74"/>
      <c r="AQ742" s="74"/>
      <c r="AR742" s="74"/>
      <c r="AS742" s="74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</row>
    <row r="743" spans="1:57" ht="16.5" customHeight="1">
      <c r="A743" s="1"/>
      <c r="B743" s="17"/>
      <c r="C743" s="254"/>
      <c r="D743" s="17"/>
      <c r="E743" s="17"/>
      <c r="F743" s="17"/>
      <c r="G743" s="18"/>
      <c r="H743" s="17"/>
      <c r="I743" s="17"/>
      <c r="J743" s="17"/>
      <c r="K743" s="19"/>
      <c r="L743" s="19"/>
      <c r="M743" s="19"/>
      <c r="N743" s="19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74"/>
      <c r="AD743" s="74"/>
      <c r="AE743" s="74"/>
      <c r="AF743" s="74"/>
      <c r="AG743" s="74"/>
      <c r="AH743" s="74"/>
      <c r="AI743" s="74"/>
      <c r="AJ743" s="74"/>
      <c r="AK743" s="74"/>
      <c r="AL743" s="74"/>
      <c r="AM743" s="74"/>
      <c r="AN743" s="78"/>
      <c r="AO743" s="78"/>
      <c r="AP743" s="74"/>
      <c r="AQ743" s="74"/>
      <c r="AR743" s="74"/>
      <c r="AS743" s="74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</row>
    <row r="744" spans="1:57" ht="16.5" customHeight="1">
      <c r="A744" s="1"/>
      <c r="B744" s="17"/>
      <c r="C744" s="254"/>
      <c r="D744" s="17"/>
      <c r="E744" s="17"/>
      <c r="F744" s="17"/>
      <c r="G744" s="18"/>
      <c r="H744" s="17"/>
      <c r="I744" s="17"/>
      <c r="J744" s="17"/>
      <c r="K744" s="19"/>
      <c r="L744" s="19"/>
      <c r="M744" s="19"/>
      <c r="N744" s="19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74"/>
      <c r="AD744" s="74"/>
      <c r="AE744" s="74"/>
      <c r="AF744" s="74"/>
      <c r="AG744" s="74"/>
      <c r="AH744" s="74"/>
      <c r="AI744" s="74"/>
      <c r="AJ744" s="74"/>
      <c r="AK744" s="74"/>
      <c r="AL744" s="74"/>
      <c r="AM744" s="74"/>
      <c r="AN744" s="78"/>
      <c r="AO744" s="78"/>
      <c r="AP744" s="74"/>
      <c r="AQ744" s="74"/>
      <c r="AR744" s="74"/>
      <c r="AS744" s="74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</row>
    <row r="745" spans="1:57" ht="16.5" customHeight="1">
      <c r="A745" s="1"/>
      <c r="B745" s="17"/>
      <c r="C745" s="254"/>
      <c r="D745" s="17"/>
      <c r="E745" s="17"/>
      <c r="F745" s="17"/>
      <c r="G745" s="18"/>
      <c r="H745" s="17"/>
      <c r="I745" s="17"/>
      <c r="J745" s="17"/>
      <c r="K745" s="19"/>
      <c r="L745" s="19"/>
      <c r="M745" s="19"/>
      <c r="N745" s="19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74"/>
      <c r="AD745" s="74"/>
      <c r="AE745" s="74"/>
      <c r="AF745" s="74"/>
      <c r="AG745" s="74"/>
      <c r="AH745" s="74"/>
      <c r="AI745" s="74"/>
      <c r="AJ745" s="74"/>
      <c r="AK745" s="74"/>
      <c r="AL745" s="74"/>
      <c r="AM745" s="74"/>
      <c r="AN745" s="78"/>
      <c r="AO745" s="78"/>
      <c r="AP745" s="74"/>
      <c r="AQ745" s="74"/>
      <c r="AR745" s="74"/>
      <c r="AS745" s="74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</row>
    <row r="746" spans="1:57" ht="16.5" customHeight="1">
      <c r="A746" s="1"/>
      <c r="B746" s="17"/>
      <c r="C746" s="254"/>
      <c r="D746" s="17"/>
      <c r="E746" s="17"/>
      <c r="F746" s="17"/>
      <c r="G746" s="18"/>
      <c r="H746" s="17"/>
      <c r="I746" s="17"/>
      <c r="J746" s="17"/>
      <c r="K746" s="19"/>
      <c r="L746" s="19"/>
      <c r="M746" s="19"/>
      <c r="N746" s="19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74"/>
      <c r="AD746" s="74"/>
      <c r="AE746" s="74"/>
      <c r="AF746" s="74"/>
      <c r="AG746" s="74"/>
      <c r="AH746" s="74"/>
      <c r="AI746" s="74"/>
      <c r="AJ746" s="74"/>
      <c r="AK746" s="74"/>
      <c r="AL746" s="74"/>
      <c r="AM746" s="74"/>
      <c r="AN746" s="78"/>
      <c r="AO746" s="78"/>
      <c r="AP746" s="74"/>
      <c r="AQ746" s="74"/>
      <c r="AR746" s="74"/>
      <c r="AS746" s="74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</row>
    <row r="747" spans="1:57" ht="16.5" customHeight="1">
      <c r="A747" s="1"/>
      <c r="B747" s="17"/>
      <c r="C747" s="254"/>
      <c r="D747" s="17"/>
      <c r="E747" s="17"/>
      <c r="F747" s="17"/>
      <c r="G747" s="18"/>
      <c r="H747" s="17"/>
      <c r="I747" s="17"/>
      <c r="J747" s="17"/>
      <c r="K747" s="19"/>
      <c r="L747" s="19"/>
      <c r="M747" s="19"/>
      <c r="N747" s="19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74"/>
      <c r="AD747" s="74"/>
      <c r="AE747" s="74"/>
      <c r="AF747" s="74"/>
      <c r="AG747" s="74"/>
      <c r="AH747" s="74"/>
      <c r="AI747" s="74"/>
      <c r="AJ747" s="74"/>
      <c r="AK747" s="74"/>
      <c r="AL747" s="74"/>
      <c r="AM747" s="74"/>
      <c r="AN747" s="78"/>
      <c r="AO747" s="78"/>
      <c r="AP747" s="74"/>
      <c r="AQ747" s="74"/>
      <c r="AR747" s="74"/>
      <c r="AS747" s="74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</row>
    <row r="748" spans="1:57" ht="16.5" customHeight="1">
      <c r="A748" s="1"/>
      <c r="B748" s="17"/>
      <c r="C748" s="254"/>
      <c r="D748" s="17"/>
      <c r="E748" s="17"/>
      <c r="F748" s="17"/>
      <c r="G748" s="18"/>
      <c r="H748" s="17"/>
      <c r="I748" s="17"/>
      <c r="J748" s="17"/>
      <c r="K748" s="19"/>
      <c r="L748" s="19"/>
      <c r="M748" s="19"/>
      <c r="N748" s="19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74"/>
      <c r="AD748" s="74"/>
      <c r="AE748" s="74"/>
      <c r="AF748" s="74"/>
      <c r="AG748" s="74"/>
      <c r="AH748" s="74"/>
      <c r="AI748" s="74"/>
      <c r="AJ748" s="74"/>
      <c r="AK748" s="74"/>
      <c r="AL748" s="74"/>
      <c r="AM748" s="74"/>
      <c r="AN748" s="78"/>
      <c r="AO748" s="78"/>
      <c r="AP748" s="74"/>
      <c r="AQ748" s="74"/>
      <c r="AR748" s="74"/>
      <c r="AS748" s="74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</row>
    <row r="749" spans="1:57" ht="16.5" customHeight="1">
      <c r="A749" s="1"/>
      <c r="B749" s="17"/>
      <c r="C749" s="254"/>
      <c r="D749" s="17"/>
      <c r="E749" s="17"/>
      <c r="F749" s="17"/>
      <c r="G749" s="18"/>
      <c r="H749" s="17"/>
      <c r="I749" s="17"/>
      <c r="J749" s="17"/>
      <c r="K749" s="19"/>
      <c r="L749" s="19"/>
      <c r="M749" s="19"/>
      <c r="N749" s="19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74"/>
      <c r="AD749" s="74"/>
      <c r="AE749" s="74"/>
      <c r="AF749" s="74"/>
      <c r="AG749" s="74"/>
      <c r="AH749" s="74"/>
      <c r="AI749" s="74"/>
      <c r="AJ749" s="74"/>
      <c r="AK749" s="74"/>
      <c r="AL749" s="74"/>
      <c r="AM749" s="74"/>
      <c r="AN749" s="78"/>
      <c r="AO749" s="78"/>
      <c r="AP749" s="74"/>
      <c r="AQ749" s="74"/>
      <c r="AR749" s="74"/>
      <c r="AS749" s="74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</row>
    <row r="750" spans="1:57" ht="16.5" customHeight="1">
      <c r="A750" s="1"/>
      <c r="B750" s="17"/>
      <c r="C750" s="254"/>
      <c r="D750" s="17"/>
      <c r="E750" s="17"/>
      <c r="F750" s="17"/>
      <c r="G750" s="18"/>
      <c r="H750" s="17"/>
      <c r="I750" s="17"/>
      <c r="J750" s="17"/>
      <c r="K750" s="19"/>
      <c r="L750" s="19"/>
      <c r="M750" s="19"/>
      <c r="N750" s="19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74"/>
      <c r="AD750" s="74"/>
      <c r="AE750" s="74"/>
      <c r="AF750" s="74"/>
      <c r="AG750" s="74"/>
      <c r="AH750" s="74"/>
      <c r="AI750" s="74"/>
      <c r="AJ750" s="74"/>
      <c r="AK750" s="74"/>
      <c r="AL750" s="74"/>
      <c r="AM750" s="74"/>
      <c r="AN750" s="78"/>
      <c r="AO750" s="78"/>
      <c r="AP750" s="74"/>
      <c r="AQ750" s="74"/>
      <c r="AR750" s="74"/>
      <c r="AS750" s="74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</row>
    <row r="751" spans="1:57" ht="16.5" customHeight="1">
      <c r="A751" s="1"/>
      <c r="B751" s="17"/>
      <c r="C751" s="254"/>
      <c r="D751" s="17"/>
      <c r="E751" s="17"/>
      <c r="F751" s="17"/>
      <c r="G751" s="18"/>
      <c r="H751" s="17"/>
      <c r="I751" s="17"/>
      <c r="J751" s="17"/>
      <c r="K751" s="19"/>
      <c r="L751" s="19"/>
      <c r="M751" s="19"/>
      <c r="N751" s="19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74"/>
      <c r="AD751" s="74"/>
      <c r="AE751" s="74"/>
      <c r="AF751" s="74"/>
      <c r="AG751" s="74"/>
      <c r="AH751" s="74"/>
      <c r="AI751" s="74"/>
      <c r="AJ751" s="74"/>
      <c r="AK751" s="74"/>
      <c r="AL751" s="74"/>
      <c r="AM751" s="74"/>
      <c r="AN751" s="78"/>
      <c r="AO751" s="78"/>
      <c r="AP751" s="74"/>
      <c r="AQ751" s="74"/>
      <c r="AR751" s="74"/>
      <c r="AS751" s="74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</row>
    <row r="752" spans="1:57" ht="16.5" customHeight="1">
      <c r="A752" s="1"/>
      <c r="B752" s="17"/>
      <c r="C752" s="254"/>
      <c r="D752" s="17"/>
      <c r="E752" s="17"/>
      <c r="F752" s="17"/>
      <c r="G752" s="18"/>
      <c r="H752" s="17"/>
      <c r="I752" s="17"/>
      <c r="J752" s="17"/>
      <c r="K752" s="19"/>
      <c r="L752" s="19"/>
      <c r="M752" s="19"/>
      <c r="N752" s="19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74"/>
      <c r="AD752" s="74"/>
      <c r="AE752" s="74"/>
      <c r="AF752" s="74"/>
      <c r="AG752" s="74"/>
      <c r="AH752" s="74"/>
      <c r="AI752" s="74"/>
      <c r="AJ752" s="74"/>
      <c r="AK752" s="74"/>
      <c r="AL752" s="74"/>
      <c r="AM752" s="74"/>
      <c r="AN752" s="78"/>
      <c r="AO752" s="78"/>
      <c r="AP752" s="74"/>
      <c r="AQ752" s="74"/>
      <c r="AR752" s="74"/>
      <c r="AS752" s="74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</row>
    <row r="753" spans="1:57" ht="16.5" customHeight="1">
      <c r="A753" s="1"/>
      <c r="B753" s="17"/>
      <c r="C753" s="254"/>
      <c r="D753" s="17"/>
      <c r="E753" s="17"/>
      <c r="F753" s="17"/>
      <c r="G753" s="18"/>
      <c r="H753" s="17"/>
      <c r="I753" s="17"/>
      <c r="J753" s="17"/>
      <c r="K753" s="19"/>
      <c r="L753" s="19"/>
      <c r="M753" s="19"/>
      <c r="N753" s="19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74"/>
      <c r="AD753" s="74"/>
      <c r="AE753" s="74"/>
      <c r="AF753" s="74"/>
      <c r="AG753" s="74"/>
      <c r="AH753" s="74"/>
      <c r="AI753" s="74"/>
      <c r="AJ753" s="74"/>
      <c r="AK753" s="74"/>
      <c r="AL753" s="74"/>
      <c r="AM753" s="74"/>
      <c r="AN753" s="78"/>
      <c r="AO753" s="78"/>
      <c r="AP753" s="74"/>
      <c r="AQ753" s="74"/>
      <c r="AR753" s="74"/>
      <c r="AS753" s="74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</row>
    <row r="754" spans="1:57" ht="16.5" customHeight="1">
      <c r="A754" s="1"/>
      <c r="B754" s="17"/>
      <c r="C754" s="254"/>
      <c r="D754" s="17"/>
      <c r="E754" s="17"/>
      <c r="F754" s="17"/>
      <c r="G754" s="18"/>
      <c r="H754" s="17"/>
      <c r="I754" s="17"/>
      <c r="J754" s="17"/>
      <c r="K754" s="19"/>
      <c r="L754" s="19"/>
      <c r="M754" s="19"/>
      <c r="N754" s="19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74"/>
      <c r="AD754" s="74"/>
      <c r="AE754" s="74"/>
      <c r="AF754" s="74"/>
      <c r="AG754" s="74"/>
      <c r="AH754" s="74"/>
      <c r="AI754" s="74"/>
      <c r="AJ754" s="74"/>
      <c r="AK754" s="74"/>
      <c r="AL754" s="74"/>
      <c r="AM754" s="74"/>
      <c r="AN754" s="78"/>
      <c r="AO754" s="78"/>
      <c r="AP754" s="74"/>
      <c r="AQ754" s="74"/>
      <c r="AR754" s="74"/>
      <c r="AS754" s="74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</row>
    <row r="755" spans="1:57" ht="16.5" customHeight="1">
      <c r="A755" s="1"/>
      <c r="B755" s="17"/>
      <c r="C755" s="254"/>
      <c r="D755" s="17"/>
      <c r="E755" s="17"/>
      <c r="F755" s="17"/>
      <c r="G755" s="18"/>
      <c r="H755" s="17"/>
      <c r="I755" s="17"/>
      <c r="J755" s="17"/>
      <c r="K755" s="19"/>
      <c r="L755" s="19"/>
      <c r="M755" s="19"/>
      <c r="N755" s="19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74"/>
      <c r="AD755" s="74"/>
      <c r="AE755" s="74"/>
      <c r="AF755" s="74"/>
      <c r="AG755" s="74"/>
      <c r="AH755" s="74"/>
      <c r="AI755" s="74"/>
      <c r="AJ755" s="74"/>
      <c r="AK755" s="74"/>
      <c r="AL755" s="74"/>
      <c r="AM755" s="74"/>
      <c r="AN755" s="78"/>
      <c r="AO755" s="78"/>
      <c r="AP755" s="74"/>
      <c r="AQ755" s="74"/>
      <c r="AR755" s="74"/>
      <c r="AS755" s="74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</row>
    <row r="756" spans="1:57" ht="16.5" customHeight="1">
      <c r="A756" s="1"/>
      <c r="B756" s="17"/>
      <c r="C756" s="254"/>
      <c r="D756" s="17"/>
      <c r="E756" s="17"/>
      <c r="F756" s="17"/>
      <c r="G756" s="18"/>
      <c r="H756" s="17"/>
      <c r="I756" s="17"/>
      <c r="J756" s="17"/>
      <c r="K756" s="19"/>
      <c r="L756" s="19"/>
      <c r="M756" s="19"/>
      <c r="N756" s="19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74"/>
      <c r="AD756" s="74"/>
      <c r="AE756" s="74"/>
      <c r="AF756" s="74"/>
      <c r="AG756" s="74"/>
      <c r="AH756" s="74"/>
      <c r="AI756" s="74"/>
      <c r="AJ756" s="74"/>
      <c r="AK756" s="74"/>
      <c r="AL756" s="74"/>
      <c r="AM756" s="74"/>
      <c r="AN756" s="78"/>
      <c r="AO756" s="78"/>
      <c r="AP756" s="74"/>
      <c r="AQ756" s="74"/>
      <c r="AR756" s="74"/>
      <c r="AS756" s="74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</row>
    <row r="757" spans="1:57" ht="16.5" customHeight="1">
      <c r="A757" s="1"/>
      <c r="B757" s="17"/>
      <c r="C757" s="254"/>
      <c r="D757" s="17"/>
      <c r="E757" s="17"/>
      <c r="F757" s="17"/>
      <c r="G757" s="18"/>
      <c r="H757" s="17"/>
      <c r="I757" s="17"/>
      <c r="J757" s="17"/>
      <c r="K757" s="19"/>
      <c r="L757" s="19"/>
      <c r="M757" s="19"/>
      <c r="N757" s="19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74"/>
      <c r="AD757" s="74"/>
      <c r="AE757" s="74"/>
      <c r="AF757" s="74"/>
      <c r="AG757" s="74"/>
      <c r="AH757" s="74"/>
      <c r="AI757" s="74"/>
      <c r="AJ757" s="74"/>
      <c r="AK757" s="74"/>
      <c r="AL757" s="74"/>
      <c r="AM757" s="74"/>
      <c r="AN757" s="78"/>
      <c r="AO757" s="78"/>
      <c r="AP757" s="74"/>
      <c r="AQ757" s="74"/>
      <c r="AR757" s="74"/>
      <c r="AS757" s="74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</row>
    <row r="758" spans="1:57" ht="16.5" customHeight="1">
      <c r="A758" s="1"/>
      <c r="B758" s="17"/>
      <c r="C758" s="254"/>
      <c r="D758" s="17"/>
      <c r="E758" s="17"/>
      <c r="F758" s="17"/>
      <c r="G758" s="18"/>
      <c r="H758" s="17"/>
      <c r="I758" s="17"/>
      <c r="J758" s="17"/>
      <c r="K758" s="19"/>
      <c r="L758" s="19"/>
      <c r="M758" s="19"/>
      <c r="N758" s="19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74"/>
      <c r="AD758" s="74"/>
      <c r="AE758" s="74"/>
      <c r="AF758" s="74"/>
      <c r="AG758" s="74"/>
      <c r="AH758" s="74"/>
      <c r="AI758" s="74"/>
      <c r="AJ758" s="74"/>
      <c r="AK758" s="74"/>
      <c r="AL758" s="74"/>
      <c r="AM758" s="74"/>
      <c r="AN758" s="78"/>
      <c r="AO758" s="78"/>
      <c r="AP758" s="74"/>
      <c r="AQ758" s="74"/>
      <c r="AR758" s="74"/>
      <c r="AS758" s="74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</row>
    <row r="759" spans="1:57" ht="16.5" customHeight="1">
      <c r="A759" s="1"/>
      <c r="B759" s="17"/>
      <c r="C759" s="254"/>
      <c r="D759" s="17"/>
      <c r="E759" s="17"/>
      <c r="F759" s="17"/>
      <c r="G759" s="18"/>
      <c r="H759" s="17"/>
      <c r="I759" s="17"/>
      <c r="J759" s="17"/>
      <c r="K759" s="19"/>
      <c r="L759" s="19"/>
      <c r="M759" s="19"/>
      <c r="N759" s="19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74"/>
      <c r="AD759" s="74"/>
      <c r="AE759" s="74"/>
      <c r="AF759" s="74"/>
      <c r="AG759" s="74"/>
      <c r="AH759" s="74"/>
      <c r="AI759" s="74"/>
      <c r="AJ759" s="74"/>
      <c r="AK759" s="74"/>
      <c r="AL759" s="74"/>
      <c r="AM759" s="74"/>
      <c r="AN759" s="78"/>
      <c r="AO759" s="78"/>
      <c r="AP759" s="74"/>
      <c r="AQ759" s="74"/>
      <c r="AR759" s="74"/>
      <c r="AS759" s="74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</row>
    <row r="760" spans="1:57" ht="16.5" customHeight="1">
      <c r="A760" s="1"/>
      <c r="B760" s="17"/>
      <c r="C760" s="254"/>
      <c r="D760" s="17"/>
      <c r="E760" s="17"/>
      <c r="F760" s="17"/>
      <c r="G760" s="18"/>
      <c r="H760" s="17"/>
      <c r="I760" s="17"/>
      <c r="J760" s="17"/>
      <c r="K760" s="19"/>
      <c r="L760" s="19"/>
      <c r="M760" s="19"/>
      <c r="N760" s="19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74"/>
      <c r="AD760" s="74"/>
      <c r="AE760" s="74"/>
      <c r="AF760" s="74"/>
      <c r="AG760" s="74"/>
      <c r="AH760" s="74"/>
      <c r="AI760" s="74"/>
      <c r="AJ760" s="74"/>
      <c r="AK760" s="74"/>
      <c r="AL760" s="74"/>
      <c r="AM760" s="74"/>
      <c r="AN760" s="78"/>
      <c r="AO760" s="78"/>
      <c r="AP760" s="74"/>
      <c r="AQ760" s="74"/>
      <c r="AR760" s="74"/>
      <c r="AS760" s="74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</row>
    <row r="761" spans="1:57" ht="16.5" customHeight="1">
      <c r="A761" s="1"/>
      <c r="B761" s="17"/>
      <c r="C761" s="254"/>
      <c r="D761" s="17"/>
      <c r="E761" s="17"/>
      <c r="F761" s="17"/>
      <c r="G761" s="18"/>
      <c r="H761" s="17"/>
      <c r="I761" s="17"/>
      <c r="J761" s="17"/>
      <c r="K761" s="19"/>
      <c r="L761" s="19"/>
      <c r="M761" s="19"/>
      <c r="N761" s="19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74"/>
      <c r="AD761" s="74"/>
      <c r="AE761" s="74"/>
      <c r="AF761" s="74"/>
      <c r="AG761" s="74"/>
      <c r="AH761" s="74"/>
      <c r="AI761" s="74"/>
      <c r="AJ761" s="74"/>
      <c r="AK761" s="74"/>
      <c r="AL761" s="74"/>
      <c r="AM761" s="74"/>
      <c r="AN761" s="78"/>
      <c r="AO761" s="78"/>
      <c r="AP761" s="74"/>
      <c r="AQ761" s="74"/>
      <c r="AR761" s="74"/>
      <c r="AS761" s="74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</row>
    <row r="762" spans="1:57" ht="16.5" customHeight="1">
      <c r="A762" s="1"/>
      <c r="B762" s="17"/>
      <c r="C762" s="254"/>
      <c r="D762" s="17"/>
      <c r="E762" s="17"/>
      <c r="F762" s="17"/>
      <c r="G762" s="18"/>
      <c r="H762" s="17"/>
      <c r="I762" s="17"/>
      <c r="J762" s="17"/>
      <c r="K762" s="19"/>
      <c r="L762" s="19"/>
      <c r="M762" s="19"/>
      <c r="N762" s="19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74"/>
      <c r="AD762" s="74"/>
      <c r="AE762" s="74"/>
      <c r="AF762" s="74"/>
      <c r="AG762" s="74"/>
      <c r="AH762" s="74"/>
      <c r="AI762" s="74"/>
      <c r="AJ762" s="74"/>
      <c r="AK762" s="74"/>
      <c r="AL762" s="74"/>
      <c r="AM762" s="74"/>
      <c r="AN762" s="78"/>
      <c r="AO762" s="78"/>
      <c r="AP762" s="74"/>
      <c r="AQ762" s="74"/>
      <c r="AR762" s="74"/>
      <c r="AS762" s="74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</row>
    <row r="763" spans="1:57" ht="16.5" customHeight="1">
      <c r="A763" s="1"/>
      <c r="B763" s="17"/>
      <c r="C763" s="254"/>
      <c r="D763" s="17"/>
      <c r="E763" s="17"/>
      <c r="F763" s="17"/>
      <c r="G763" s="18"/>
      <c r="H763" s="17"/>
      <c r="I763" s="17"/>
      <c r="J763" s="17"/>
      <c r="K763" s="19"/>
      <c r="L763" s="19"/>
      <c r="M763" s="19"/>
      <c r="N763" s="19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74"/>
      <c r="AD763" s="74"/>
      <c r="AE763" s="74"/>
      <c r="AF763" s="74"/>
      <c r="AG763" s="74"/>
      <c r="AH763" s="74"/>
      <c r="AI763" s="74"/>
      <c r="AJ763" s="74"/>
      <c r="AK763" s="74"/>
      <c r="AL763" s="74"/>
      <c r="AM763" s="74"/>
      <c r="AN763" s="78"/>
      <c r="AO763" s="78"/>
      <c r="AP763" s="74"/>
      <c r="AQ763" s="74"/>
      <c r="AR763" s="74"/>
      <c r="AS763" s="74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</row>
    <row r="764" spans="1:57" ht="16.5" customHeight="1">
      <c r="A764" s="1"/>
      <c r="B764" s="17"/>
      <c r="C764" s="254"/>
      <c r="D764" s="17"/>
      <c r="E764" s="17"/>
      <c r="F764" s="17"/>
      <c r="G764" s="18"/>
      <c r="H764" s="17"/>
      <c r="I764" s="17"/>
      <c r="J764" s="17"/>
      <c r="K764" s="19"/>
      <c r="L764" s="19"/>
      <c r="M764" s="19"/>
      <c r="N764" s="19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74"/>
      <c r="AD764" s="74"/>
      <c r="AE764" s="74"/>
      <c r="AF764" s="74"/>
      <c r="AG764" s="74"/>
      <c r="AH764" s="74"/>
      <c r="AI764" s="74"/>
      <c r="AJ764" s="74"/>
      <c r="AK764" s="74"/>
      <c r="AL764" s="74"/>
      <c r="AM764" s="74"/>
      <c r="AN764" s="78"/>
      <c r="AO764" s="78"/>
      <c r="AP764" s="74"/>
      <c r="AQ764" s="74"/>
      <c r="AR764" s="74"/>
      <c r="AS764" s="74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</row>
    <row r="765" spans="1:57" ht="16.5" customHeight="1">
      <c r="A765" s="1"/>
      <c r="B765" s="17"/>
      <c r="C765" s="254"/>
      <c r="D765" s="17"/>
      <c r="E765" s="17"/>
      <c r="F765" s="17"/>
      <c r="G765" s="18"/>
      <c r="H765" s="17"/>
      <c r="I765" s="17"/>
      <c r="J765" s="17"/>
      <c r="K765" s="19"/>
      <c r="L765" s="19"/>
      <c r="M765" s="19"/>
      <c r="N765" s="19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74"/>
      <c r="AD765" s="74"/>
      <c r="AE765" s="74"/>
      <c r="AF765" s="74"/>
      <c r="AG765" s="74"/>
      <c r="AH765" s="74"/>
      <c r="AI765" s="74"/>
      <c r="AJ765" s="74"/>
      <c r="AK765" s="74"/>
      <c r="AL765" s="74"/>
      <c r="AM765" s="74"/>
      <c r="AN765" s="78"/>
      <c r="AO765" s="78"/>
      <c r="AP765" s="74"/>
      <c r="AQ765" s="74"/>
      <c r="AR765" s="74"/>
      <c r="AS765" s="74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</row>
    <row r="766" spans="1:57" ht="16.5" customHeight="1">
      <c r="A766" s="1"/>
      <c r="B766" s="17"/>
      <c r="C766" s="254"/>
      <c r="D766" s="17"/>
      <c r="E766" s="17"/>
      <c r="F766" s="17"/>
      <c r="G766" s="18"/>
      <c r="H766" s="17"/>
      <c r="I766" s="17"/>
      <c r="J766" s="17"/>
      <c r="K766" s="19"/>
      <c r="L766" s="19"/>
      <c r="M766" s="19"/>
      <c r="N766" s="19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74"/>
      <c r="AD766" s="74"/>
      <c r="AE766" s="74"/>
      <c r="AF766" s="74"/>
      <c r="AG766" s="74"/>
      <c r="AH766" s="74"/>
      <c r="AI766" s="74"/>
      <c r="AJ766" s="74"/>
      <c r="AK766" s="74"/>
      <c r="AL766" s="74"/>
      <c r="AM766" s="74"/>
      <c r="AN766" s="78"/>
      <c r="AO766" s="78"/>
      <c r="AP766" s="74"/>
      <c r="AQ766" s="74"/>
      <c r="AR766" s="74"/>
      <c r="AS766" s="74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</row>
    <row r="767" spans="1:57" ht="16.5" customHeight="1">
      <c r="A767" s="1"/>
      <c r="B767" s="17"/>
      <c r="C767" s="254"/>
      <c r="D767" s="17"/>
      <c r="E767" s="17"/>
      <c r="F767" s="17"/>
      <c r="G767" s="18"/>
      <c r="H767" s="17"/>
      <c r="I767" s="17"/>
      <c r="J767" s="17"/>
      <c r="K767" s="19"/>
      <c r="L767" s="19"/>
      <c r="M767" s="19"/>
      <c r="N767" s="19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74"/>
      <c r="AD767" s="74"/>
      <c r="AE767" s="74"/>
      <c r="AF767" s="74"/>
      <c r="AG767" s="74"/>
      <c r="AH767" s="74"/>
      <c r="AI767" s="74"/>
      <c r="AJ767" s="74"/>
      <c r="AK767" s="74"/>
      <c r="AL767" s="74"/>
      <c r="AM767" s="74"/>
      <c r="AN767" s="78"/>
      <c r="AO767" s="78"/>
      <c r="AP767" s="74"/>
      <c r="AQ767" s="74"/>
      <c r="AR767" s="74"/>
      <c r="AS767" s="74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</row>
    <row r="768" spans="1:57" ht="16.5" customHeight="1">
      <c r="A768" s="1"/>
      <c r="B768" s="17"/>
      <c r="C768" s="254"/>
      <c r="D768" s="17"/>
      <c r="E768" s="17"/>
      <c r="F768" s="17"/>
      <c r="G768" s="18"/>
      <c r="H768" s="17"/>
      <c r="I768" s="17"/>
      <c r="J768" s="17"/>
      <c r="K768" s="19"/>
      <c r="L768" s="19"/>
      <c r="M768" s="19"/>
      <c r="N768" s="19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74"/>
      <c r="AD768" s="74"/>
      <c r="AE768" s="74"/>
      <c r="AF768" s="74"/>
      <c r="AG768" s="74"/>
      <c r="AH768" s="74"/>
      <c r="AI768" s="74"/>
      <c r="AJ768" s="74"/>
      <c r="AK768" s="74"/>
      <c r="AL768" s="74"/>
      <c r="AM768" s="74"/>
      <c r="AN768" s="78"/>
      <c r="AO768" s="78"/>
      <c r="AP768" s="74"/>
      <c r="AQ768" s="74"/>
      <c r="AR768" s="74"/>
      <c r="AS768" s="74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</row>
    <row r="769" spans="1:57" ht="16.5" customHeight="1">
      <c r="A769" s="1"/>
      <c r="B769" s="17"/>
      <c r="C769" s="254"/>
      <c r="D769" s="17"/>
      <c r="E769" s="17"/>
      <c r="F769" s="17"/>
      <c r="G769" s="18"/>
      <c r="H769" s="17"/>
      <c r="I769" s="17"/>
      <c r="J769" s="17"/>
      <c r="K769" s="19"/>
      <c r="L769" s="19"/>
      <c r="M769" s="19"/>
      <c r="N769" s="19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74"/>
      <c r="AD769" s="74"/>
      <c r="AE769" s="74"/>
      <c r="AF769" s="74"/>
      <c r="AG769" s="74"/>
      <c r="AH769" s="74"/>
      <c r="AI769" s="74"/>
      <c r="AJ769" s="74"/>
      <c r="AK769" s="74"/>
      <c r="AL769" s="74"/>
      <c r="AM769" s="74"/>
      <c r="AN769" s="78"/>
      <c r="AO769" s="78"/>
      <c r="AP769" s="74"/>
      <c r="AQ769" s="74"/>
      <c r="AR769" s="74"/>
      <c r="AS769" s="74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</row>
    <row r="770" spans="1:57" ht="16.5" customHeight="1">
      <c r="A770" s="1"/>
      <c r="B770" s="17"/>
      <c r="C770" s="254"/>
      <c r="D770" s="17"/>
      <c r="E770" s="17"/>
      <c r="F770" s="17"/>
      <c r="G770" s="18"/>
      <c r="H770" s="17"/>
      <c r="I770" s="17"/>
      <c r="J770" s="17"/>
      <c r="K770" s="19"/>
      <c r="L770" s="19"/>
      <c r="M770" s="19"/>
      <c r="N770" s="19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74"/>
      <c r="AD770" s="74"/>
      <c r="AE770" s="74"/>
      <c r="AF770" s="74"/>
      <c r="AG770" s="74"/>
      <c r="AH770" s="74"/>
      <c r="AI770" s="74"/>
      <c r="AJ770" s="74"/>
      <c r="AK770" s="74"/>
      <c r="AL770" s="74"/>
      <c r="AM770" s="74"/>
      <c r="AN770" s="78"/>
      <c r="AO770" s="78"/>
      <c r="AP770" s="74"/>
      <c r="AQ770" s="74"/>
      <c r="AR770" s="74"/>
      <c r="AS770" s="74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</row>
    <row r="771" spans="1:57" ht="16.5" customHeight="1">
      <c r="A771" s="1"/>
      <c r="B771" s="17"/>
      <c r="C771" s="254"/>
      <c r="D771" s="17"/>
      <c r="E771" s="17"/>
      <c r="F771" s="17"/>
      <c r="G771" s="18"/>
      <c r="H771" s="17"/>
      <c r="I771" s="17"/>
      <c r="J771" s="17"/>
      <c r="K771" s="19"/>
      <c r="L771" s="19"/>
      <c r="M771" s="19"/>
      <c r="N771" s="19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74"/>
      <c r="AD771" s="74"/>
      <c r="AE771" s="74"/>
      <c r="AF771" s="74"/>
      <c r="AG771" s="74"/>
      <c r="AH771" s="74"/>
      <c r="AI771" s="74"/>
      <c r="AJ771" s="74"/>
      <c r="AK771" s="74"/>
      <c r="AL771" s="74"/>
      <c r="AM771" s="74"/>
      <c r="AN771" s="78"/>
      <c r="AO771" s="78"/>
      <c r="AP771" s="74"/>
      <c r="AQ771" s="74"/>
      <c r="AR771" s="74"/>
      <c r="AS771" s="74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</row>
    <row r="772" spans="1:57" ht="16.5" customHeight="1">
      <c r="A772" s="1"/>
      <c r="B772" s="17"/>
      <c r="C772" s="254"/>
      <c r="D772" s="17"/>
      <c r="E772" s="17"/>
      <c r="F772" s="17"/>
      <c r="G772" s="18"/>
      <c r="H772" s="17"/>
      <c r="I772" s="17"/>
      <c r="J772" s="17"/>
      <c r="K772" s="19"/>
      <c r="L772" s="19"/>
      <c r="M772" s="19"/>
      <c r="N772" s="19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74"/>
      <c r="AD772" s="74"/>
      <c r="AE772" s="74"/>
      <c r="AF772" s="74"/>
      <c r="AG772" s="74"/>
      <c r="AH772" s="74"/>
      <c r="AI772" s="74"/>
      <c r="AJ772" s="74"/>
      <c r="AK772" s="74"/>
      <c r="AL772" s="74"/>
      <c r="AM772" s="74"/>
      <c r="AN772" s="78"/>
      <c r="AO772" s="78"/>
      <c r="AP772" s="74"/>
      <c r="AQ772" s="74"/>
      <c r="AR772" s="74"/>
      <c r="AS772" s="74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</row>
    <row r="773" spans="1:57" ht="16.5" customHeight="1">
      <c r="A773" s="1"/>
      <c r="B773" s="17"/>
      <c r="C773" s="254"/>
      <c r="D773" s="17"/>
      <c r="E773" s="17"/>
      <c r="F773" s="17"/>
      <c r="G773" s="18"/>
      <c r="H773" s="17"/>
      <c r="I773" s="17"/>
      <c r="J773" s="17"/>
      <c r="K773" s="19"/>
      <c r="L773" s="19"/>
      <c r="M773" s="19"/>
      <c r="N773" s="19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74"/>
      <c r="AD773" s="74"/>
      <c r="AE773" s="74"/>
      <c r="AF773" s="74"/>
      <c r="AG773" s="74"/>
      <c r="AH773" s="74"/>
      <c r="AI773" s="74"/>
      <c r="AJ773" s="74"/>
      <c r="AK773" s="74"/>
      <c r="AL773" s="74"/>
      <c r="AM773" s="74"/>
      <c r="AN773" s="78"/>
      <c r="AO773" s="78"/>
      <c r="AP773" s="74"/>
      <c r="AQ773" s="74"/>
      <c r="AR773" s="74"/>
      <c r="AS773" s="74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</row>
    <row r="774" spans="1:57" ht="16.5" customHeight="1">
      <c r="A774" s="1"/>
      <c r="B774" s="17"/>
      <c r="C774" s="254"/>
      <c r="D774" s="17"/>
      <c r="E774" s="17"/>
      <c r="F774" s="17"/>
      <c r="G774" s="18"/>
      <c r="H774" s="17"/>
      <c r="I774" s="17"/>
      <c r="J774" s="17"/>
      <c r="K774" s="19"/>
      <c r="L774" s="19"/>
      <c r="M774" s="19"/>
      <c r="N774" s="19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74"/>
      <c r="AD774" s="74"/>
      <c r="AE774" s="74"/>
      <c r="AF774" s="74"/>
      <c r="AG774" s="74"/>
      <c r="AH774" s="74"/>
      <c r="AI774" s="74"/>
      <c r="AJ774" s="74"/>
      <c r="AK774" s="74"/>
      <c r="AL774" s="74"/>
      <c r="AM774" s="74"/>
      <c r="AN774" s="78"/>
      <c r="AO774" s="78"/>
      <c r="AP774" s="74"/>
      <c r="AQ774" s="74"/>
      <c r="AR774" s="74"/>
      <c r="AS774" s="74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</row>
    <row r="775" spans="1:57" ht="16.5" customHeight="1">
      <c r="A775" s="1"/>
      <c r="B775" s="17"/>
      <c r="C775" s="254"/>
      <c r="D775" s="17"/>
      <c r="E775" s="17"/>
      <c r="F775" s="17"/>
      <c r="G775" s="18"/>
      <c r="H775" s="17"/>
      <c r="I775" s="17"/>
      <c r="J775" s="17"/>
      <c r="K775" s="19"/>
      <c r="L775" s="19"/>
      <c r="M775" s="19"/>
      <c r="N775" s="19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74"/>
      <c r="AD775" s="74"/>
      <c r="AE775" s="74"/>
      <c r="AF775" s="74"/>
      <c r="AG775" s="74"/>
      <c r="AH775" s="74"/>
      <c r="AI775" s="74"/>
      <c r="AJ775" s="74"/>
      <c r="AK775" s="74"/>
      <c r="AL775" s="74"/>
      <c r="AM775" s="74"/>
      <c r="AN775" s="78"/>
      <c r="AO775" s="78"/>
      <c r="AP775" s="74"/>
      <c r="AQ775" s="74"/>
      <c r="AR775" s="74"/>
      <c r="AS775" s="74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</row>
    <row r="776" spans="1:57" ht="16.5" customHeight="1">
      <c r="A776" s="1"/>
      <c r="B776" s="17"/>
      <c r="C776" s="254"/>
      <c r="D776" s="17"/>
      <c r="E776" s="17"/>
      <c r="F776" s="17"/>
      <c r="G776" s="18"/>
      <c r="H776" s="17"/>
      <c r="I776" s="17"/>
      <c r="J776" s="17"/>
      <c r="K776" s="19"/>
      <c r="L776" s="19"/>
      <c r="M776" s="19"/>
      <c r="N776" s="19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74"/>
      <c r="AD776" s="74"/>
      <c r="AE776" s="74"/>
      <c r="AF776" s="74"/>
      <c r="AG776" s="74"/>
      <c r="AH776" s="74"/>
      <c r="AI776" s="74"/>
      <c r="AJ776" s="74"/>
      <c r="AK776" s="74"/>
      <c r="AL776" s="74"/>
      <c r="AM776" s="74"/>
      <c r="AN776" s="78"/>
      <c r="AO776" s="78"/>
      <c r="AP776" s="74"/>
      <c r="AQ776" s="74"/>
      <c r="AR776" s="74"/>
      <c r="AS776" s="74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</row>
    <row r="777" spans="1:57" ht="16.5" customHeight="1">
      <c r="A777" s="1"/>
      <c r="B777" s="17"/>
      <c r="C777" s="254"/>
      <c r="D777" s="17"/>
      <c r="E777" s="17"/>
      <c r="F777" s="17"/>
      <c r="G777" s="18"/>
      <c r="H777" s="17"/>
      <c r="I777" s="17"/>
      <c r="J777" s="17"/>
      <c r="K777" s="19"/>
      <c r="L777" s="19"/>
      <c r="M777" s="19"/>
      <c r="N777" s="19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74"/>
      <c r="AD777" s="74"/>
      <c r="AE777" s="74"/>
      <c r="AF777" s="74"/>
      <c r="AG777" s="74"/>
      <c r="AH777" s="74"/>
      <c r="AI777" s="74"/>
      <c r="AJ777" s="74"/>
      <c r="AK777" s="74"/>
      <c r="AL777" s="74"/>
      <c r="AM777" s="74"/>
      <c r="AN777" s="78"/>
      <c r="AO777" s="78"/>
      <c r="AP777" s="74"/>
      <c r="AQ777" s="74"/>
      <c r="AR777" s="74"/>
      <c r="AS777" s="74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</row>
    <row r="778" spans="1:57" ht="16.5" customHeight="1">
      <c r="A778" s="1"/>
      <c r="B778" s="17"/>
      <c r="C778" s="254"/>
      <c r="D778" s="17"/>
      <c r="E778" s="17"/>
      <c r="F778" s="17"/>
      <c r="G778" s="18"/>
      <c r="H778" s="17"/>
      <c r="I778" s="17"/>
      <c r="J778" s="17"/>
      <c r="K778" s="19"/>
      <c r="L778" s="19"/>
      <c r="M778" s="19"/>
      <c r="N778" s="19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74"/>
      <c r="AD778" s="74"/>
      <c r="AE778" s="74"/>
      <c r="AF778" s="74"/>
      <c r="AG778" s="74"/>
      <c r="AH778" s="74"/>
      <c r="AI778" s="74"/>
      <c r="AJ778" s="74"/>
      <c r="AK778" s="74"/>
      <c r="AL778" s="74"/>
      <c r="AM778" s="74"/>
      <c r="AN778" s="78"/>
      <c r="AO778" s="78"/>
      <c r="AP778" s="74"/>
      <c r="AQ778" s="74"/>
      <c r="AR778" s="74"/>
      <c r="AS778" s="74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</row>
    <row r="779" spans="1:57" ht="16.5" customHeight="1">
      <c r="A779" s="1"/>
      <c r="B779" s="17"/>
      <c r="C779" s="254"/>
      <c r="D779" s="17"/>
      <c r="E779" s="17"/>
      <c r="F779" s="17"/>
      <c r="G779" s="18"/>
      <c r="H779" s="17"/>
      <c r="I779" s="17"/>
      <c r="J779" s="17"/>
      <c r="K779" s="19"/>
      <c r="L779" s="19"/>
      <c r="M779" s="19"/>
      <c r="N779" s="19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74"/>
      <c r="AD779" s="74"/>
      <c r="AE779" s="74"/>
      <c r="AF779" s="74"/>
      <c r="AG779" s="74"/>
      <c r="AH779" s="74"/>
      <c r="AI779" s="74"/>
      <c r="AJ779" s="74"/>
      <c r="AK779" s="74"/>
      <c r="AL779" s="74"/>
      <c r="AM779" s="74"/>
      <c r="AN779" s="78"/>
      <c r="AO779" s="78"/>
      <c r="AP779" s="74"/>
      <c r="AQ779" s="74"/>
      <c r="AR779" s="74"/>
      <c r="AS779" s="74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</row>
    <row r="780" spans="1:57" ht="16.5" customHeight="1">
      <c r="A780" s="1"/>
      <c r="B780" s="17"/>
      <c r="C780" s="254"/>
      <c r="D780" s="17"/>
      <c r="E780" s="17"/>
      <c r="F780" s="17"/>
      <c r="G780" s="18"/>
      <c r="H780" s="17"/>
      <c r="I780" s="17"/>
      <c r="J780" s="17"/>
      <c r="K780" s="19"/>
      <c r="L780" s="19"/>
      <c r="M780" s="19"/>
      <c r="N780" s="19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74"/>
      <c r="AD780" s="74"/>
      <c r="AE780" s="74"/>
      <c r="AF780" s="74"/>
      <c r="AG780" s="74"/>
      <c r="AH780" s="74"/>
      <c r="AI780" s="74"/>
      <c r="AJ780" s="74"/>
      <c r="AK780" s="74"/>
      <c r="AL780" s="74"/>
      <c r="AM780" s="74"/>
      <c r="AN780" s="78"/>
      <c r="AO780" s="78"/>
      <c r="AP780" s="74"/>
      <c r="AQ780" s="74"/>
      <c r="AR780" s="74"/>
      <c r="AS780" s="74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</row>
    <row r="781" spans="1:57" ht="16.5" customHeight="1">
      <c r="A781" s="1"/>
      <c r="B781" s="17"/>
      <c r="C781" s="254"/>
      <c r="D781" s="17"/>
      <c r="E781" s="17"/>
      <c r="F781" s="17"/>
      <c r="G781" s="18"/>
      <c r="H781" s="17"/>
      <c r="I781" s="17"/>
      <c r="J781" s="17"/>
      <c r="K781" s="19"/>
      <c r="L781" s="19"/>
      <c r="M781" s="19"/>
      <c r="N781" s="19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74"/>
      <c r="AD781" s="74"/>
      <c r="AE781" s="74"/>
      <c r="AF781" s="74"/>
      <c r="AG781" s="74"/>
      <c r="AH781" s="74"/>
      <c r="AI781" s="74"/>
      <c r="AJ781" s="74"/>
      <c r="AK781" s="74"/>
      <c r="AL781" s="74"/>
      <c r="AM781" s="74"/>
      <c r="AN781" s="78"/>
      <c r="AO781" s="78"/>
      <c r="AP781" s="74"/>
      <c r="AQ781" s="74"/>
      <c r="AR781" s="74"/>
      <c r="AS781" s="74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</row>
    <row r="782" spans="1:57" ht="16.5" customHeight="1">
      <c r="A782" s="1"/>
      <c r="B782" s="17"/>
      <c r="C782" s="254"/>
      <c r="D782" s="17"/>
      <c r="E782" s="17"/>
      <c r="F782" s="17"/>
      <c r="G782" s="18"/>
      <c r="H782" s="17"/>
      <c r="I782" s="17"/>
      <c r="J782" s="17"/>
      <c r="K782" s="19"/>
      <c r="L782" s="19"/>
      <c r="M782" s="19"/>
      <c r="N782" s="19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74"/>
      <c r="AD782" s="74"/>
      <c r="AE782" s="74"/>
      <c r="AF782" s="74"/>
      <c r="AG782" s="74"/>
      <c r="AH782" s="74"/>
      <c r="AI782" s="74"/>
      <c r="AJ782" s="74"/>
      <c r="AK782" s="74"/>
      <c r="AL782" s="74"/>
      <c r="AM782" s="74"/>
      <c r="AN782" s="78"/>
      <c r="AO782" s="78"/>
      <c r="AP782" s="74"/>
      <c r="AQ782" s="74"/>
      <c r="AR782" s="74"/>
      <c r="AS782" s="74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</row>
    <row r="783" spans="1:57" ht="16.5" customHeight="1">
      <c r="A783" s="1"/>
      <c r="B783" s="17"/>
      <c r="C783" s="254"/>
      <c r="D783" s="17"/>
      <c r="E783" s="17"/>
      <c r="F783" s="17"/>
      <c r="G783" s="18"/>
      <c r="H783" s="17"/>
      <c r="I783" s="17"/>
      <c r="J783" s="17"/>
      <c r="K783" s="19"/>
      <c r="L783" s="19"/>
      <c r="M783" s="19"/>
      <c r="N783" s="19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74"/>
      <c r="AD783" s="74"/>
      <c r="AE783" s="74"/>
      <c r="AF783" s="74"/>
      <c r="AG783" s="74"/>
      <c r="AH783" s="74"/>
      <c r="AI783" s="74"/>
      <c r="AJ783" s="74"/>
      <c r="AK783" s="74"/>
      <c r="AL783" s="74"/>
      <c r="AM783" s="74"/>
      <c r="AN783" s="78"/>
      <c r="AO783" s="78"/>
      <c r="AP783" s="74"/>
      <c r="AQ783" s="74"/>
      <c r="AR783" s="74"/>
      <c r="AS783" s="74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</row>
    <row r="784" spans="1:57" ht="16.5" customHeight="1">
      <c r="A784" s="1"/>
      <c r="B784" s="17"/>
      <c r="C784" s="254"/>
      <c r="D784" s="17"/>
      <c r="E784" s="17"/>
      <c r="F784" s="17"/>
      <c r="G784" s="18"/>
      <c r="H784" s="17"/>
      <c r="I784" s="17"/>
      <c r="J784" s="17"/>
      <c r="K784" s="19"/>
      <c r="L784" s="19"/>
      <c r="M784" s="19"/>
      <c r="N784" s="19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74"/>
      <c r="AD784" s="74"/>
      <c r="AE784" s="74"/>
      <c r="AF784" s="74"/>
      <c r="AG784" s="74"/>
      <c r="AH784" s="74"/>
      <c r="AI784" s="74"/>
      <c r="AJ784" s="74"/>
      <c r="AK784" s="74"/>
      <c r="AL784" s="74"/>
      <c r="AM784" s="74"/>
      <c r="AN784" s="78"/>
      <c r="AO784" s="78"/>
      <c r="AP784" s="74"/>
      <c r="AQ784" s="74"/>
      <c r="AR784" s="74"/>
      <c r="AS784" s="74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</row>
    <row r="785" spans="1:57" ht="16.5" customHeight="1">
      <c r="A785" s="1"/>
      <c r="B785" s="17"/>
      <c r="C785" s="254"/>
      <c r="D785" s="17"/>
      <c r="E785" s="17"/>
      <c r="F785" s="17"/>
      <c r="G785" s="18"/>
      <c r="H785" s="17"/>
      <c r="I785" s="17"/>
      <c r="J785" s="17"/>
      <c r="K785" s="19"/>
      <c r="L785" s="19"/>
      <c r="M785" s="19"/>
      <c r="N785" s="19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74"/>
      <c r="AD785" s="74"/>
      <c r="AE785" s="74"/>
      <c r="AF785" s="74"/>
      <c r="AG785" s="74"/>
      <c r="AH785" s="74"/>
      <c r="AI785" s="74"/>
      <c r="AJ785" s="74"/>
      <c r="AK785" s="74"/>
      <c r="AL785" s="74"/>
      <c r="AM785" s="74"/>
      <c r="AN785" s="78"/>
      <c r="AO785" s="78"/>
      <c r="AP785" s="74"/>
      <c r="AQ785" s="74"/>
      <c r="AR785" s="74"/>
      <c r="AS785" s="74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</row>
    <row r="786" spans="1:57" ht="16.5" customHeight="1">
      <c r="A786" s="1"/>
      <c r="B786" s="17"/>
      <c r="C786" s="254"/>
      <c r="D786" s="17"/>
      <c r="E786" s="17"/>
      <c r="F786" s="17"/>
      <c r="G786" s="18"/>
      <c r="H786" s="17"/>
      <c r="I786" s="17"/>
      <c r="J786" s="17"/>
      <c r="K786" s="19"/>
      <c r="L786" s="19"/>
      <c r="M786" s="19"/>
      <c r="N786" s="19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74"/>
      <c r="AD786" s="74"/>
      <c r="AE786" s="74"/>
      <c r="AF786" s="74"/>
      <c r="AG786" s="74"/>
      <c r="AH786" s="74"/>
      <c r="AI786" s="74"/>
      <c r="AJ786" s="74"/>
      <c r="AK786" s="74"/>
      <c r="AL786" s="74"/>
      <c r="AM786" s="74"/>
      <c r="AN786" s="78"/>
      <c r="AO786" s="78"/>
      <c r="AP786" s="74"/>
      <c r="AQ786" s="74"/>
      <c r="AR786" s="74"/>
      <c r="AS786" s="74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</row>
    <row r="787" spans="1:57" ht="16.5" customHeight="1">
      <c r="A787" s="1"/>
      <c r="B787" s="17"/>
      <c r="C787" s="254"/>
      <c r="D787" s="17"/>
      <c r="E787" s="17"/>
      <c r="F787" s="17"/>
      <c r="G787" s="18"/>
      <c r="H787" s="17"/>
      <c r="I787" s="17"/>
      <c r="J787" s="17"/>
      <c r="K787" s="19"/>
      <c r="L787" s="19"/>
      <c r="M787" s="19"/>
      <c r="N787" s="19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74"/>
      <c r="AD787" s="74"/>
      <c r="AE787" s="74"/>
      <c r="AF787" s="74"/>
      <c r="AG787" s="74"/>
      <c r="AH787" s="74"/>
      <c r="AI787" s="74"/>
      <c r="AJ787" s="74"/>
      <c r="AK787" s="74"/>
      <c r="AL787" s="74"/>
      <c r="AM787" s="74"/>
      <c r="AN787" s="78"/>
      <c r="AO787" s="78"/>
      <c r="AP787" s="74"/>
      <c r="AQ787" s="74"/>
      <c r="AR787" s="74"/>
      <c r="AS787" s="74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</row>
    <row r="788" spans="1:57" ht="16.5" customHeight="1">
      <c r="A788" s="1"/>
      <c r="B788" s="17"/>
      <c r="C788" s="254"/>
      <c r="D788" s="17"/>
      <c r="E788" s="17"/>
      <c r="F788" s="17"/>
      <c r="G788" s="18"/>
      <c r="H788" s="17"/>
      <c r="I788" s="17"/>
      <c r="J788" s="17"/>
      <c r="K788" s="19"/>
      <c r="L788" s="19"/>
      <c r="M788" s="19"/>
      <c r="N788" s="19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74"/>
      <c r="AD788" s="74"/>
      <c r="AE788" s="74"/>
      <c r="AF788" s="74"/>
      <c r="AG788" s="74"/>
      <c r="AH788" s="74"/>
      <c r="AI788" s="74"/>
      <c r="AJ788" s="74"/>
      <c r="AK788" s="74"/>
      <c r="AL788" s="74"/>
      <c r="AM788" s="74"/>
      <c r="AN788" s="78"/>
      <c r="AO788" s="78"/>
      <c r="AP788" s="74"/>
      <c r="AQ788" s="74"/>
      <c r="AR788" s="74"/>
      <c r="AS788" s="74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</row>
    <row r="789" spans="1:57" ht="16.5" customHeight="1">
      <c r="A789" s="1"/>
      <c r="B789" s="17"/>
      <c r="C789" s="254"/>
      <c r="D789" s="17"/>
      <c r="E789" s="17"/>
      <c r="F789" s="17"/>
      <c r="G789" s="18"/>
      <c r="H789" s="17"/>
      <c r="I789" s="17"/>
      <c r="J789" s="17"/>
      <c r="K789" s="19"/>
      <c r="L789" s="19"/>
      <c r="M789" s="19"/>
      <c r="N789" s="19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74"/>
      <c r="AD789" s="74"/>
      <c r="AE789" s="74"/>
      <c r="AF789" s="74"/>
      <c r="AG789" s="74"/>
      <c r="AH789" s="74"/>
      <c r="AI789" s="74"/>
      <c r="AJ789" s="74"/>
      <c r="AK789" s="74"/>
      <c r="AL789" s="74"/>
      <c r="AM789" s="74"/>
      <c r="AN789" s="78"/>
      <c r="AO789" s="78"/>
      <c r="AP789" s="74"/>
      <c r="AQ789" s="74"/>
      <c r="AR789" s="74"/>
      <c r="AS789" s="74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</row>
    <row r="790" spans="1:57" ht="16.5" customHeight="1">
      <c r="A790" s="1"/>
      <c r="B790" s="17"/>
      <c r="C790" s="254"/>
      <c r="D790" s="17"/>
      <c r="E790" s="17"/>
      <c r="F790" s="17"/>
      <c r="G790" s="18"/>
      <c r="H790" s="17"/>
      <c r="I790" s="17"/>
      <c r="J790" s="17"/>
      <c r="K790" s="19"/>
      <c r="L790" s="19"/>
      <c r="M790" s="19"/>
      <c r="N790" s="19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74"/>
      <c r="AD790" s="74"/>
      <c r="AE790" s="74"/>
      <c r="AF790" s="74"/>
      <c r="AG790" s="74"/>
      <c r="AH790" s="74"/>
      <c r="AI790" s="74"/>
      <c r="AJ790" s="74"/>
      <c r="AK790" s="74"/>
      <c r="AL790" s="74"/>
      <c r="AM790" s="74"/>
      <c r="AN790" s="78"/>
      <c r="AO790" s="78"/>
      <c r="AP790" s="74"/>
      <c r="AQ790" s="74"/>
      <c r="AR790" s="74"/>
      <c r="AS790" s="74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</row>
    <row r="791" spans="1:57" ht="16.5" customHeight="1">
      <c r="A791" s="1"/>
      <c r="B791" s="17"/>
      <c r="C791" s="254"/>
      <c r="D791" s="17"/>
      <c r="E791" s="17"/>
      <c r="F791" s="17"/>
      <c r="G791" s="18"/>
      <c r="H791" s="17"/>
      <c r="I791" s="17"/>
      <c r="J791" s="17"/>
      <c r="K791" s="19"/>
      <c r="L791" s="19"/>
      <c r="M791" s="19"/>
      <c r="N791" s="19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74"/>
      <c r="AD791" s="74"/>
      <c r="AE791" s="74"/>
      <c r="AF791" s="74"/>
      <c r="AG791" s="74"/>
      <c r="AH791" s="74"/>
      <c r="AI791" s="74"/>
      <c r="AJ791" s="74"/>
      <c r="AK791" s="74"/>
      <c r="AL791" s="74"/>
      <c r="AM791" s="74"/>
      <c r="AN791" s="78"/>
      <c r="AO791" s="78"/>
      <c r="AP791" s="74"/>
      <c r="AQ791" s="74"/>
      <c r="AR791" s="74"/>
      <c r="AS791" s="74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</row>
    <row r="792" spans="1:57" ht="16.5" customHeight="1">
      <c r="A792" s="1"/>
      <c r="B792" s="17"/>
      <c r="C792" s="254"/>
      <c r="D792" s="17"/>
      <c r="E792" s="17"/>
      <c r="F792" s="17"/>
      <c r="G792" s="18"/>
      <c r="H792" s="17"/>
      <c r="I792" s="17"/>
      <c r="J792" s="17"/>
      <c r="K792" s="19"/>
      <c r="L792" s="19"/>
      <c r="M792" s="19"/>
      <c r="N792" s="19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74"/>
      <c r="AD792" s="74"/>
      <c r="AE792" s="74"/>
      <c r="AF792" s="74"/>
      <c r="AG792" s="74"/>
      <c r="AH792" s="74"/>
      <c r="AI792" s="74"/>
      <c r="AJ792" s="74"/>
      <c r="AK792" s="74"/>
      <c r="AL792" s="74"/>
      <c r="AM792" s="74"/>
      <c r="AN792" s="78"/>
      <c r="AO792" s="78"/>
      <c r="AP792" s="74"/>
      <c r="AQ792" s="74"/>
      <c r="AR792" s="74"/>
      <c r="AS792" s="74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</row>
    <row r="793" spans="1:57" ht="16.5" customHeight="1">
      <c r="A793" s="1"/>
      <c r="B793" s="17"/>
      <c r="C793" s="254"/>
      <c r="D793" s="17"/>
      <c r="E793" s="17"/>
      <c r="F793" s="17"/>
      <c r="G793" s="18"/>
      <c r="H793" s="17"/>
      <c r="I793" s="17"/>
      <c r="J793" s="17"/>
      <c r="K793" s="19"/>
      <c r="L793" s="19"/>
      <c r="M793" s="19"/>
      <c r="N793" s="19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74"/>
      <c r="AD793" s="74"/>
      <c r="AE793" s="74"/>
      <c r="AF793" s="74"/>
      <c r="AG793" s="74"/>
      <c r="AH793" s="74"/>
      <c r="AI793" s="74"/>
      <c r="AJ793" s="74"/>
      <c r="AK793" s="74"/>
      <c r="AL793" s="74"/>
      <c r="AM793" s="74"/>
      <c r="AN793" s="78"/>
      <c r="AO793" s="78"/>
      <c r="AP793" s="74"/>
      <c r="AQ793" s="74"/>
      <c r="AR793" s="74"/>
      <c r="AS793" s="74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</row>
    <row r="794" spans="1:57" ht="16.5" customHeight="1">
      <c r="A794" s="1"/>
      <c r="B794" s="17"/>
      <c r="C794" s="254"/>
      <c r="D794" s="17"/>
      <c r="E794" s="17"/>
      <c r="F794" s="17"/>
      <c r="G794" s="18"/>
      <c r="H794" s="17"/>
      <c r="I794" s="17"/>
      <c r="J794" s="17"/>
      <c r="K794" s="19"/>
      <c r="L794" s="19"/>
      <c r="M794" s="19"/>
      <c r="N794" s="19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74"/>
      <c r="AD794" s="74"/>
      <c r="AE794" s="74"/>
      <c r="AF794" s="74"/>
      <c r="AG794" s="74"/>
      <c r="AH794" s="74"/>
      <c r="AI794" s="74"/>
      <c r="AJ794" s="74"/>
      <c r="AK794" s="74"/>
      <c r="AL794" s="74"/>
      <c r="AM794" s="74"/>
      <c r="AN794" s="78"/>
      <c r="AO794" s="78"/>
      <c r="AP794" s="74"/>
      <c r="AQ794" s="74"/>
      <c r="AR794" s="74"/>
      <c r="AS794" s="74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</row>
    <row r="795" spans="1:57" ht="16.5" customHeight="1">
      <c r="A795" s="1"/>
      <c r="B795" s="17"/>
      <c r="C795" s="254"/>
      <c r="D795" s="17"/>
      <c r="E795" s="17"/>
      <c r="F795" s="17"/>
      <c r="G795" s="18"/>
      <c r="H795" s="17"/>
      <c r="I795" s="17"/>
      <c r="J795" s="17"/>
      <c r="K795" s="19"/>
      <c r="L795" s="19"/>
      <c r="M795" s="19"/>
      <c r="N795" s="19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74"/>
      <c r="AD795" s="74"/>
      <c r="AE795" s="74"/>
      <c r="AF795" s="74"/>
      <c r="AG795" s="74"/>
      <c r="AH795" s="74"/>
      <c r="AI795" s="74"/>
      <c r="AJ795" s="74"/>
      <c r="AK795" s="74"/>
      <c r="AL795" s="74"/>
      <c r="AM795" s="74"/>
      <c r="AN795" s="78"/>
      <c r="AO795" s="78"/>
      <c r="AP795" s="74"/>
      <c r="AQ795" s="74"/>
      <c r="AR795" s="74"/>
      <c r="AS795" s="74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</row>
    <row r="796" spans="1:57" ht="16.5" customHeight="1">
      <c r="A796" s="1"/>
      <c r="B796" s="17"/>
      <c r="C796" s="254"/>
      <c r="D796" s="17"/>
      <c r="E796" s="17"/>
      <c r="F796" s="17"/>
      <c r="G796" s="18"/>
      <c r="H796" s="17"/>
      <c r="I796" s="17"/>
      <c r="J796" s="17"/>
      <c r="K796" s="19"/>
      <c r="L796" s="19"/>
      <c r="M796" s="19"/>
      <c r="N796" s="19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74"/>
      <c r="AD796" s="74"/>
      <c r="AE796" s="74"/>
      <c r="AF796" s="74"/>
      <c r="AG796" s="74"/>
      <c r="AH796" s="74"/>
      <c r="AI796" s="74"/>
      <c r="AJ796" s="74"/>
      <c r="AK796" s="74"/>
      <c r="AL796" s="74"/>
      <c r="AM796" s="74"/>
      <c r="AN796" s="78"/>
      <c r="AO796" s="78"/>
      <c r="AP796" s="74"/>
      <c r="AQ796" s="74"/>
      <c r="AR796" s="74"/>
      <c r="AS796" s="74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</row>
    <row r="797" spans="1:57" ht="16.5" customHeight="1">
      <c r="A797" s="1"/>
      <c r="B797" s="17"/>
      <c r="C797" s="254"/>
      <c r="D797" s="17"/>
      <c r="E797" s="17"/>
      <c r="F797" s="17"/>
      <c r="G797" s="18"/>
      <c r="H797" s="17"/>
      <c r="I797" s="17"/>
      <c r="J797" s="17"/>
      <c r="K797" s="19"/>
      <c r="L797" s="19"/>
      <c r="M797" s="19"/>
      <c r="N797" s="19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74"/>
      <c r="AD797" s="74"/>
      <c r="AE797" s="74"/>
      <c r="AF797" s="74"/>
      <c r="AG797" s="74"/>
      <c r="AH797" s="74"/>
      <c r="AI797" s="74"/>
      <c r="AJ797" s="74"/>
      <c r="AK797" s="74"/>
      <c r="AL797" s="74"/>
      <c r="AM797" s="74"/>
      <c r="AN797" s="78"/>
      <c r="AO797" s="78"/>
      <c r="AP797" s="74"/>
      <c r="AQ797" s="74"/>
      <c r="AR797" s="74"/>
      <c r="AS797" s="74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</row>
    <row r="798" spans="1:57" ht="16.5" customHeight="1">
      <c r="A798" s="1"/>
      <c r="B798" s="17"/>
      <c r="C798" s="254"/>
      <c r="D798" s="17"/>
      <c r="E798" s="17"/>
      <c r="F798" s="17"/>
      <c r="G798" s="18"/>
      <c r="H798" s="17"/>
      <c r="I798" s="17"/>
      <c r="J798" s="17"/>
      <c r="K798" s="19"/>
      <c r="L798" s="19"/>
      <c r="M798" s="19"/>
      <c r="N798" s="19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74"/>
      <c r="AD798" s="74"/>
      <c r="AE798" s="74"/>
      <c r="AF798" s="74"/>
      <c r="AG798" s="74"/>
      <c r="AH798" s="74"/>
      <c r="AI798" s="74"/>
      <c r="AJ798" s="74"/>
      <c r="AK798" s="74"/>
      <c r="AL798" s="74"/>
      <c r="AM798" s="74"/>
      <c r="AN798" s="78"/>
      <c r="AO798" s="78"/>
      <c r="AP798" s="74"/>
      <c r="AQ798" s="74"/>
      <c r="AR798" s="74"/>
      <c r="AS798" s="74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</row>
    <row r="799" spans="1:57" ht="16.5" customHeight="1">
      <c r="A799" s="1"/>
      <c r="B799" s="17"/>
      <c r="C799" s="254"/>
      <c r="D799" s="17"/>
      <c r="E799" s="17"/>
      <c r="F799" s="17"/>
      <c r="G799" s="18"/>
      <c r="H799" s="17"/>
      <c r="I799" s="17"/>
      <c r="J799" s="17"/>
      <c r="K799" s="19"/>
      <c r="L799" s="19"/>
      <c r="M799" s="19"/>
      <c r="N799" s="19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74"/>
      <c r="AD799" s="74"/>
      <c r="AE799" s="74"/>
      <c r="AF799" s="74"/>
      <c r="AG799" s="74"/>
      <c r="AH799" s="74"/>
      <c r="AI799" s="74"/>
      <c r="AJ799" s="74"/>
      <c r="AK799" s="74"/>
      <c r="AL799" s="74"/>
      <c r="AM799" s="74"/>
      <c r="AN799" s="78"/>
      <c r="AO799" s="78"/>
      <c r="AP799" s="74"/>
      <c r="AQ799" s="74"/>
      <c r="AR799" s="74"/>
      <c r="AS799" s="74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</row>
    <row r="800" spans="1:57" ht="16.5" customHeight="1">
      <c r="A800" s="1"/>
      <c r="B800" s="17"/>
      <c r="C800" s="254"/>
      <c r="D800" s="17"/>
      <c r="E800" s="17"/>
      <c r="F800" s="17"/>
      <c r="G800" s="18"/>
      <c r="H800" s="17"/>
      <c r="I800" s="17"/>
      <c r="J800" s="17"/>
      <c r="K800" s="19"/>
      <c r="L800" s="19"/>
      <c r="M800" s="19"/>
      <c r="N800" s="19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74"/>
      <c r="AD800" s="74"/>
      <c r="AE800" s="74"/>
      <c r="AF800" s="74"/>
      <c r="AG800" s="74"/>
      <c r="AH800" s="74"/>
      <c r="AI800" s="74"/>
      <c r="AJ800" s="74"/>
      <c r="AK800" s="74"/>
      <c r="AL800" s="74"/>
      <c r="AM800" s="74"/>
      <c r="AN800" s="78"/>
      <c r="AO800" s="78"/>
      <c r="AP800" s="74"/>
      <c r="AQ800" s="74"/>
      <c r="AR800" s="74"/>
      <c r="AS800" s="74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</row>
    <row r="801" spans="1:57" ht="16.5" customHeight="1">
      <c r="A801" s="1"/>
      <c r="B801" s="17"/>
      <c r="C801" s="254"/>
      <c r="D801" s="17"/>
      <c r="E801" s="17"/>
      <c r="F801" s="17"/>
      <c r="G801" s="18"/>
      <c r="H801" s="17"/>
      <c r="I801" s="17"/>
      <c r="J801" s="17"/>
      <c r="K801" s="19"/>
      <c r="L801" s="19"/>
      <c r="M801" s="19"/>
      <c r="N801" s="19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74"/>
      <c r="AD801" s="74"/>
      <c r="AE801" s="74"/>
      <c r="AF801" s="74"/>
      <c r="AG801" s="74"/>
      <c r="AH801" s="74"/>
      <c r="AI801" s="74"/>
      <c r="AJ801" s="74"/>
      <c r="AK801" s="74"/>
      <c r="AL801" s="74"/>
      <c r="AM801" s="74"/>
      <c r="AN801" s="78"/>
      <c r="AO801" s="78"/>
      <c r="AP801" s="74"/>
      <c r="AQ801" s="74"/>
      <c r="AR801" s="74"/>
      <c r="AS801" s="74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</row>
    <row r="802" spans="1:57" ht="16.5" customHeight="1">
      <c r="A802" s="1"/>
      <c r="B802" s="17"/>
      <c r="C802" s="254"/>
      <c r="D802" s="17"/>
      <c r="E802" s="17"/>
      <c r="F802" s="17"/>
      <c r="G802" s="18"/>
      <c r="H802" s="17"/>
      <c r="I802" s="17"/>
      <c r="J802" s="17"/>
      <c r="K802" s="19"/>
      <c r="L802" s="19"/>
      <c r="M802" s="19"/>
      <c r="N802" s="19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74"/>
      <c r="AD802" s="74"/>
      <c r="AE802" s="74"/>
      <c r="AF802" s="74"/>
      <c r="AG802" s="74"/>
      <c r="AH802" s="74"/>
      <c r="AI802" s="74"/>
      <c r="AJ802" s="74"/>
      <c r="AK802" s="74"/>
      <c r="AL802" s="74"/>
      <c r="AM802" s="74"/>
      <c r="AN802" s="78"/>
      <c r="AO802" s="78"/>
      <c r="AP802" s="74"/>
      <c r="AQ802" s="74"/>
      <c r="AR802" s="74"/>
      <c r="AS802" s="74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</row>
    <row r="803" spans="1:57" ht="16.5" customHeight="1">
      <c r="A803" s="1"/>
      <c r="B803" s="17"/>
      <c r="C803" s="254"/>
      <c r="D803" s="17"/>
      <c r="E803" s="17"/>
      <c r="F803" s="17"/>
      <c r="G803" s="18"/>
      <c r="H803" s="17"/>
      <c r="I803" s="17"/>
      <c r="J803" s="17"/>
      <c r="K803" s="19"/>
      <c r="L803" s="19"/>
      <c r="M803" s="19"/>
      <c r="N803" s="19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74"/>
      <c r="AD803" s="74"/>
      <c r="AE803" s="74"/>
      <c r="AF803" s="74"/>
      <c r="AG803" s="74"/>
      <c r="AH803" s="74"/>
      <c r="AI803" s="74"/>
      <c r="AJ803" s="74"/>
      <c r="AK803" s="74"/>
      <c r="AL803" s="74"/>
      <c r="AM803" s="74"/>
      <c r="AN803" s="78"/>
      <c r="AO803" s="78"/>
      <c r="AP803" s="74"/>
      <c r="AQ803" s="74"/>
      <c r="AR803" s="74"/>
      <c r="AS803" s="74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</row>
    <row r="804" spans="1:57" ht="16.5" customHeight="1">
      <c r="A804" s="1"/>
      <c r="B804" s="17"/>
      <c r="C804" s="254"/>
      <c r="D804" s="17"/>
      <c r="E804" s="17"/>
      <c r="F804" s="17"/>
      <c r="G804" s="18"/>
      <c r="H804" s="17"/>
      <c r="I804" s="17"/>
      <c r="J804" s="17"/>
      <c r="K804" s="19"/>
      <c r="L804" s="19"/>
      <c r="M804" s="19"/>
      <c r="N804" s="19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74"/>
      <c r="AD804" s="74"/>
      <c r="AE804" s="74"/>
      <c r="AF804" s="74"/>
      <c r="AG804" s="74"/>
      <c r="AH804" s="74"/>
      <c r="AI804" s="74"/>
      <c r="AJ804" s="74"/>
      <c r="AK804" s="74"/>
      <c r="AL804" s="74"/>
      <c r="AM804" s="74"/>
      <c r="AN804" s="78"/>
      <c r="AO804" s="78"/>
      <c r="AP804" s="74"/>
      <c r="AQ804" s="74"/>
      <c r="AR804" s="74"/>
      <c r="AS804" s="74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</row>
    <row r="805" spans="1:57" ht="16.5" customHeight="1">
      <c r="A805" s="1"/>
      <c r="B805" s="17"/>
      <c r="C805" s="254"/>
      <c r="D805" s="17"/>
      <c r="E805" s="17"/>
      <c r="F805" s="17"/>
      <c r="G805" s="18"/>
      <c r="H805" s="17"/>
      <c r="I805" s="17"/>
      <c r="J805" s="17"/>
      <c r="K805" s="19"/>
      <c r="L805" s="19"/>
      <c r="M805" s="19"/>
      <c r="N805" s="19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74"/>
      <c r="AD805" s="74"/>
      <c r="AE805" s="74"/>
      <c r="AF805" s="74"/>
      <c r="AG805" s="74"/>
      <c r="AH805" s="74"/>
      <c r="AI805" s="74"/>
      <c r="AJ805" s="74"/>
      <c r="AK805" s="74"/>
      <c r="AL805" s="74"/>
      <c r="AM805" s="74"/>
      <c r="AN805" s="78"/>
      <c r="AO805" s="78"/>
      <c r="AP805" s="74"/>
      <c r="AQ805" s="74"/>
      <c r="AR805" s="74"/>
      <c r="AS805" s="74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</row>
    <row r="806" spans="1:57" ht="16.5" customHeight="1">
      <c r="A806" s="1"/>
      <c r="B806" s="17"/>
      <c r="C806" s="254"/>
      <c r="D806" s="17"/>
      <c r="E806" s="17"/>
      <c r="F806" s="17"/>
      <c r="G806" s="18"/>
      <c r="H806" s="17"/>
      <c r="I806" s="17"/>
      <c r="J806" s="17"/>
      <c r="K806" s="19"/>
      <c r="L806" s="19"/>
      <c r="M806" s="19"/>
      <c r="N806" s="19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74"/>
      <c r="AD806" s="74"/>
      <c r="AE806" s="74"/>
      <c r="AF806" s="74"/>
      <c r="AG806" s="74"/>
      <c r="AH806" s="74"/>
      <c r="AI806" s="74"/>
      <c r="AJ806" s="74"/>
      <c r="AK806" s="74"/>
      <c r="AL806" s="74"/>
      <c r="AM806" s="74"/>
      <c r="AN806" s="78"/>
      <c r="AO806" s="78"/>
      <c r="AP806" s="74"/>
      <c r="AQ806" s="74"/>
      <c r="AR806" s="74"/>
      <c r="AS806" s="74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</row>
    <row r="807" spans="1:57" ht="16.5" customHeight="1">
      <c r="A807" s="1"/>
      <c r="B807" s="17"/>
      <c r="C807" s="254"/>
      <c r="D807" s="17"/>
      <c r="E807" s="17"/>
      <c r="F807" s="17"/>
      <c r="G807" s="18"/>
      <c r="H807" s="17"/>
      <c r="I807" s="17"/>
      <c r="J807" s="17"/>
      <c r="K807" s="19"/>
      <c r="L807" s="19"/>
      <c r="M807" s="19"/>
      <c r="N807" s="19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74"/>
      <c r="AD807" s="74"/>
      <c r="AE807" s="74"/>
      <c r="AF807" s="74"/>
      <c r="AG807" s="74"/>
      <c r="AH807" s="74"/>
      <c r="AI807" s="74"/>
      <c r="AJ807" s="74"/>
      <c r="AK807" s="74"/>
      <c r="AL807" s="74"/>
      <c r="AM807" s="74"/>
      <c r="AN807" s="78"/>
      <c r="AO807" s="78"/>
      <c r="AP807" s="74"/>
      <c r="AQ807" s="74"/>
      <c r="AR807" s="74"/>
      <c r="AS807" s="74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</row>
    <row r="808" spans="1:57" ht="16.5" customHeight="1">
      <c r="A808" s="1"/>
      <c r="B808" s="17"/>
      <c r="C808" s="254"/>
      <c r="D808" s="17"/>
      <c r="E808" s="17"/>
      <c r="F808" s="17"/>
      <c r="G808" s="18"/>
      <c r="H808" s="17"/>
      <c r="I808" s="17"/>
      <c r="J808" s="17"/>
      <c r="K808" s="19"/>
      <c r="L808" s="19"/>
      <c r="M808" s="19"/>
      <c r="N808" s="19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74"/>
      <c r="AD808" s="74"/>
      <c r="AE808" s="74"/>
      <c r="AF808" s="74"/>
      <c r="AG808" s="74"/>
      <c r="AH808" s="74"/>
      <c r="AI808" s="74"/>
      <c r="AJ808" s="74"/>
      <c r="AK808" s="74"/>
      <c r="AL808" s="74"/>
      <c r="AM808" s="74"/>
      <c r="AN808" s="78"/>
      <c r="AO808" s="78"/>
      <c r="AP808" s="74"/>
      <c r="AQ808" s="74"/>
      <c r="AR808" s="74"/>
      <c r="AS808" s="74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</row>
    <row r="809" spans="1:57" ht="16.5" customHeight="1">
      <c r="A809" s="1"/>
      <c r="B809" s="17"/>
      <c r="C809" s="254"/>
      <c r="D809" s="17"/>
      <c r="E809" s="17"/>
      <c r="F809" s="17"/>
      <c r="G809" s="18"/>
      <c r="H809" s="17"/>
      <c r="I809" s="17"/>
      <c r="J809" s="17"/>
      <c r="K809" s="19"/>
      <c r="L809" s="19"/>
      <c r="M809" s="19"/>
      <c r="N809" s="19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74"/>
      <c r="AD809" s="74"/>
      <c r="AE809" s="74"/>
      <c r="AF809" s="74"/>
      <c r="AG809" s="74"/>
      <c r="AH809" s="74"/>
      <c r="AI809" s="74"/>
      <c r="AJ809" s="74"/>
      <c r="AK809" s="74"/>
      <c r="AL809" s="74"/>
      <c r="AM809" s="74"/>
      <c r="AN809" s="78"/>
      <c r="AO809" s="78"/>
      <c r="AP809" s="74"/>
      <c r="AQ809" s="74"/>
      <c r="AR809" s="74"/>
      <c r="AS809" s="74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</row>
    <row r="810" spans="1:57" ht="16.5" customHeight="1">
      <c r="A810" s="1"/>
      <c r="B810" s="17"/>
      <c r="C810" s="254"/>
      <c r="D810" s="17"/>
      <c r="E810" s="17"/>
      <c r="F810" s="17"/>
      <c r="G810" s="18"/>
      <c r="H810" s="17"/>
      <c r="I810" s="17"/>
      <c r="J810" s="17"/>
      <c r="K810" s="19"/>
      <c r="L810" s="19"/>
      <c r="M810" s="19"/>
      <c r="N810" s="19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74"/>
      <c r="AD810" s="74"/>
      <c r="AE810" s="74"/>
      <c r="AF810" s="74"/>
      <c r="AG810" s="74"/>
      <c r="AH810" s="74"/>
      <c r="AI810" s="74"/>
      <c r="AJ810" s="74"/>
      <c r="AK810" s="74"/>
      <c r="AL810" s="74"/>
      <c r="AM810" s="74"/>
      <c r="AN810" s="78"/>
      <c r="AO810" s="78"/>
      <c r="AP810" s="74"/>
      <c r="AQ810" s="74"/>
      <c r="AR810" s="74"/>
      <c r="AS810" s="74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</row>
    <row r="811" spans="1:57" ht="16.5" customHeight="1">
      <c r="A811" s="1"/>
      <c r="B811" s="17"/>
      <c r="C811" s="254"/>
      <c r="D811" s="17"/>
      <c r="E811" s="17"/>
      <c r="F811" s="17"/>
      <c r="G811" s="18"/>
      <c r="H811" s="17"/>
      <c r="I811" s="17"/>
      <c r="J811" s="17"/>
      <c r="K811" s="19"/>
      <c r="L811" s="19"/>
      <c r="M811" s="19"/>
      <c r="N811" s="19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74"/>
      <c r="AD811" s="74"/>
      <c r="AE811" s="74"/>
      <c r="AF811" s="74"/>
      <c r="AG811" s="74"/>
      <c r="AH811" s="74"/>
      <c r="AI811" s="74"/>
      <c r="AJ811" s="74"/>
      <c r="AK811" s="74"/>
      <c r="AL811" s="74"/>
      <c r="AM811" s="74"/>
      <c r="AN811" s="78"/>
      <c r="AO811" s="78"/>
      <c r="AP811" s="74"/>
      <c r="AQ811" s="74"/>
      <c r="AR811" s="74"/>
      <c r="AS811" s="74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</row>
    <row r="812" spans="1:57" ht="16.5" customHeight="1">
      <c r="A812" s="1"/>
      <c r="B812" s="17"/>
      <c r="C812" s="254"/>
      <c r="D812" s="17"/>
      <c r="E812" s="17"/>
      <c r="F812" s="17"/>
      <c r="G812" s="18"/>
      <c r="H812" s="17"/>
      <c r="I812" s="17"/>
      <c r="J812" s="17"/>
      <c r="K812" s="19"/>
      <c r="L812" s="19"/>
      <c r="M812" s="19"/>
      <c r="N812" s="19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74"/>
      <c r="AD812" s="74"/>
      <c r="AE812" s="74"/>
      <c r="AF812" s="74"/>
      <c r="AG812" s="74"/>
      <c r="AH812" s="74"/>
      <c r="AI812" s="74"/>
      <c r="AJ812" s="74"/>
      <c r="AK812" s="74"/>
      <c r="AL812" s="74"/>
      <c r="AM812" s="74"/>
      <c r="AN812" s="78"/>
      <c r="AO812" s="78"/>
      <c r="AP812" s="74"/>
      <c r="AQ812" s="74"/>
      <c r="AR812" s="74"/>
      <c r="AS812" s="74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</row>
    <row r="813" spans="1:57" ht="16.5" customHeight="1">
      <c r="A813" s="1"/>
      <c r="B813" s="17"/>
      <c r="C813" s="254"/>
      <c r="D813" s="17"/>
      <c r="E813" s="17"/>
      <c r="F813" s="17"/>
      <c r="G813" s="18"/>
      <c r="H813" s="17"/>
      <c r="I813" s="17"/>
      <c r="J813" s="17"/>
      <c r="K813" s="19"/>
      <c r="L813" s="19"/>
      <c r="M813" s="19"/>
      <c r="N813" s="19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74"/>
      <c r="AD813" s="74"/>
      <c r="AE813" s="74"/>
      <c r="AF813" s="74"/>
      <c r="AG813" s="74"/>
      <c r="AH813" s="74"/>
      <c r="AI813" s="74"/>
      <c r="AJ813" s="74"/>
      <c r="AK813" s="74"/>
      <c r="AL813" s="74"/>
      <c r="AM813" s="74"/>
      <c r="AN813" s="78"/>
      <c r="AO813" s="78"/>
      <c r="AP813" s="74"/>
      <c r="AQ813" s="74"/>
      <c r="AR813" s="74"/>
      <c r="AS813" s="74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</row>
    <row r="814" spans="1:57" ht="16.5" customHeight="1">
      <c r="A814" s="1"/>
      <c r="B814" s="17"/>
      <c r="C814" s="254"/>
      <c r="D814" s="17"/>
      <c r="E814" s="17"/>
      <c r="F814" s="17"/>
      <c r="G814" s="18"/>
      <c r="H814" s="17"/>
      <c r="I814" s="17"/>
      <c r="J814" s="17"/>
      <c r="K814" s="19"/>
      <c r="L814" s="19"/>
      <c r="M814" s="19"/>
      <c r="N814" s="19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74"/>
      <c r="AD814" s="74"/>
      <c r="AE814" s="74"/>
      <c r="AF814" s="74"/>
      <c r="AG814" s="74"/>
      <c r="AH814" s="74"/>
      <c r="AI814" s="74"/>
      <c r="AJ814" s="74"/>
      <c r="AK814" s="74"/>
      <c r="AL814" s="74"/>
      <c r="AM814" s="74"/>
      <c r="AN814" s="78"/>
      <c r="AO814" s="78"/>
      <c r="AP814" s="74"/>
      <c r="AQ814" s="74"/>
      <c r="AR814" s="74"/>
      <c r="AS814" s="74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</row>
    <row r="815" spans="1:57" ht="16.5" customHeight="1">
      <c r="A815" s="1"/>
      <c r="B815" s="17"/>
      <c r="C815" s="254"/>
      <c r="D815" s="17"/>
      <c r="E815" s="17"/>
      <c r="F815" s="17"/>
      <c r="G815" s="18"/>
      <c r="H815" s="17"/>
      <c r="I815" s="17"/>
      <c r="J815" s="17"/>
      <c r="K815" s="19"/>
      <c r="L815" s="19"/>
      <c r="M815" s="19"/>
      <c r="N815" s="19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74"/>
      <c r="AD815" s="74"/>
      <c r="AE815" s="74"/>
      <c r="AF815" s="74"/>
      <c r="AG815" s="74"/>
      <c r="AH815" s="74"/>
      <c r="AI815" s="74"/>
      <c r="AJ815" s="74"/>
      <c r="AK815" s="74"/>
      <c r="AL815" s="74"/>
      <c r="AM815" s="74"/>
      <c r="AN815" s="78"/>
      <c r="AO815" s="78"/>
      <c r="AP815" s="74"/>
      <c r="AQ815" s="74"/>
      <c r="AR815" s="74"/>
      <c r="AS815" s="74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</row>
    <row r="816" spans="1:57" ht="16.5" customHeight="1">
      <c r="A816" s="1"/>
      <c r="B816" s="17"/>
      <c r="C816" s="254"/>
      <c r="D816" s="17"/>
      <c r="E816" s="17"/>
      <c r="F816" s="17"/>
      <c r="G816" s="18"/>
      <c r="H816" s="17"/>
      <c r="I816" s="17"/>
      <c r="J816" s="17"/>
      <c r="K816" s="19"/>
      <c r="L816" s="19"/>
      <c r="M816" s="19"/>
      <c r="N816" s="19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74"/>
      <c r="AD816" s="74"/>
      <c r="AE816" s="74"/>
      <c r="AF816" s="74"/>
      <c r="AG816" s="74"/>
      <c r="AH816" s="74"/>
      <c r="AI816" s="74"/>
      <c r="AJ816" s="74"/>
      <c r="AK816" s="74"/>
      <c r="AL816" s="74"/>
      <c r="AM816" s="74"/>
      <c r="AN816" s="78"/>
      <c r="AO816" s="78"/>
      <c r="AP816" s="74"/>
      <c r="AQ816" s="74"/>
      <c r="AR816" s="74"/>
      <c r="AS816" s="74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</row>
    <row r="817" spans="1:57" ht="16.5" customHeight="1">
      <c r="A817" s="1"/>
      <c r="B817" s="17"/>
      <c r="C817" s="254"/>
      <c r="D817" s="17"/>
      <c r="E817" s="17"/>
      <c r="F817" s="17"/>
      <c r="G817" s="18"/>
      <c r="H817" s="17"/>
      <c r="I817" s="17"/>
      <c r="J817" s="17"/>
      <c r="K817" s="19"/>
      <c r="L817" s="19"/>
      <c r="M817" s="19"/>
      <c r="N817" s="19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74"/>
      <c r="AD817" s="74"/>
      <c r="AE817" s="74"/>
      <c r="AF817" s="74"/>
      <c r="AG817" s="74"/>
      <c r="AH817" s="74"/>
      <c r="AI817" s="74"/>
      <c r="AJ817" s="74"/>
      <c r="AK817" s="74"/>
      <c r="AL817" s="74"/>
      <c r="AM817" s="74"/>
      <c r="AN817" s="78"/>
      <c r="AO817" s="78"/>
      <c r="AP817" s="74"/>
      <c r="AQ817" s="74"/>
      <c r="AR817" s="74"/>
      <c r="AS817" s="74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</row>
    <row r="818" spans="1:57" ht="16.5" customHeight="1">
      <c r="A818" s="1"/>
      <c r="B818" s="17"/>
      <c r="C818" s="254"/>
      <c r="D818" s="17"/>
      <c r="E818" s="17"/>
      <c r="F818" s="17"/>
      <c r="G818" s="18"/>
      <c r="H818" s="17"/>
      <c r="I818" s="17"/>
      <c r="J818" s="17"/>
      <c r="K818" s="19"/>
      <c r="L818" s="19"/>
      <c r="M818" s="19"/>
      <c r="N818" s="19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74"/>
      <c r="AD818" s="74"/>
      <c r="AE818" s="74"/>
      <c r="AF818" s="74"/>
      <c r="AG818" s="74"/>
      <c r="AH818" s="74"/>
      <c r="AI818" s="74"/>
      <c r="AJ818" s="74"/>
      <c r="AK818" s="74"/>
      <c r="AL818" s="74"/>
      <c r="AM818" s="74"/>
      <c r="AN818" s="78"/>
      <c r="AO818" s="78"/>
      <c r="AP818" s="74"/>
      <c r="AQ818" s="74"/>
      <c r="AR818" s="74"/>
      <c r="AS818" s="74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</row>
    <row r="819" spans="1:57" ht="16.5" customHeight="1">
      <c r="A819" s="1"/>
      <c r="B819" s="17"/>
      <c r="C819" s="254"/>
      <c r="D819" s="17"/>
      <c r="E819" s="17"/>
      <c r="F819" s="17"/>
      <c r="G819" s="18"/>
      <c r="H819" s="17"/>
      <c r="I819" s="17"/>
      <c r="J819" s="17"/>
      <c r="K819" s="19"/>
      <c r="L819" s="19"/>
      <c r="M819" s="19"/>
      <c r="N819" s="19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74"/>
      <c r="AD819" s="74"/>
      <c r="AE819" s="74"/>
      <c r="AF819" s="74"/>
      <c r="AG819" s="74"/>
      <c r="AH819" s="74"/>
      <c r="AI819" s="74"/>
      <c r="AJ819" s="74"/>
      <c r="AK819" s="74"/>
      <c r="AL819" s="74"/>
      <c r="AM819" s="74"/>
      <c r="AN819" s="78"/>
      <c r="AO819" s="78"/>
      <c r="AP819" s="74"/>
      <c r="AQ819" s="74"/>
      <c r="AR819" s="74"/>
      <c r="AS819" s="74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</row>
    <row r="820" spans="1:57" ht="16.5" customHeight="1">
      <c r="A820" s="1"/>
      <c r="B820" s="17"/>
      <c r="C820" s="254"/>
      <c r="D820" s="17"/>
      <c r="E820" s="17"/>
      <c r="F820" s="17"/>
      <c r="G820" s="18"/>
      <c r="H820" s="17"/>
      <c r="I820" s="17"/>
      <c r="J820" s="17"/>
      <c r="K820" s="19"/>
      <c r="L820" s="19"/>
      <c r="M820" s="19"/>
      <c r="N820" s="19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74"/>
      <c r="AD820" s="74"/>
      <c r="AE820" s="74"/>
      <c r="AF820" s="74"/>
      <c r="AG820" s="74"/>
      <c r="AH820" s="74"/>
      <c r="AI820" s="74"/>
      <c r="AJ820" s="74"/>
      <c r="AK820" s="74"/>
      <c r="AL820" s="74"/>
      <c r="AM820" s="74"/>
      <c r="AN820" s="78"/>
      <c r="AO820" s="78"/>
      <c r="AP820" s="74"/>
      <c r="AQ820" s="74"/>
      <c r="AR820" s="74"/>
      <c r="AS820" s="74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</row>
    <row r="821" spans="1:57" ht="16.5" customHeight="1">
      <c r="A821" s="1"/>
      <c r="B821" s="17"/>
      <c r="C821" s="254"/>
      <c r="D821" s="17"/>
      <c r="E821" s="17"/>
      <c r="F821" s="17"/>
      <c r="G821" s="18"/>
      <c r="H821" s="17"/>
      <c r="I821" s="17"/>
      <c r="J821" s="17"/>
      <c r="K821" s="19"/>
      <c r="L821" s="19"/>
      <c r="M821" s="19"/>
      <c r="N821" s="19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74"/>
      <c r="AD821" s="74"/>
      <c r="AE821" s="74"/>
      <c r="AF821" s="74"/>
      <c r="AG821" s="74"/>
      <c r="AH821" s="74"/>
      <c r="AI821" s="74"/>
      <c r="AJ821" s="74"/>
      <c r="AK821" s="74"/>
      <c r="AL821" s="74"/>
      <c r="AM821" s="74"/>
      <c r="AN821" s="78"/>
      <c r="AO821" s="78"/>
      <c r="AP821" s="74"/>
      <c r="AQ821" s="74"/>
      <c r="AR821" s="74"/>
      <c r="AS821" s="74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</row>
    <row r="822" spans="1:57" ht="16.5" customHeight="1">
      <c r="A822" s="1"/>
      <c r="B822" s="17"/>
      <c r="C822" s="254"/>
      <c r="D822" s="17"/>
      <c r="E822" s="17"/>
      <c r="F822" s="17"/>
      <c r="G822" s="18"/>
      <c r="H822" s="17"/>
      <c r="I822" s="17"/>
      <c r="J822" s="17"/>
      <c r="K822" s="19"/>
      <c r="L822" s="19"/>
      <c r="M822" s="19"/>
      <c r="N822" s="19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74"/>
      <c r="AD822" s="74"/>
      <c r="AE822" s="74"/>
      <c r="AF822" s="74"/>
      <c r="AG822" s="74"/>
      <c r="AH822" s="74"/>
      <c r="AI822" s="74"/>
      <c r="AJ822" s="74"/>
      <c r="AK822" s="74"/>
      <c r="AL822" s="74"/>
      <c r="AM822" s="74"/>
      <c r="AN822" s="78"/>
      <c r="AO822" s="78"/>
      <c r="AP822" s="74"/>
      <c r="AQ822" s="74"/>
      <c r="AR822" s="74"/>
      <c r="AS822" s="74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</row>
    <row r="823" spans="1:57" ht="16.5" customHeight="1">
      <c r="A823" s="1"/>
      <c r="B823" s="17"/>
      <c r="C823" s="254"/>
      <c r="D823" s="17"/>
      <c r="E823" s="17"/>
      <c r="F823" s="17"/>
      <c r="G823" s="18"/>
      <c r="H823" s="17"/>
      <c r="I823" s="17"/>
      <c r="J823" s="17"/>
      <c r="K823" s="19"/>
      <c r="L823" s="19"/>
      <c r="M823" s="19"/>
      <c r="N823" s="19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74"/>
      <c r="AD823" s="74"/>
      <c r="AE823" s="74"/>
      <c r="AF823" s="74"/>
      <c r="AG823" s="74"/>
      <c r="AH823" s="74"/>
      <c r="AI823" s="74"/>
      <c r="AJ823" s="74"/>
      <c r="AK823" s="74"/>
      <c r="AL823" s="74"/>
      <c r="AM823" s="74"/>
      <c r="AN823" s="78"/>
      <c r="AO823" s="78"/>
      <c r="AP823" s="74"/>
      <c r="AQ823" s="74"/>
      <c r="AR823" s="74"/>
      <c r="AS823" s="74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</row>
    <row r="824" spans="1:57" ht="16.5" customHeight="1">
      <c r="A824" s="1"/>
      <c r="B824" s="17"/>
      <c r="C824" s="254"/>
      <c r="D824" s="17"/>
      <c r="E824" s="17"/>
      <c r="F824" s="17"/>
      <c r="G824" s="18"/>
      <c r="H824" s="17"/>
      <c r="I824" s="17"/>
      <c r="J824" s="17"/>
      <c r="K824" s="19"/>
      <c r="L824" s="19"/>
      <c r="M824" s="19"/>
      <c r="N824" s="19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74"/>
      <c r="AD824" s="74"/>
      <c r="AE824" s="74"/>
      <c r="AF824" s="74"/>
      <c r="AG824" s="74"/>
      <c r="AH824" s="74"/>
      <c r="AI824" s="74"/>
      <c r="AJ824" s="74"/>
      <c r="AK824" s="74"/>
      <c r="AL824" s="74"/>
      <c r="AM824" s="74"/>
      <c r="AN824" s="78"/>
      <c r="AO824" s="78"/>
      <c r="AP824" s="74"/>
      <c r="AQ824" s="74"/>
      <c r="AR824" s="74"/>
      <c r="AS824" s="74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</row>
    <row r="825" spans="1:57" ht="16.5" customHeight="1">
      <c r="A825" s="1"/>
      <c r="B825" s="17"/>
      <c r="C825" s="254"/>
      <c r="D825" s="17"/>
      <c r="E825" s="17"/>
      <c r="F825" s="17"/>
      <c r="G825" s="18"/>
      <c r="H825" s="17"/>
      <c r="I825" s="17"/>
      <c r="J825" s="17"/>
      <c r="K825" s="19"/>
      <c r="L825" s="19"/>
      <c r="M825" s="19"/>
      <c r="N825" s="19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74"/>
      <c r="AD825" s="74"/>
      <c r="AE825" s="74"/>
      <c r="AF825" s="74"/>
      <c r="AG825" s="74"/>
      <c r="AH825" s="74"/>
      <c r="AI825" s="74"/>
      <c r="AJ825" s="74"/>
      <c r="AK825" s="74"/>
      <c r="AL825" s="74"/>
      <c r="AM825" s="74"/>
      <c r="AN825" s="78"/>
      <c r="AO825" s="78"/>
      <c r="AP825" s="74"/>
      <c r="AQ825" s="74"/>
      <c r="AR825" s="74"/>
      <c r="AS825" s="74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</row>
    <row r="826" spans="1:57" ht="16.5" customHeight="1">
      <c r="A826" s="1"/>
      <c r="B826" s="17"/>
      <c r="C826" s="254"/>
      <c r="D826" s="17"/>
      <c r="E826" s="17"/>
      <c r="F826" s="17"/>
      <c r="G826" s="18"/>
      <c r="H826" s="17"/>
      <c r="I826" s="17"/>
      <c r="J826" s="17"/>
      <c r="K826" s="19"/>
      <c r="L826" s="19"/>
      <c r="M826" s="19"/>
      <c r="N826" s="19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74"/>
      <c r="AD826" s="74"/>
      <c r="AE826" s="74"/>
      <c r="AF826" s="74"/>
      <c r="AG826" s="74"/>
      <c r="AH826" s="74"/>
      <c r="AI826" s="74"/>
      <c r="AJ826" s="74"/>
      <c r="AK826" s="74"/>
      <c r="AL826" s="74"/>
      <c r="AM826" s="74"/>
      <c r="AN826" s="78"/>
      <c r="AO826" s="78"/>
      <c r="AP826" s="74"/>
      <c r="AQ826" s="74"/>
      <c r="AR826" s="74"/>
      <c r="AS826" s="74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</row>
    <row r="827" spans="1:57" ht="16.5" customHeight="1">
      <c r="A827" s="1"/>
      <c r="B827" s="17"/>
      <c r="C827" s="254"/>
      <c r="D827" s="17"/>
      <c r="E827" s="17"/>
      <c r="F827" s="17"/>
      <c r="G827" s="18"/>
      <c r="H827" s="17"/>
      <c r="I827" s="17"/>
      <c r="J827" s="17"/>
      <c r="K827" s="19"/>
      <c r="L827" s="19"/>
      <c r="M827" s="19"/>
      <c r="N827" s="19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74"/>
      <c r="AD827" s="74"/>
      <c r="AE827" s="74"/>
      <c r="AF827" s="74"/>
      <c r="AG827" s="74"/>
      <c r="AH827" s="74"/>
      <c r="AI827" s="74"/>
      <c r="AJ827" s="74"/>
      <c r="AK827" s="74"/>
      <c r="AL827" s="74"/>
      <c r="AM827" s="74"/>
      <c r="AN827" s="78"/>
      <c r="AO827" s="78"/>
      <c r="AP827" s="74"/>
      <c r="AQ827" s="74"/>
      <c r="AR827" s="74"/>
      <c r="AS827" s="74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</row>
    <row r="828" spans="1:57" ht="16.5" customHeight="1">
      <c r="A828" s="1"/>
      <c r="B828" s="17"/>
      <c r="C828" s="254"/>
      <c r="D828" s="17"/>
      <c r="E828" s="17"/>
      <c r="F828" s="17"/>
      <c r="G828" s="18"/>
      <c r="H828" s="17"/>
      <c r="I828" s="17"/>
      <c r="J828" s="17"/>
      <c r="K828" s="19"/>
      <c r="L828" s="19"/>
      <c r="M828" s="19"/>
      <c r="N828" s="19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74"/>
      <c r="AD828" s="74"/>
      <c r="AE828" s="74"/>
      <c r="AF828" s="74"/>
      <c r="AG828" s="74"/>
      <c r="AH828" s="74"/>
      <c r="AI828" s="74"/>
      <c r="AJ828" s="74"/>
      <c r="AK828" s="74"/>
      <c r="AL828" s="74"/>
      <c r="AM828" s="74"/>
      <c r="AN828" s="78"/>
      <c r="AO828" s="78"/>
      <c r="AP828" s="74"/>
      <c r="AQ828" s="74"/>
      <c r="AR828" s="74"/>
      <c r="AS828" s="74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</row>
    <row r="829" spans="1:57" ht="16.5" customHeight="1">
      <c r="A829" s="1"/>
      <c r="B829" s="17"/>
      <c r="C829" s="254"/>
      <c r="D829" s="17"/>
      <c r="E829" s="17"/>
      <c r="F829" s="17"/>
      <c r="G829" s="18"/>
      <c r="H829" s="17"/>
      <c r="I829" s="17"/>
      <c r="J829" s="17"/>
      <c r="K829" s="19"/>
      <c r="L829" s="19"/>
      <c r="M829" s="19"/>
      <c r="N829" s="19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74"/>
      <c r="AD829" s="74"/>
      <c r="AE829" s="74"/>
      <c r="AF829" s="74"/>
      <c r="AG829" s="74"/>
      <c r="AH829" s="74"/>
      <c r="AI829" s="74"/>
      <c r="AJ829" s="74"/>
      <c r="AK829" s="74"/>
      <c r="AL829" s="74"/>
      <c r="AM829" s="74"/>
      <c r="AN829" s="78"/>
      <c r="AO829" s="78"/>
      <c r="AP829" s="74"/>
      <c r="AQ829" s="74"/>
      <c r="AR829" s="74"/>
      <c r="AS829" s="74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</row>
    <row r="830" spans="1:57" ht="16.5" customHeight="1">
      <c r="A830" s="1"/>
      <c r="B830" s="17"/>
      <c r="C830" s="254"/>
      <c r="D830" s="17"/>
      <c r="E830" s="17"/>
      <c r="F830" s="17"/>
      <c r="G830" s="18"/>
      <c r="H830" s="17"/>
      <c r="I830" s="17"/>
      <c r="J830" s="17"/>
      <c r="K830" s="19"/>
      <c r="L830" s="19"/>
      <c r="M830" s="19"/>
      <c r="N830" s="19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74"/>
      <c r="AD830" s="74"/>
      <c r="AE830" s="74"/>
      <c r="AF830" s="74"/>
      <c r="AG830" s="74"/>
      <c r="AH830" s="74"/>
      <c r="AI830" s="74"/>
      <c r="AJ830" s="74"/>
      <c r="AK830" s="74"/>
      <c r="AL830" s="74"/>
      <c r="AM830" s="74"/>
      <c r="AN830" s="78"/>
      <c r="AO830" s="78"/>
      <c r="AP830" s="74"/>
      <c r="AQ830" s="74"/>
      <c r="AR830" s="74"/>
      <c r="AS830" s="74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</row>
    <row r="831" spans="1:57" ht="16.5" customHeight="1">
      <c r="A831" s="1"/>
      <c r="B831" s="17"/>
      <c r="C831" s="254"/>
      <c r="D831" s="17"/>
      <c r="E831" s="17"/>
      <c r="F831" s="17"/>
      <c r="G831" s="18"/>
      <c r="H831" s="17"/>
      <c r="I831" s="17"/>
      <c r="J831" s="17"/>
      <c r="K831" s="19"/>
      <c r="L831" s="19"/>
      <c r="M831" s="19"/>
      <c r="N831" s="19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74"/>
      <c r="AD831" s="74"/>
      <c r="AE831" s="74"/>
      <c r="AF831" s="74"/>
      <c r="AG831" s="74"/>
      <c r="AH831" s="74"/>
      <c r="AI831" s="74"/>
      <c r="AJ831" s="74"/>
      <c r="AK831" s="74"/>
      <c r="AL831" s="74"/>
      <c r="AM831" s="74"/>
      <c r="AN831" s="78"/>
      <c r="AO831" s="78"/>
      <c r="AP831" s="74"/>
      <c r="AQ831" s="74"/>
      <c r="AR831" s="74"/>
      <c r="AS831" s="74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</row>
    <row r="832" spans="1:57" ht="16.5" customHeight="1">
      <c r="A832" s="1"/>
      <c r="B832" s="17"/>
      <c r="C832" s="254"/>
      <c r="D832" s="17"/>
      <c r="E832" s="17"/>
      <c r="F832" s="17"/>
      <c r="G832" s="18"/>
      <c r="H832" s="17"/>
      <c r="I832" s="17"/>
      <c r="J832" s="17"/>
      <c r="K832" s="19"/>
      <c r="L832" s="19"/>
      <c r="M832" s="19"/>
      <c r="N832" s="19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74"/>
      <c r="AD832" s="74"/>
      <c r="AE832" s="74"/>
      <c r="AF832" s="74"/>
      <c r="AG832" s="74"/>
      <c r="AH832" s="74"/>
      <c r="AI832" s="74"/>
      <c r="AJ832" s="74"/>
      <c r="AK832" s="74"/>
      <c r="AL832" s="74"/>
      <c r="AM832" s="74"/>
      <c r="AN832" s="78"/>
      <c r="AO832" s="78"/>
      <c r="AP832" s="74"/>
      <c r="AQ832" s="74"/>
      <c r="AR832" s="74"/>
      <c r="AS832" s="74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</row>
    <row r="833" spans="1:57" ht="16.5" customHeight="1">
      <c r="A833" s="1"/>
      <c r="B833" s="17"/>
      <c r="C833" s="254"/>
      <c r="D833" s="17"/>
      <c r="E833" s="17"/>
      <c r="F833" s="17"/>
      <c r="G833" s="18"/>
      <c r="H833" s="17"/>
      <c r="I833" s="17"/>
      <c r="J833" s="17"/>
      <c r="K833" s="19"/>
      <c r="L833" s="19"/>
      <c r="M833" s="19"/>
      <c r="N833" s="19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74"/>
      <c r="AD833" s="74"/>
      <c r="AE833" s="74"/>
      <c r="AF833" s="74"/>
      <c r="AG833" s="74"/>
      <c r="AH833" s="74"/>
      <c r="AI833" s="74"/>
      <c r="AJ833" s="74"/>
      <c r="AK833" s="74"/>
      <c r="AL833" s="74"/>
      <c r="AM833" s="74"/>
      <c r="AN833" s="78"/>
      <c r="AO833" s="78"/>
      <c r="AP833" s="74"/>
      <c r="AQ833" s="74"/>
      <c r="AR833" s="74"/>
      <c r="AS833" s="74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</row>
    <row r="834" spans="1:57" ht="16.5" customHeight="1">
      <c r="A834" s="1"/>
      <c r="B834" s="17"/>
      <c r="C834" s="254"/>
      <c r="D834" s="17"/>
      <c r="E834" s="17"/>
      <c r="F834" s="17"/>
      <c r="G834" s="18"/>
      <c r="H834" s="17"/>
      <c r="I834" s="17"/>
      <c r="J834" s="17"/>
      <c r="K834" s="19"/>
      <c r="L834" s="19"/>
      <c r="M834" s="19"/>
      <c r="N834" s="19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74"/>
      <c r="AD834" s="74"/>
      <c r="AE834" s="74"/>
      <c r="AF834" s="74"/>
      <c r="AG834" s="74"/>
      <c r="AH834" s="74"/>
      <c r="AI834" s="74"/>
      <c r="AJ834" s="74"/>
      <c r="AK834" s="74"/>
      <c r="AL834" s="74"/>
      <c r="AM834" s="74"/>
      <c r="AN834" s="78"/>
      <c r="AO834" s="78"/>
      <c r="AP834" s="74"/>
      <c r="AQ834" s="74"/>
      <c r="AR834" s="74"/>
      <c r="AS834" s="74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</row>
    <row r="835" spans="1:57" ht="16.5" customHeight="1">
      <c r="A835" s="1"/>
      <c r="B835" s="17"/>
      <c r="C835" s="254"/>
      <c r="D835" s="17"/>
      <c r="E835" s="17"/>
      <c r="F835" s="17"/>
      <c r="G835" s="18"/>
      <c r="H835" s="17"/>
      <c r="I835" s="17"/>
      <c r="J835" s="17"/>
      <c r="K835" s="19"/>
      <c r="L835" s="19"/>
      <c r="M835" s="19"/>
      <c r="N835" s="19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74"/>
      <c r="AD835" s="74"/>
      <c r="AE835" s="74"/>
      <c r="AF835" s="74"/>
      <c r="AG835" s="74"/>
      <c r="AH835" s="74"/>
      <c r="AI835" s="74"/>
      <c r="AJ835" s="74"/>
      <c r="AK835" s="74"/>
      <c r="AL835" s="74"/>
      <c r="AM835" s="74"/>
      <c r="AN835" s="78"/>
      <c r="AO835" s="78"/>
      <c r="AP835" s="74"/>
      <c r="AQ835" s="74"/>
      <c r="AR835" s="74"/>
      <c r="AS835" s="74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</row>
    <row r="836" spans="1:57" ht="16.5" customHeight="1">
      <c r="A836" s="1"/>
      <c r="B836" s="17"/>
      <c r="C836" s="254"/>
      <c r="D836" s="17"/>
      <c r="E836" s="17"/>
      <c r="F836" s="17"/>
      <c r="G836" s="18"/>
      <c r="H836" s="17"/>
      <c r="I836" s="17"/>
      <c r="J836" s="17"/>
      <c r="K836" s="19"/>
      <c r="L836" s="19"/>
      <c r="M836" s="19"/>
      <c r="N836" s="19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74"/>
      <c r="AD836" s="74"/>
      <c r="AE836" s="74"/>
      <c r="AF836" s="74"/>
      <c r="AG836" s="74"/>
      <c r="AH836" s="74"/>
      <c r="AI836" s="74"/>
      <c r="AJ836" s="74"/>
      <c r="AK836" s="74"/>
      <c r="AL836" s="74"/>
      <c r="AM836" s="74"/>
      <c r="AN836" s="78"/>
      <c r="AO836" s="78"/>
      <c r="AP836" s="74"/>
      <c r="AQ836" s="74"/>
      <c r="AR836" s="74"/>
      <c r="AS836" s="74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</row>
    <row r="837" spans="1:57" ht="16.5" customHeight="1">
      <c r="A837" s="1"/>
      <c r="B837" s="17"/>
      <c r="C837" s="254"/>
      <c r="D837" s="17"/>
      <c r="E837" s="17"/>
      <c r="F837" s="17"/>
      <c r="G837" s="18"/>
      <c r="H837" s="17"/>
      <c r="I837" s="17"/>
      <c r="J837" s="17"/>
      <c r="K837" s="19"/>
      <c r="L837" s="19"/>
      <c r="M837" s="19"/>
      <c r="N837" s="19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74"/>
      <c r="AD837" s="74"/>
      <c r="AE837" s="74"/>
      <c r="AF837" s="74"/>
      <c r="AG837" s="74"/>
      <c r="AH837" s="74"/>
      <c r="AI837" s="74"/>
      <c r="AJ837" s="74"/>
      <c r="AK837" s="74"/>
      <c r="AL837" s="74"/>
      <c r="AM837" s="74"/>
      <c r="AN837" s="78"/>
      <c r="AO837" s="78"/>
      <c r="AP837" s="74"/>
      <c r="AQ837" s="74"/>
      <c r="AR837" s="74"/>
      <c r="AS837" s="74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</row>
    <row r="838" spans="1:57" ht="16.5" customHeight="1">
      <c r="A838" s="1"/>
      <c r="B838" s="17"/>
      <c r="C838" s="254"/>
      <c r="D838" s="17"/>
      <c r="E838" s="17"/>
      <c r="F838" s="17"/>
      <c r="G838" s="18"/>
      <c r="H838" s="17"/>
      <c r="I838" s="17"/>
      <c r="J838" s="17"/>
      <c r="K838" s="19"/>
      <c r="L838" s="19"/>
      <c r="M838" s="19"/>
      <c r="N838" s="19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74"/>
      <c r="AD838" s="74"/>
      <c r="AE838" s="74"/>
      <c r="AF838" s="74"/>
      <c r="AG838" s="74"/>
      <c r="AH838" s="74"/>
      <c r="AI838" s="74"/>
      <c r="AJ838" s="74"/>
      <c r="AK838" s="74"/>
      <c r="AL838" s="74"/>
      <c r="AM838" s="74"/>
      <c r="AN838" s="78"/>
      <c r="AO838" s="78"/>
      <c r="AP838" s="74"/>
      <c r="AQ838" s="74"/>
      <c r="AR838" s="74"/>
      <c r="AS838" s="74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</row>
    <row r="839" spans="1:57" ht="16.5" customHeight="1">
      <c r="A839" s="1"/>
      <c r="B839" s="17"/>
      <c r="C839" s="254"/>
      <c r="D839" s="17"/>
      <c r="E839" s="17"/>
      <c r="F839" s="17"/>
      <c r="G839" s="18"/>
      <c r="H839" s="17"/>
      <c r="I839" s="17"/>
      <c r="J839" s="17"/>
      <c r="K839" s="19"/>
      <c r="L839" s="19"/>
      <c r="M839" s="19"/>
      <c r="N839" s="19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74"/>
      <c r="AD839" s="74"/>
      <c r="AE839" s="74"/>
      <c r="AF839" s="74"/>
      <c r="AG839" s="74"/>
      <c r="AH839" s="74"/>
      <c r="AI839" s="74"/>
      <c r="AJ839" s="74"/>
      <c r="AK839" s="74"/>
      <c r="AL839" s="74"/>
      <c r="AM839" s="74"/>
      <c r="AN839" s="78"/>
      <c r="AO839" s="78"/>
      <c r="AP839" s="74"/>
      <c r="AQ839" s="74"/>
      <c r="AR839" s="74"/>
      <c r="AS839" s="74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</row>
    <row r="840" spans="1:57" ht="16.5" customHeight="1">
      <c r="A840" s="1"/>
      <c r="B840" s="17"/>
      <c r="C840" s="254"/>
      <c r="D840" s="17"/>
      <c r="E840" s="17"/>
      <c r="F840" s="17"/>
      <c r="G840" s="18"/>
      <c r="H840" s="17"/>
      <c r="I840" s="17"/>
      <c r="J840" s="17"/>
      <c r="K840" s="19"/>
      <c r="L840" s="19"/>
      <c r="M840" s="19"/>
      <c r="N840" s="19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74"/>
      <c r="AD840" s="74"/>
      <c r="AE840" s="74"/>
      <c r="AF840" s="74"/>
      <c r="AG840" s="74"/>
      <c r="AH840" s="74"/>
      <c r="AI840" s="74"/>
      <c r="AJ840" s="74"/>
      <c r="AK840" s="74"/>
      <c r="AL840" s="74"/>
      <c r="AM840" s="74"/>
      <c r="AN840" s="78"/>
      <c r="AO840" s="78"/>
      <c r="AP840" s="74"/>
      <c r="AQ840" s="74"/>
      <c r="AR840" s="74"/>
      <c r="AS840" s="74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</row>
    <row r="841" spans="1:57" ht="16.5" customHeight="1">
      <c r="A841" s="1"/>
      <c r="B841" s="17"/>
      <c r="C841" s="254"/>
      <c r="D841" s="17"/>
      <c r="E841" s="17"/>
      <c r="F841" s="17"/>
      <c r="G841" s="18"/>
      <c r="H841" s="17"/>
      <c r="I841" s="17"/>
      <c r="J841" s="17"/>
      <c r="K841" s="19"/>
      <c r="L841" s="19"/>
      <c r="M841" s="19"/>
      <c r="N841" s="19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74"/>
      <c r="AD841" s="74"/>
      <c r="AE841" s="74"/>
      <c r="AF841" s="74"/>
      <c r="AG841" s="74"/>
      <c r="AH841" s="74"/>
      <c r="AI841" s="74"/>
      <c r="AJ841" s="74"/>
      <c r="AK841" s="74"/>
      <c r="AL841" s="74"/>
      <c r="AM841" s="74"/>
      <c r="AN841" s="78"/>
      <c r="AO841" s="78"/>
      <c r="AP841" s="74"/>
      <c r="AQ841" s="74"/>
      <c r="AR841" s="74"/>
      <c r="AS841" s="74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</row>
    <row r="842" spans="1:57" ht="16.5" customHeight="1">
      <c r="A842" s="1"/>
      <c r="B842" s="17"/>
      <c r="C842" s="254"/>
      <c r="D842" s="17"/>
      <c r="E842" s="17"/>
      <c r="F842" s="17"/>
      <c r="G842" s="18"/>
      <c r="H842" s="17"/>
      <c r="I842" s="17"/>
      <c r="J842" s="17"/>
      <c r="K842" s="19"/>
      <c r="L842" s="19"/>
      <c r="M842" s="19"/>
      <c r="N842" s="19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74"/>
      <c r="AD842" s="74"/>
      <c r="AE842" s="74"/>
      <c r="AF842" s="74"/>
      <c r="AG842" s="74"/>
      <c r="AH842" s="74"/>
      <c r="AI842" s="74"/>
      <c r="AJ842" s="74"/>
      <c r="AK842" s="74"/>
      <c r="AL842" s="74"/>
      <c r="AM842" s="74"/>
      <c r="AN842" s="78"/>
      <c r="AO842" s="78"/>
      <c r="AP842" s="74"/>
      <c r="AQ842" s="74"/>
      <c r="AR842" s="74"/>
      <c r="AS842" s="74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</row>
    <row r="843" spans="1:57" ht="16.5" customHeight="1">
      <c r="A843" s="1"/>
      <c r="B843" s="17"/>
      <c r="C843" s="254"/>
      <c r="D843" s="17"/>
      <c r="E843" s="17"/>
      <c r="F843" s="17"/>
      <c r="G843" s="18"/>
      <c r="H843" s="17"/>
      <c r="I843" s="17"/>
      <c r="J843" s="17"/>
      <c r="K843" s="19"/>
      <c r="L843" s="19"/>
      <c r="M843" s="19"/>
      <c r="N843" s="19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74"/>
      <c r="AD843" s="74"/>
      <c r="AE843" s="74"/>
      <c r="AF843" s="74"/>
      <c r="AG843" s="74"/>
      <c r="AH843" s="74"/>
      <c r="AI843" s="74"/>
      <c r="AJ843" s="74"/>
      <c r="AK843" s="74"/>
      <c r="AL843" s="74"/>
      <c r="AM843" s="74"/>
      <c r="AN843" s="78"/>
      <c r="AO843" s="78"/>
      <c r="AP843" s="74"/>
      <c r="AQ843" s="74"/>
      <c r="AR843" s="74"/>
      <c r="AS843" s="74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</row>
    <row r="844" spans="1:57" ht="16.5" customHeight="1">
      <c r="A844" s="1"/>
      <c r="B844" s="17"/>
      <c r="C844" s="254"/>
      <c r="D844" s="17"/>
      <c r="E844" s="17"/>
      <c r="F844" s="17"/>
      <c r="G844" s="18"/>
      <c r="H844" s="17"/>
      <c r="I844" s="17"/>
      <c r="J844" s="17"/>
      <c r="K844" s="19"/>
      <c r="L844" s="19"/>
      <c r="M844" s="19"/>
      <c r="N844" s="19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74"/>
      <c r="AD844" s="74"/>
      <c r="AE844" s="74"/>
      <c r="AF844" s="74"/>
      <c r="AG844" s="74"/>
      <c r="AH844" s="74"/>
      <c r="AI844" s="74"/>
      <c r="AJ844" s="74"/>
      <c r="AK844" s="74"/>
      <c r="AL844" s="74"/>
      <c r="AM844" s="74"/>
      <c r="AN844" s="78"/>
      <c r="AO844" s="78"/>
      <c r="AP844" s="74"/>
      <c r="AQ844" s="74"/>
      <c r="AR844" s="74"/>
      <c r="AS844" s="74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</row>
    <row r="845" spans="1:57" ht="16.5" customHeight="1">
      <c r="A845" s="1"/>
      <c r="B845" s="17"/>
      <c r="C845" s="254"/>
      <c r="D845" s="17"/>
      <c r="E845" s="17"/>
      <c r="F845" s="17"/>
      <c r="G845" s="18"/>
      <c r="H845" s="17"/>
      <c r="I845" s="17"/>
      <c r="J845" s="17"/>
      <c r="K845" s="19"/>
      <c r="L845" s="19"/>
      <c r="M845" s="19"/>
      <c r="N845" s="19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74"/>
      <c r="AD845" s="74"/>
      <c r="AE845" s="74"/>
      <c r="AF845" s="74"/>
      <c r="AG845" s="74"/>
      <c r="AH845" s="74"/>
      <c r="AI845" s="74"/>
      <c r="AJ845" s="74"/>
      <c r="AK845" s="74"/>
      <c r="AL845" s="74"/>
      <c r="AM845" s="74"/>
      <c r="AN845" s="78"/>
      <c r="AO845" s="78"/>
      <c r="AP845" s="74"/>
      <c r="AQ845" s="74"/>
      <c r="AR845" s="74"/>
      <c r="AS845" s="74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</row>
    <row r="846" spans="1:57" ht="16.5" customHeight="1">
      <c r="A846" s="1"/>
      <c r="B846" s="17"/>
      <c r="C846" s="254"/>
      <c r="D846" s="17"/>
      <c r="E846" s="17"/>
      <c r="F846" s="17"/>
      <c r="G846" s="18"/>
      <c r="H846" s="17"/>
      <c r="I846" s="17"/>
      <c r="J846" s="17"/>
      <c r="K846" s="19"/>
      <c r="L846" s="19"/>
      <c r="M846" s="19"/>
      <c r="N846" s="19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74"/>
      <c r="AD846" s="74"/>
      <c r="AE846" s="74"/>
      <c r="AF846" s="74"/>
      <c r="AG846" s="74"/>
      <c r="AH846" s="74"/>
      <c r="AI846" s="74"/>
      <c r="AJ846" s="74"/>
      <c r="AK846" s="74"/>
      <c r="AL846" s="74"/>
      <c r="AM846" s="74"/>
      <c r="AN846" s="78"/>
      <c r="AO846" s="78"/>
      <c r="AP846" s="74"/>
      <c r="AQ846" s="74"/>
      <c r="AR846" s="74"/>
      <c r="AS846" s="74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</row>
    <row r="847" spans="1:57" ht="16.5" customHeight="1">
      <c r="A847" s="1"/>
      <c r="B847" s="17"/>
      <c r="C847" s="254"/>
      <c r="D847" s="17"/>
      <c r="E847" s="17"/>
      <c r="F847" s="17"/>
      <c r="G847" s="18"/>
      <c r="H847" s="17"/>
      <c r="I847" s="17"/>
      <c r="J847" s="17"/>
      <c r="K847" s="19"/>
      <c r="L847" s="19"/>
      <c r="M847" s="19"/>
      <c r="N847" s="19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74"/>
      <c r="AD847" s="74"/>
      <c r="AE847" s="74"/>
      <c r="AF847" s="74"/>
      <c r="AG847" s="74"/>
      <c r="AH847" s="74"/>
      <c r="AI847" s="74"/>
      <c r="AJ847" s="74"/>
      <c r="AK847" s="74"/>
      <c r="AL847" s="74"/>
      <c r="AM847" s="74"/>
      <c r="AN847" s="78"/>
      <c r="AO847" s="78"/>
      <c r="AP847" s="74"/>
      <c r="AQ847" s="74"/>
      <c r="AR847" s="74"/>
      <c r="AS847" s="74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</row>
    <row r="848" spans="1:57" ht="16.5" customHeight="1">
      <c r="A848" s="1"/>
      <c r="B848" s="17"/>
      <c r="C848" s="254"/>
      <c r="D848" s="17"/>
      <c r="E848" s="17"/>
      <c r="F848" s="17"/>
      <c r="G848" s="18"/>
      <c r="H848" s="17"/>
      <c r="I848" s="17"/>
      <c r="J848" s="17"/>
      <c r="K848" s="19"/>
      <c r="L848" s="19"/>
      <c r="M848" s="19"/>
      <c r="N848" s="19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74"/>
      <c r="AD848" s="74"/>
      <c r="AE848" s="74"/>
      <c r="AF848" s="74"/>
      <c r="AG848" s="74"/>
      <c r="AH848" s="74"/>
      <c r="AI848" s="74"/>
      <c r="AJ848" s="74"/>
      <c r="AK848" s="74"/>
      <c r="AL848" s="74"/>
      <c r="AM848" s="74"/>
      <c r="AN848" s="78"/>
      <c r="AO848" s="78"/>
      <c r="AP848" s="74"/>
      <c r="AQ848" s="74"/>
      <c r="AR848" s="74"/>
      <c r="AS848" s="74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</row>
    <row r="849" spans="1:57" ht="16.5" customHeight="1">
      <c r="A849" s="1"/>
      <c r="B849" s="17"/>
      <c r="C849" s="254"/>
      <c r="D849" s="17"/>
      <c r="E849" s="17"/>
      <c r="F849" s="17"/>
      <c r="G849" s="18"/>
      <c r="H849" s="17"/>
      <c r="I849" s="17"/>
      <c r="J849" s="17"/>
      <c r="K849" s="19"/>
      <c r="L849" s="19"/>
      <c r="M849" s="19"/>
      <c r="N849" s="19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74"/>
      <c r="AD849" s="74"/>
      <c r="AE849" s="74"/>
      <c r="AF849" s="74"/>
      <c r="AG849" s="74"/>
      <c r="AH849" s="74"/>
      <c r="AI849" s="74"/>
      <c r="AJ849" s="74"/>
      <c r="AK849" s="74"/>
      <c r="AL849" s="74"/>
      <c r="AM849" s="74"/>
      <c r="AN849" s="78"/>
      <c r="AO849" s="78"/>
      <c r="AP849" s="74"/>
      <c r="AQ849" s="74"/>
      <c r="AR849" s="74"/>
      <c r="AS849" s="74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</row>
    <row r="850" spans="1:57" ht="16.5" customHeight="1">
      <c r="A850" s="1"/>
      <c r="B850" s="17"/>
      <c r="C850" s="254"/>
      <c r="D850" s="17"/>
      <c r="E850" s="17"/>
      <c r="F850" s="17"/>
      <c r="G850" s="18"/>
      <c r="H850" s="17"/>
      <c r="I850" s="17"/>
      <c r="J850" s="17"/>
      <c r="K850" s="19"/>
      <c r="L850" s="19"/>
      <c r="M850" s="19"/>
      <c r="N850" s="19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74"/>
      <c r="AD850" s="74"/>
      <c r="AE850" s="74"/>
      <c r="AF850" s="74"/>
      <c r="AG850" s="74"/>
      <c r="AH850" s="74"/>
      <c r="AI850" s="74"/>
      <c r="AJ850" s="74"/>
      <c r="AK850" s="74"/>
      <c r="AL850" s="74"/>
      <c r="AM850" s="74"/>
      <c r="AN850" s="78"/>
      <c r="AO850" s="78"/>
      <c r="AP850" s="74"/>
      <c r="AQ850" s="74"/>
      <c r="AR850" s="74"/>
      <c r="AS850" s="74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</row>
    <row r="851" spans="1:57" ht="16.5" customHeight="1">
      <c r="A851" s="1"/>
      <c r="B851" s="17"/>
      <c r="C851" s="254"/>
      <c r="D851" s="17"/>
      <c r="E851" s="17"/>
      <c r="F851" s="17"/>
      <c r="G851" s="18"/>
      <c r="H851" s="17"/>
      <c r="I851" s="17"/>
      <c r="J851" s="17"/>
      <c r="K851" s="19"/>
      <c r="L851" s="19"/>
      <c r="M851" s="19"/>
      <c r="N851" s="19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74"/>
      <c r="AD851" s="74"/>
      <c r="AE851" s="74"/>
      <c r="AF851" s="74"/>
      <c r="AG851" s="74"/>
      <c r="AH851" s="74"/>
      <c r="AI851" s="74"/>
      <c r="AJ851" s="74"/>
      <c r="AK851" s="74"/>
      <c r="AL851" s="74"/>
      <c r="AM851" s="74"/>
      <c r="AN851" s="78"/>
      <c r="AO851" s="78"/>
      <c r="AP851" s="74"/>
      <c r="AQ851" s="74"/>
      <c r="AR851" s="74"/>
      <c r="AS851" s="74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</row>
    <row r="852" spans="1:57" ht="16.5" customHeight="1">
      <c r="A852" s="1"/>
      <c r="B852" s="17"/>
      <c r="C852" s="254"/>
      <c r="D852" s="17"/>
      <c r="E852" s="17"/>
      <c r="F852" s="17"/>
      <c r="G852" s="18"/>
      <c r="H852" s="17"/>
      <c r="I852" s="17"/>
      <c r="J852" s="17"/>
      <c r="K852" s="19"/>
      <c r="L852" s="19"/>
      <c r="M852" s="19"/>
      <c r="N852" s="19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74"/>
      <c r="AD852" s="74"/>
      <c r="AE852" s="74"/>
      <c r="AF852" s="74"/>
      <c r="AG852" s="74"/>
      <c r="AH852" s="74"/>
      <c r="AI852" s="74"/>
      <c r="AJ852" s="74"/>
      <c r="AK852" s="74"/>
      <c r="AL852" s="74"/>
      <c r="AM852" s="74"/>
      <c r="AN852" s="78"/>
      <c r="AO852" s="78"/>
      <c r="AP852" s="74"/>
      <c r="AQ852" s="74"/>
      <c r="AR852" s="74"/>
      <c r="AS852" s="74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</row>
    <row r="853" spans="1:57" ht="16.5" customHeight="1">
      <c r="A853" s="1"/>
      <c r="B853" s="17"/>
      <c r="C853" s="254"/>
      <c r="D853" s="17"/>
      <c r="E853" s="17"/>
      <c r="F853" s="17"/>
      <c r="G853" s="18"/>
      <c r="H853" s="17"/>
      <c r="I853" s="17"/>
      <c r="J853" s="17"/>
      <c r="K853" s="19"/>
      <c r="L853" s="19"/>
      <c r="M853" s="19"/>
      <c r="N853" s="19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74"/>
      <c r="AD853" s="74"/>
      <c r="AE853" s="74"/>
      <c r="AF853" s="74"/>
      <c r="AG853" s="74"/>
      <c r="AH853" s="74"/>
      <c r="AI853" s="74"/>
      <c r="AJ853" s="74"/>
      <c r="AK853" s="74"/>
      <c r="AL853" s="74"/>
      <c r="AM853" s="74"/>
      <c r="AN853" s="78"/>
      <c r="AO853" s="78"/>
      <c r="AP853" s="74"/>
      <c r="AQ853" s="74"/>
      <c r="AR853" s="74"/>
      <c r="AS853" s="74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</row>
    <row r="854" spans="1:57" ht="16.5" customHeight="1">
      <c r="A854" s="1"/>
      <c r="B854" s="17"/>
      <c r="C854" s="254"/>
      <c r="D854" s="17"/>
      <c r="E854" s="17"/>
      <c r="F854" s="17"/>
      <c r="G854" s="18"/>
      <c r="H854" s="17"/>
      <c r="I854" s="17"/>
      <c r="J854" s="17"/>
      <c r="K854" s="19"/>
      <c r="L854" s="19"/>
      <c r="M854" s="19"/>
      <c r="N854" s="19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74"/>
      <c r="AD854" s="74"/>
      <c r="AE854" s="74"/>
      <c r="AF854" s="74"/>
      <c r="AG854" s="74"/>
      <c r="AH854" s="74"/>
      <c r="AI854" s="74"/>
      <c r="AJ854" s="74"/>
      <c r="AK854" s="74"/>
      <c r="AL854" s="74"/>
      <c r="AM854" s="74"/>
      <c r="AN854" s="78"/>
      <c r="AO854" s="78"/>
      <c r="AP854" s="74"/>
      <c r="AQ854" s="74"/>
      <c r="AR854" s="74"/>
      <c r="AS854" s="74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</row>
    <row r="855" spans="1:57" ht="16.5" customHeight="1">
      <c r="A855" s="1"/>
      <c r="B855" s="17"/>
      <c r="C855" s="254"/>
      <c r="D855" s="17"/>
      <c r="E855" s="17"/>
      <c r="F855" s="17"/>
      <c r="G855" s="18"/>
      <c r="H855" s="17"/>
      <c r="I855" s="17"/>
      <c r="J855" s="17"/>
      <c r="K855" s="19"/>
      <c r="L855" s="19"/>
      <c r="M855" s="19"/>
      <c r="N855" s="19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74"/>
      <c r="AD855" s="74"/>
      <c r="AE855" s="74"/>
      <c r="AF855" s="74"/>
      <c r="AG855" s="74"/>
      <c r="AH855" s="74"/>
      <c r="AI855" s="74"/>
      <c r="AJ855" s="74"/>
      <c r="AK855" s="74"/>
      <c r="AL855" s="74"/>
      <c r="AM855" s="74"/>
      <c r="AN855" s="78"/>
      <c r="AO855" s="78"/>
      <c r="AP855" s="74"/>
      <c r="AQ855" s="74"/>
      <c r="AR855" s="74"/>
      <c r="AS855" s="74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</row>
    <row r="856" spans="1:57" ht="16.5" customHeight="1">
      <c r="A856" s="1"/>
      <c r="B856" s="17"/>
      <c r="C856" s="254"/>
      <c r="D856" s="17"/>
      <c r="E856" s="17"/>
      <c r="F856" s="17"/>
      <c r="G856" s="18"/>
      <c r="H856" s="17"/>
      <c r="I856" s="17"/>
      <c r="J856" s="17"/>
      <c r="K856" s="19"/>
      <c r="L856" s="19"/>
      <c r="M856" s="19"/>
      <c r="N856" s="19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74"/>
      <c r="AD856" s="74"/>
      <c r="AE856" s="74"/>
      <c r="AF856" s="74"/>
      <c r="AG856" s="74"/>
      <c r="AH856" s="74"/>
      <c r="AI856" s="74"/>
      <c r="AJ856" s="74"/>
      <c r="AK856" s="74"/>
      <c r="AL856" s="74"/>
      <c r="AM856" s="74"/>
      <c r="AN856" s="78"/>
      <c r="AO856" s="78"/>
      <c r="AP856" s="74"/>
      <c r="AQ856" s="74"/>
      <c r="AR856" s="74"/>
      <c r="AS856" s="74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</row>
    <row r="857" spans="1:57" ht="16.5" customHeight="1">
      <c r="A857" s="1"/>
      <c r="B857" s="17"/>
      <c r="C857" s="254"/>
      <c r="D857" s="17"/>
      <c r="E857" s="17"/>
      <c r="F857" s="17"/>
      <c r="G857" s="18"/>
      <c r="H857" s="17"/>
      <c r="I857" s="17"/>
      <c r="J857" s="17"/>
      <c r="K857" s="19"/>
      <c r="L857" s="19"/>
      <c r="M857" s="19"/>
      <c r="N857" s="19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74"/>
      <c r="AD857" s="74"/>
      <c r="AE857" s="74"/>
      <c r="AF857" s="74"/>
      <c r="AG857" s="74"/>
      <c r="AH857" s="74"/>
      <c r="AI857" s="74"/>
      <c r="AJ857" s="74"/>
      <c r="AK857" s="74"/>
      <c r="AL857" s="74"/>
      <c r="AM857" s="74"/>
      <c r="AN857" s="78"/>
      <c r="AO857" s="78"/>
      <c r="AP857" s="74"/>
      <c r="AQ857" s="74"/>
      <c r="AR857" s="74"/>
      <c r="AS857" s="74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</row>
    <row r="858" spans="1:57" ht="16.5" customHeight="1">
      <c r="A858" s="1"/>
      <c r="B858" s="17"/>
      <c r="C858" s="254"/>
      <c r="D858" s="17"/>
      <c r="E858" s="17"/>
      <c r="F858" s="17"/>
      <c r="G858" s="18"/>
      <c r="H858" s="17"/>
      <c r="I858" s="17"/>
      <c r="J858" s="17"/>
      <c r="K858" s="19"/>
      <c r="L858" s="19"/>
      <c r="M858" s="19"/>
      <c r="N858" s="19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74"/>
      <c r="AD858" s="74"/>
      <c r="AE858" s="74"/>
      <c r="AF858" s="74"/>
      <c r="AG858" s="74"/>
      <c r="AH858" s="74"/>
      <c r="AI858" s="74"/>
      <c r="AJ858" s="74"/>
      <c r="AK858" s="74"/>
      <c r="AL858" s="74"/>
      <c r="AM858" s="74"/>
      <c r="AN858" s="78"/>
      <c r="AO858" s="78"/>
      <c r="AP858" s="74"/>
      <c r="AQ858" s="74"/>
      <c r="AR858" s="74"/>
      <c r="AS858" s="74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</row>
    <row r="859" spans="1:57" ht="16.5" customHeight="1">
      <c r="A859" s="1"/>
      <c r="B859" s="17"/>
      <c r="C859" s="254"/>
      <c r="D859" s="17"/>
      <c r="E859" s="17"/>
      <c r="F859" s="17"/>
      <c r="G859" s="18"/>
      <c r="H859" s="17"/>
      <c r="I859" s="17"/>
      <c r="J859" s="17"/>
      <c r="K859" s="19"/>
      <c r="L859" s="19"/>
      <c r="M859" s="19"/>
      <c r="N859" s="19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74"/>
      <c r="AD859" s="74"/>
      <c r="AE859" s="74"/>
      <c r="AF859" s="74"/>
      <c r="AG859" s="74"/>
      <c r="AH859" s="74"/>
      <c r="AI859" s="74"/>
      <c r="AJ859" s="74"/>
      <c r="AK859" s="74"/>
      <c r="AL859" s="74"/>
      <c r="AM859" s="74"/>
      <c r="AN859" s="78"/>
      <c r="AO859" s="78"/>
      <c r="AP859" s="74"/>
      <c r="AQ859" s="74"/>
      <c r="AR859" s="74"/>
      <c r="AS859" s="74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</row>
    <row r="860" spans="1:57" ht="16.5" customHeight="1">
      <c r="A860" s="1"/>
      <c r="B860" s="17"/>
      <c r="C860" s="254"/>
      <c r="D860" s="17"/>
      <c r="E860" s="17"/>
      <c r="F860" s="17"/>
      <c r="G860" s="18"/>
      <c r="H860" s="17"/>
      <c r="I860" s="17"/>
      <c r="J860" s="17"/>
      <c r="K860" s="19"/>
      <c r="L860" s="19"/>
      <c r="M860" s="19"/>
      <c r="N860" s="19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74"/>
      <c r="AD860" s="74"/>
      <c r="AE860" s="74"/>
      <c r="AF860" s="74"/>
      <c r="AG860" s="74"/>
      <c r="AH860" s="74"/>
      <c r="AI860" s="74"/>
      <c r="AJ860" s="74"/>
      <c r="AK860" s="74"/>
      <c r="AL860" s="74"/>
      <c r="AM860" s="74"/>
      <c r="AN860" s="78"/>
      <c r="AO860" s="78"/>
      <c r="AP860" s="74"/>
      <c r="AQ860" s="74"/>
      <c r="AR860" s="74"/>
      <c r="AS860" s="74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</row>
    <row r="861" spans="1:57" ht="16.5" customHeight="1">
      <c r="A861" s="1"/>
      <c r="B861" s="17"/>
      <c r="C861" s="254"/>
      <c r="D861" s="17"/>
      <c r="E861" s="17"/>
      <c r="F861" s="17"/>
      <c r="G861" s="18"/>
      <c r="H861" s="17"/>
      <c r="I861" s="17"/>
      <c r="J861" s="17"/>
      <c r="K861" s="19"/>
      <c r="L861" s="19"/>
      <c r="M861" s="19"/>
      <c r="N861" s="19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74"/>
      <c r="AD861" s="74"/>
      <c r="AE861" s="74"/>
      <c r="AF861" s="74"/>
      <c r="AG861" s="74"/>
      <c r="AH861" s="74"/>
      <c r="AI861" s="74"/>
      <c r="AJ861" s="74"/>
      <c r="AK861" s="74"/>
      <c r="AL861" s="74"/>
      <c r="AM861" s="74"/>
      <c r="AN861" s="78"/>
      <c r="AO861" s="78"/>
      <c r="AP861" s="74"/>
      <c r="AQ861" s="74"/>
      <c r="AR861" s="74"/>
      <c r="AS861" s="74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</row>
    <row r="862" spans="1:57" ht="16.5" customHeight="1">
      <c r="A862" s="1"/>
      <c r="B862" s="17"/>
      <c r="C862" s="254"/>
      <c r="D862" s="17"/>
      <c r="E862" s="17"/>
      <c r="F862" s="17"/>
      <c r="G862" s="18"/>
      <c r="H862" s="17"/>
      <c r="I862" s="17"/>
      <c r="J862" s="17"/>
      <c r="K862" s="19"/>
      <c r="L862" s="19"/>
      <c r="M862" s="19"/>
      <c r="N862" s="19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74"/>
      <c r="AD862" s="74"/>
      <c r="AE862" s="74"/>
      <c r="AF862" s="74"/>
      <c r="AG862" s="74"/>
      <c r="AH862" s="74"/>
      <c r="AI862" s="74"/>
      <c r="AJ862" s="74"/>
      <c r="AK862" s="74"/>
      <c r="AL862" s="74"/>
      <c r="AM862" s="74"/>
      <c r="AN862" s="78"/>
      <c r="AO862" s="78"/>
      <c r="AP862" s="74"/>
      <c r="AQ862" s="74"/>
      <c r="AR862" s="74"/>
      <c r="AS862" s="74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</row>
    <row r="863" spans="1:57" ht="16.5" customHeight="1">
      <c r="A863" s="1"/>
      <c r="B863" s="17"/>
      <c r="C863" s="254"/>
      <c r="D863" s="17"/>
      <c r="E863" s="17"/>
      <c r="F863" s="17"/>
      <c r="G863" s="18"/>
      <c r="H863" s="17"/>
      <c r="I863" s="17"/>
      <c r="J863" s="17"/>
      <c r="K863" s="19"/>
      <c r="L863" s="19"/>
      <c r="M863" s="19"/>
      <c r="N863" s="19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74"/>
      <c r="AD863" s="74"/>
      <c r="AE863" s="74"/>
      <c r="AF863" s="74"/>
      <c r="AG863" s="74"/>
      <c r="AH863" s="74"/>
      <c r="AI863" s="74"/>
      <c r="AJ863" s="74"/>
      <c r="AK863" s="74"/>
      <c r="AL863" s="74"/>
      <c r="AM863" s="74"/>
      <c r="AN863" s="78"/>
      <c r="AO863" s="78"/>
      <c r="AP863" s="74"/>
      <c r="AQ863" s="74"/>
      <c r="AR863" s="74"/>
      <c r="AS863" s="74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</row>
    <row r="864" spans="1:57" ht="16.5" customHeight="1">
      <c r="A864" s="1"/>
      <c r="B864" s="17"/>
      <c r="C864" s="254"/>
      <c r="D864" s="17"/>
      <c r="E864" s="17"/>
      <c r="F864" s="17"/>
      <c r="G864" s="18"/>
      <c r="H864" s="17"/>
      <c r="I864" s="17"/>
      <c r="J864" s="17"/>
      <c r="K864" s="19"/>
      <c r="L864" s="19"/>
      <c r="M864" s="19"/>
      <c r="N864" s="19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74"/>
      <c r="AD864" s="74"/>
      <c r="AE864" s="74"/>
      <c r="AF864" s="74"/>
      <c r="AG864" s="74"/>
      <c r="AH864" s="74"/>
      <c r="AI864" s="74"/>
      <c r="AJ864" s="74"/>
      <c r="AK864" s="74"/>
      <c r="AL864" s="74"/>
      <c r="AM864" s="74"/>
      <c r="AN864" s="78"/>
      <c r="AO864" s="78"/>
      <c r="AP864" s="74"/>
      <c r="AQ864" s="74"/>
      <c r="AR864" s="74"/>
      <c r="AS864" s="74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</row>
    <row r="865" spans="1:57" ht="16.5" customHeight="1">
      <c r="A865" s="1"/>
      <c r="B865" s="17"/>
      <c r="C865" s="254"/>
      <c r="D865" s="17"/>
      <c r="E865" s="17"/>
      <c r="F865" s="17"/>
      <c r="G865" s="18"/>
      <c r="H865" s="17"/>
      <c r="I865" s="17"/>
      <c r="J865" s="17"/>
      <c r="K865" s="19"/>
      <c r="L865" s="19"/>
      <c r="M865" s="19"/>
      <c r="N865" s="19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74"/>
      <c r="AD865" s="74"/>
      <c r="AE865" s="74"/>
      <c r="AF865" s="74"/>
      <c r="AG865" s="74"/>
      <c r="AH865" s="74"/>
      <c r="AI865" s="74"/>
      <c r="AJ865" s="74"/>
      <c r="AK865" s="74"/>
      <c r="AL865" s="74"/>
      <c r="AM865" s="74"/>
      <c r="AN865" s="78"/>
      <c r="AO865" s="78"/>
      <c r="AP865" s="74"/>
      <c r="AQ865" s="74"/>
      <c r="AR865" s="74"/>
      <c r="AS865" s="74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</row>
    <row r="866" spans="1:57" ht="16.5" customHeight="1">
      <c r="A866" s="1"/>
      <c r="B866" s="17"/>
      <c r="C866" s="254"/>
      <c r="D866" s="17"/>
      <c r="E866" s="17"/>
      <c r="F866" s="17"/>
      <c r="G866" s="18"/>
      <c r="H866" s="17"/>
      <c r="I866" s="17"/>
      <c r="J866" s="17"/>
      <c r="K866" s="19"/>
      <c r="L866" s="19"/>
      <c r="M866" s="19"/>
      <c r="N866" s="19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74"/>
      <c r="AD866" s="74"/>
      <c r="AE866" s="74"/>
      <c r="AF866" s="74"/>
      <c r="AG866" s="74"/>
      <c r="AH866" s="74"/>
      <c r="AI866" s="74"/>
      <c r="AJ866" s="74"/>
      <c r="AK866" s="74"/>
      <c r="AL866" s="74"/>
      <c r="AM866" s="74"/>
      <c r="AN866" s="78"/>
      <c r="AO866" s="78"/>
      <c r="AP866" s="74"/>
      <c r="AQ866" s="74"/>
      <c r="AR866" s="74"/>
      <c r="AS866" s="74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</row>
    <row r="867" spans="1:57" ht="16.5" customHeight="1">
      <c r="A867" s="1"/>
      <c r="B867" s="17"/>
      <c r="C867" s="254"/>
      <c r="D867" s="17"/>
      <c r="E867" s="17"/>
      <c r="F867" s="17"/>
      <c r="G867" s="18"/>
      <c r="H867" s="17"/>
      <c r="I867" s="17"/>
      <c r="J867" s="17"/>
      <c r="K867" s="19"/>
      <c r="L867" s="19"/>
      <c r="M867" s="19"/>
      <c r="N867" s="19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74"/>
      <c r="AD867" s="74"/>
      <c r="AE867" s="74"/>
      <c r="AF867" s="74"/>
      <c r="AG867" s="74"/>
      <c r="AH867" s="74"/>
      <c r="AI867" s="74"/>
      <c r="AJ867" s="74"/>
      <c r="AK867" s="74"/>
      <c r="AL867" s="74"/>
      <c r="AM867" s="74"/>
      <c r="AN867" s="78"/>
      <c r="AO867" s="78"/>
      <c r="AP867" s="74"/>
      <c r="AQ867" s="74"/>
      <c r="AR867" s="74"/>
      <c r="AS867" s="74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</row>
    <row r="868" spans="1:57" ht="16.5" customHeight="1">
      <c r="A868" s="1"/>
      <c r="B868" s="17"/>
      <c r="C868" s="254"/>
      <c r="D868" s="17"/>
      <c r="E868" s="17"/>
      <c r="F868" s="17"/>
      <c r="G868" s="18"/>
      <c r="H868" s="17"/>
      <c r="I868" s="17"/>
      <c r="J868" s="17"/>
      <c r="K868" s="19"/>
      <c r="L868" s="19"/>
      <c r="M868" s="19"/>
      <c r="N868" s="19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74"/>
      <c r="AD868" s="74"/>
      <c r="AE868" s="74"/>
      <c r="AF868" s="74"/>
      <c r="AG868" s="74"/>
      <c r="AH868" s="74"/>
      <c r="AI868" s="74"/>
      <c r="AJ868" s="74"/>
      <c r="AK868" s="74"/>
      <c r="AL868" s="74"/>
      <c r="AM868" s="74"/>
      <c r="AN868" s="78"/>
      <c r="AO868" s="78"/>
      <c r="AP868" s="74"/>
      <c r="AQ868" s="74"/>
      <c r="AR868" s="74"/>
      <c r="AS868" s="74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</row>
    <row r="869" spans="1:57" ht="16.5" customHeight="1">
      <c r="A869" s="1"/>
      <c r="B869" s="17"/>
      <c r="C869" s="254"/>
      <c r="D869" s="17"/>
      <c r="E869" s="17"/>
      <c r="F869" s="17"/>
      <c r="G869" s="18"/>
      <c r="H869" s="17"/>
      <c r="I869" s="17"/>
      <c r="J869" s="17"/>
      <c r="K869" s="19"/>
      <c r="L869" s="19"/>
      <c r="M869" s="19"/>
      <c r="N869" s="19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74"/>
      <c r="AD869" s="74"/>
      <c r="AE869" s="74"/>
      <c r="AF869" s="74"/>
      <c r="AG869" s="74"/>
      <c r="AH869" s="74"/>
      <c r="AI869" s="74"/>
      <c r="AJ869" s="74"/>
      <c r="AK869" s="74"/>
      <c r="AL869" s="74"/>
      <c r="AM869" s="74"/>
      <c r="AN869" s="78"/>
      <c r="AO869" s="78"/>
      <c r="AP869" s="74"/>
      <c r="AQ869" s="74"/>
      <c r="AR869" s="74"/>
      <c r="AS869" s="74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</row>
    <row r="870" spans="1:57" ht="16.5" customHeight="1">
      <c r="A870" s="1"/>
      <c r="B870" s="17"/>
      <c r="C870" s="254"/>
      <c r="D870" s="17"/>
      <c r="E870" s="17"/>
      <c r="F870" s="17"/>
      <c r="G870" s="18"/>
      <c r="H870" s="17"/>
      <c r="I870" s="17"/>
      <c r="J870" s="17"/>
      <c r="K870" s="19"/>
      <c r="L870" s="19"/>
      <c r="M870" s="19"/>
      <c r="N870" s="19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74"/>
      <c r="AD870" s="74"/>
      <c r="AE870" s="74"/>
      <c r="AF870" s="74"/>
      <c r="AG870" s="74"/>
      <c r="AH870" s="74"/>
      <c r="AI870" s="74"/>
      <c r="AJ870" s="74"/>
      <c r="AK870" s="74"/>
      <c r="AL870" s="74"/>
      <c r="AM870" s="74"/>
      <c r="AN870" s="78"/>
      <c r="AO870" s="78"/>
      <c r="AP870" s="74"/>
      <c r="AQ870" s="74"/>
      <c r="AR870" s="74"/>
      <c r="AS870" s="74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</row>
    <row r="871" spans="1:57" ht="16.5" customHeight="1">
      <c r="A871" s="1"/>
      <c r="B871" s="17"/>
      <c r="C871" s="254"/>
      <c r="D871" s="17"/>
      <c r="E871" s="17"/>
      <c r="F871" s="17"/>
      <c r="G871" s="18"/>
      <c r="H871" s="17"/>
      <c r="I871" s="17"/>
      <c r="J871" s="17"/>
      <c r="K871" s="19"/>
      <c r="L871" s="19"/>
      <c r="M871" s="19"/>
      <c r="N871" s="19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74"/>
      <c r="AD871" s="74"/>
      <c r="AE871" s="74"/>
      <c r="AF871" s="74"/>
      <c r="AG871" s="74"/>
      <c r="AH871" s="74"/>
      <c r="AI871" s="74"/>
      <c r="AJ871" s="74"/>
      <c r="AK871" s="74"/>
      <c r="AL871" s="74"/>
      <c r="AM871" s="74"/>
      <c r="AN871" s="78"/>
      <c r="AO871" s="78"/>
      <c r="AP871" s="74"/>
      <c r="AQ871" s="74"/>
      <c r="AR871" s="74"/>
      <c r="AS871" s="74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</row>
    <row r="872" spans="1:57" ht="16.5" customHeight="1">
      <c r="A872" s="1"/>
      <c r="B872" s="17"/>
      <c r="C872" s="254"/>
      <c r="D872" s="17"/>
      <c r="E872" s="17"/>
      <c r="F872" s="17"/>
      <c r="G872" s="18"/>
      <c r="H872" s="17"/>
      <c r="I872" s="17"/>
      <c r="J872" s="17"/>
      <c r="K872" s="19"/>
      <c r="L872" s="19"/>
      <c r="M872" s="19"/>
      <c r="N872" s="19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74"/>
      <c r="AD872" s="74"/>
      <c r="AE872" s="74"/>
      <c r="AF872" s="74"/>
      <c r="AG872" s="74"/>
      <c r="AH872" s="74"/>
      <c r="AI872" s="74"/>
      <c r="AJ872" s="74"/>
      <c r="AK872" s="74"/>
      <c r="AL872" s="74"/>
      <c r="AM872" s="74"/>
      <c r="AN872" s="78"/>
      <c r="AO872" s="78"/>
      <c r="AP872" s="74"/>
      <c r="AQ872" s="74"/>
      <c r="AR872" s="74"/>
      <c r="AS872" s="74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</row>
    <row r="873" spans="1:57" ht="16.5" customHeight="1">
      <c r="A873" s="1"/>
      <c r="B873" s="17"/>
      <c r="C873" s="254"/>
      <c r="D873" s="17"/>
      <c r="E873" s="17"/>
      <c r="F873" s="17"/>
      <c r="G873" s="18"/>
      <c r="H873" s="17"/>
      <c r="I873" s="17"/>
      <c r="J873" s="17"/>
      <c r="K873" s="19"/>
      <c r="L873" s="19"/>
      <c r="M873" s="19"/>
      <c r="N873" s="19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74"/>
      <c r="AD873" s="74"/>
      <c r="AE873" s="74"/>
      <c r="AF873" s="74"/>
      <c r="AG873" s="74"/>
      <c r="AH873" s="74"/>
      <c r="AI873" s="74"/>
      <c r="AJ873" s="74"/>
      <c r="AK873" s="74"/>
      <c r="AL873" s="74"/>
      <c r="AM873" s="74"/>
      <c r="AN873" s="78"/>
      <c r="AO873" s="78"/>
      <c r="AP873" s="74"/>
      <c r="AQ873" s="74"/>
      <c r="AR873" s="74"/>
      <c r="AS873" s="74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</row>
    <row r="874" spans="1:57" ht="16.5" customHeight="1">
      <c r="A874" s="1"/>
      <c r="B874" s="17"/>
      <c r="C874" s="254"/>
      <c r="D874" s="17"/>
      <c r="E874" s="17"/>
      <c r="F874" s="17"/>
      <c r="G874" s="18"/>
      <c r="H874" s="17"/>
      <c r="I874" s="17"/>
      <c r="J874" s="17"/>
      <c r="K874" s="19"/>
      <c r="L874" s="19"/>
      <c r="M874" s="19"/>
      <c r="N874" s="19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74"/>
      <c r="AD874" s="74"/>
      <c r="AE874" s="74"/>
      <c r="AF874" s="74"/>
      <c r="AG874" s="74"/>
      <c r="AH874" s="74"/>
      <c r="AI874" s="74"/>
      <c r="AJ874" s="74"/>
      <c r="AK874" s="74"/>
      <c r="AL874" s="74"/>
      <c r="AM874" s="74"/>
      <c r="AN874" s="78"/>
      <c r="AO874" s="78"/>
      <c r="AP874" s="74"/>
      <c r="AQ874" s="74"/>
      <c r="AR874" s="74"/>
      <c r="AS874" s="74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</row>
    <row r="875" spans="1:57" ht="16.5" customHeight="1">
      <c r="A875" s="1"/>
      <c r="B875" s="17"/>
      <c r="C875" s="254"/>
      <c r="D875" s="17"/>
      <c r="E875" s="17"/>
      <c r="F875" s="17"/>
      <c r="G875" s="18"/>
      <c r="H875" s="17"/>
      <c r="I875" s="17"/>
      <c r="J875" s="17"/>
      <c r="K875" s="19"/>
      <c r="L875" s="19"/>
      <c r="M875" s="19"/>
      <c r="N875" s="19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74"/>
      <c r="AD875" s="74"/>
      <c r="AE875" s="74"/>
      <c r="AF875" s="74"/>
      <c r="AG875" s="74"/>
      <c r="AH875" s="74"/>
      <c r="AI875" s="74"/>
      <c r="AJ875" s="74"/>
      <c r="AK875" s="74"/>
      <c r="AL875" s="74"/>
      <c r="AM875" s="74"/>
      <c r="AN875" s="78"/>
      <c r="AO875" s="78"/>
      <c r="AP875" s="74"/>
      <c r="AQ875" s="74"/>
      <c r="AR875" s="74"/>
      <c r="AS875" s="74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</row>
    <row r="876" spans="1:57" ht="16.5" customHeight="1">
      <c r="A876" s="1"/>
      <c r="B876" s="17"/>
      <c r="C876" s="254"/>
      <c r="D876" s="17"/>
      <c r="E876" s="17"/>
      <c r="F876" s="17"/>
      <c r="G876" s="18"/>
      <c r="H876" s="17"/>
      <c r="I876" s="17"/>
      <c r="J876" s="17"/>
      <c r="K876" s="19"/>
      <c r="L876" s="19"/>
      <c r="M876" s="19"/>
      <c r="N876" s="19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74"/>
      <c r="AD876" s="74"/>
      <c r="AE876" s="74"/>
      <c r="AF876" s="74"/>
      <c r="AG876" s="74"/>
      <c r="AH876" s="74"/>
      <c r="AI876" s="74"/>
      <c r="AJ876" s="74"/>
      <c r="AK876" s="74"/>
      <c r="AL876" s="74"/>
      <c r="AM876" s="74"/>
      <c r="AN876" s="78"/>
      <c r="AO876" s="78"/>
      <c r="AP876" s="74"/>
      <c r="AQ876" s="74"/>
      <c r="AR876" s="74"/>
      <c r="AS876" s="74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</row>
    <row r="877" spans="1:57" ht="16.5" customHeight="1">
      <c r="A877" s="1"/>
      <c r="B877" s="17"/>
      <c r="C877" s="254"/>
      <c r="D877" s="17"/>
      <c r="E877" s="17"/>
      <c r="F877" s="17"/>
      <c r="G877" s="18"/>
      <c r="H877" s="17"/>
      <c r="I877" s="17"/>
      <c r="J877" s="17"/>
      <c r="K877" s="19"/>
      <c r="L877" s="19"/>
      <c r="M877" s="19"/>
      <c r="N877" s="19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74"/>
      <c r="AD877" s="74"/>
      <c r="AE877" s="74"/>
      <c r="AF877" s="74"/>
      <c r="AG877" s="74"/>
      <c r="AH877" s="74"/>
      <c r="AI877" s="74"/>
      <c r="AJ877" s="74"/>
      <c r="AK877" s="74"/>
      <c r="AL877" s="74"/>
      <c r="AM877" s="74"/>
      <c r="AN877" s="78"/>
      <c r="AO877" s="78"/>
      <c r="AP877" s="74"/>
      <c r="AQ877" s="74"/>
      <c r="AR877" s="74"/>
      <c r="AS877" s="74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</row>
    <row r="878" spans="1:57" ht="16.5" customHeight="1">
      <c r="A878" s="1"/>
      <c r="B878" s="17"/>
      <c r="C878" s="254"/>
      <c r="D878" s="17"/>
      <c r="E878" s="17"/>
      <c r="F878" s="17"/>
      <c r="G878" s="18"/>
      <c r="H878" s="17"/>
      <c r="I878" s="17"/>
      <c r="J878" s="17"/>
      <c r="K878" s="19"/>
      <c r="L878" s="19"/>
      <c r="M878" s="19"/>
      <c r="N878" s="19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74"/>
      <c r="AD878" s="74"/>
      <c r="AE878" s="74"/>
      <c r="AF878" s="74"/>
      <c r="AG878" s="74"/>
      <c r="AH878" s="74"/>
      <c r="AI878" s="74"/>
      <c r="AJ878" s="74"/>
      <c r="AK878" s="74"/>
      <c r="AL878" s="74"/>
      <c r="AM878" s="74"/>
      <c r="AN878" s="78"/>
      <c r="AO878" s="78"/>
      <c r="AP878" s="74"/>
      <c r="AQ878" s="74"/>
      <c r="AR878" s="74"/>
      <c r="AS878" s="74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</row>
    <row r="879" spans="1:57" ht="16.5" customHeight="1">
      <c r="A879" s="1"/>
      <c r="B879" s="17"/>
      <c r="C879" s="254"/>
      <c r="D879" s="17"/>
      <c r="E879" s="17"/>
      <c r="F879" s="17"/>
      <c r="G879" s="18"/>
      <c r="H879" s="17"/>
      <c r="I879" s="17"/>
      <c r="J879" s="17"/>
      <c r="K879" s="19"/>
      <c r="L879" s="19"/>
      <c r="M879" s="19"/>
      <c r="N879" s="19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74"/>
      <c r="AD879" s="74"/>
      <c r="AE879" s="74"/>
      <c r="AF879" s="74"/>
      <c r="AG879" s="74"/>
      <c r="AH879" s="74"/>
      <c r="AI879" s="74"/>
      <c r="AJ879" s="74"/>
      <c r="AK879" s="74"/>
      <c r="AL879" s="74"/>
      <c r="AM879" s="74"/>
      <c r="AN879" s="78"/>
      <c r="AO879" s="78"/>
      <c r="AP879" s="74"/>
      <c r="AQ879" s="74"/>
      <c r="AR879" s="74"/>
      <c r="AS879" s="74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</row>
    <row r="880" spans="1:57" ht="16.5" customHeight="1">
      <c r="A880" s="1"/>
      <c r="B880" s="17"/>
      <c r="C880" s="254"/>
      <c r="D880" s="17"/>
      <c r="E880" s="17"/>
      <c r="F880" s="17"/>
      <c r="G880" s="18"/>
      <c r="H880" s="17"/>
      <c r="I880" s="17"/>
      <c r="J880" s="17"/>
      <c r="K880" s="19"/>
      <c r="L880" s="19"/>
      <c r="M880" s="19"/>
      <c r="N880" s="19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74"/>
      <c r="AD880" s="74"/>
      <c r="AE880" s="74"/>
      <c r="AF880" s="74"/>
      <c r="AG880" s="74"/>
      <c r="AH880" s="74"/>
      <c r="AI880" s="74"/>
      <c r="AJ880" s="74"/>
      <c r="AK880" s="74"/>
      <c r="AL880" s="74"/>
      <c r="AM880" s="74"/>
      <c r="AN880" s="78"/>
      <c r="AO880" s="78"/>
      <c r="AP880" s="74"/>
      <c r="AQ880" s="74"/>
      <c r="AR880" s="74"/>
      <c r="AS880" s="74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</row>
    <row r="881" spans="1:57" ht="16.5" customHeight="1">
      <c r="A881" s="1"/>
      <c r="B881" s="17"/>
      <c r="C881" s="254"/>
      <c r="D881" s="17"/>
      <c r="E881" s="17"/>
      <c r="F881" s="17"/>
      <c r="G881" s="18"/>
      <c r="H881" s="17"/>
      <c r="I881" s="17"/>
      <c r="J881" s="17"/>
      <c r="K881" s="19"/>
      <c r="L881" s="19"/>
      <c r="M881" s="19"/>
      <c r="N881" s="19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74"/>
      <c r="AD881" s="74"/>
      <c r="AE881" s="74"/>
      <c r="AF881" s="74"/>
      <c r="AG881" s="74"/>
      <c r="AH881" s="74"/>
      <c r="AI881" s="74"/>
      <c r="AJ881" s="74"/>
      <c r="AK881" s="74"/>
      <c r="AL881" s="74"/>
      <c r="AM881" s="74"/>
      <c r="AN881" s="78"/>
      <c r="AO881" s="78"/>
      <c r="AP881" s="74"/>
      <c r="AQ881" s="74"/>
      <c r="AR881" s="74"/>
      <c r="AS881" s="74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</row>
    <row r="882" spans="1:57" ht="16.5" customHeight="1">
      <c r="A882" s="1"/>
      <c r="B882" s="17"/>
      <c r="C882" s="254"/>
      <c r="D882" s="17"/>
      <c r="E882" s="17"/>
      <c r="F882" s="17"/>
      <c r="G882" s="18"/>
      <c r="H882" s="17"/>
      <c r="I882" s="17"/>
      <c r="J882" s="17"/>
      <c r="K882" s="19"/>
      <c r="L882" s="19"/>
      <c r="M882" s="19"/>
      <c r="N882" s="19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74"/>
      <c r="AD882" s="74"/>
      <c r="AE882" s="74"/>
      <c r="AF882" s="74"/>
      <c r="AG882" s="74"/>
      <c r="AH882" s="74"/>
      <c r="AI882" s="74"/>
      <c r="AJ882" s="74"/>
      <c r="AK882" s="74"/>
      <c r="AL882" s="74"/>
      <c r="AM882" s="74"/>
      <c r="AN882" s="78"/>
      <c r="AO882" s="78"/>
      <c r="AP882" s="74"/>
      <c r="AQ882" s="74"/>
      <c r="AR882" s="74"/>
      <c r="AS882" s="74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</row>
    <row r="883" spans="1:57" ht="16.5" customHeight="1">
      <c r="A883" s="1"/>
      <c r="B883" s="17"/>
      <c r="C883" s="254"/>
      <c r="D883" s="17"/>
      <c r="E883" s="17"/>
      <c r="F883" s="17"/>
      <c r="G883" s="18"/>
      <c r="H883" s="17"/>
      <c r="I883" s="17"/>
      <c r="J883" s="17"/>
      <c r="K883" s="19"/>
      <c r="L883" s="19"/>
      <c r="M883" s="19"/>
      <c r="N883" s="19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74"/>
      <c r="AD883" s="74"/>
      <c r="AE883" s="74"/>
      <c r="AF883" s="74"/>
      <c r="AG883" s="74"/>
      <c r="AH883" s="74"/>
      <c r="AI883" s="74"/>
      <c r="AJ883" s="74"/>
      <c r="AK883" s="74"/>
      <c r="AL883" s="74"/>
      <c r="AM883" s="74"/>
      <c r="AN883" s="78"/>
      <c r="AO883" s="78"/>
      <c r="AP883" s="74"/>
      <c r="AQ883" s="74"/>
      <c r="AR883" s="74"/>
      <c r="AS883" s="74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</row>
    <row r="884" spans="1:57" ht="16.5" customHeight="1">
      <c r="A884" s="1"/>
      <c r="B884" s="17"/>
      <c r="C884" s="254"/>
      <c r="D884" s="17"/>
      <c r="E884" s="17"/>
      <c r="F884" s="17"/>
      <c r="G884" s="18"/>
      <c r="H884" s="17"/>
      <c r="I884" s="17"/>
      <c r="J884" s="17"/>
      <c r="K884" s="19"/>
      <c r="L884" s="19"/>
      <c r="M884" s="19"/>
      <c r="N884" s="19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74"/>
      <c r="AD884" s="74"/>
      <c r="AE884" s="74"/>
      <c r="AF884" s="74"/>
      <c r="AG884" s="74"/>
      <c r="AH884" s="74"/>
      <c r="AI884" s="74"/>
      <c r="AJ884" s="74"/>
      <c r="AK884" s="74"/>
      <c r="AL884" s="74"/>
      <c r="AM884" s="74"/>
      <c r="AN884" s="78"/>
      <c r="AO884" s="78"/>
      <c r="AP884" s="74"/>
      <c r="AQ884" s="74"/>
      <c r="AR884" s="74"/>
      <c r="AS884" s="74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</row>
    <row r="885" spans="1:57" ht="16.5" customHeight="1">
      <c r="A885" s="1"/>
      <c r="B885" s="17"/>
      <c r="C885" s="254"/>
      <c r="D885" s="17"/>
      <c r="E885" s="17"/>
      <c r="F885" s="17"/>
      <c r="G885" s="18"/>
      <c r="H885" s="17"/>
      <c r="I885" s="17"/>
      <c r="J885" s="17"/>
      <c r="K885" s="19"/>
      <c r="L885" s="19"/>
      <c r="M885" s="19"/>
      <c r="N885" s="19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74"/>
      <c r="AD885" s="74"/>
      <c r="AE885" s="74"/>
      <c r="AF885" s="74"/>
      <c r="AG885" s="74"/>
      <c r="AH885" s="74"/>
      <c r="AI885" s="74"/>
      <c r="AJ885" s="74"/>
      <c r="AK885" s="74"/>
      <c r="AL885" s="74"/>
      <c r="AM885" s="74"/>
      <c r="AN885" s="78"/>
      <c r="AO885" s="78"/>
      <c r="AP885" s="74"/>
      <c r="AQ885" s="74"/>
      <c r="AR885" s="74"/>
      <c r="AS885" s="74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</row>
    <row r="886" spans="1:57" ht="16.5" customHeight="1">
      <c r="A886" s="1"/>
      <c r="B886" s="17"/>
      <c r="C886" s="254"/>
      <c r="D886" s="17"/>
      <c r="E886" s="17"/>
      <c r="F886" s="17"/>
      <c r="G886" s="18"/>
      <c r="H886" s="17"/>
      <c r="I886" s="17"/>
      <c r="J886" s="17"/>
      <c r="K886" s="19"/>
      <c r="L886" s="19"/>
      <c r="M886" s="19"/>
      <c r="N886" s="19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74"/>
      <c r="AD886" s="74"/>
      <c r="AE886" s="74"/>
      <c r="AF886" s="74"/>
      <c r="AG886" s="74"/>
      <c r="AH886" s="74"/>
      <c r="AI886" s="74"/>
      <c r="AJ886" s="74"/>
      <c r="AK886" s="74"/>
      <c r="AL886" s="74"/>
      <c r="AM886" s="74"/>
      <c r="AN886" s="78"/>
      <c r="AO886" s="78"/>
      <c r="AP886" s="74"/>
      <c r="AQ886" s="74"/>
      <c r="AR886" s="74"/>
      <c r="AS886" s="74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</row>
    <row r="887" spans="1:57" ht="16.5" customHeight="1">
      <c r="A887" s="1"/>
      <c r="B887" s="17"/>
      <c r="C887" s="254"/>
      <c r="D887" s="17"/>
      <c r="E887" s="17"/>
      <c r="F887" s="17"/>
      <c r="G887" s="18"/>
      <c r="H887" s="17"/>
      <c r="I887" s="17"/>
      <c r="J887" s="17"/>
      <c r="K887" s="19"/>
      <c r="L887" s="19"/>
      <c r="M887" s="19"/>
      <c r="N887" s="19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74"/>
      <c r="AD887" s="74"/>
      <c r="AE887" s="74"/>
      <c r="AF887" s="74"/>
      <c r="AG887" s="74"/>
      <c r="AH887" s="74"/>
      <c r="AI887" s="74"/>
      <c r="AJ887" s="74"/>
      <c r="AK887" s="74"/>
      <c r="AL887" s="74"/>
      <c r="AM887" s="74"/>
      <c r="AN887" s="78"/>
      <c r="AO887" s="78"/>
      <c r="AP887" s="74"/>
      <c r="AQ887" s="74"/>
      <c r="AR887" s="74"/>
      <c r="AS887" s="74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</row>
    <row r="888" spans="1:57" ht="16.5" customHeight="1">
      <c r="A888" s="1"/>
      <c r="B888" s="17"/>
      <c r="C888" s="254"/>
      <c r="D888" s="17"/>
      <c r="E888" s="17"/>
      <c r="F888" s="17"/>
      <c r="G888" s="18"/>
      <c r="H888" s="17"/>
      <c r="I888" s="17"/>
      <c r="J888" s="17"/>
      <c r="K888" s="19"/>
      <c r="L888" s="19"/>
      <c r="M888" s="19"/>
      <c r="N888" s="19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74"/>
      <c r="AD888" s="74"/>
      <c r="AE888" s="74"/>
      <c r="AF888" s="74"/>
      <c r="AG888" s="74"/>
      <c r="AH888" s="74"/>
      <c r="AI888" s="74"/>
      <c r="AJ888" s="74"/>
      <c r="AK888" s="74"/>
      <c r="AL888" s="74"/>
      <c r="AM888" s="74"/>
      <c r="AN888" s="78"/>
      <c r="AO888" s="78"/>
      <c r="AP888" s="74"/>
      <c r="AQ888" s="74"/>
      <c r="AR888" s="74"/>
      <c r="AS888" s="74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</row>
    <row r="889" spans="1:57" ht="16.5" customHeight="1">
      <c r="A889" s="1"/>
      <c r="B889" s="17"/>
      <c r="C889" s="254"/>
      <c r="D889" s="17"/>
      <c r="E889" s="17"/>
      <c r="F889" s="17"/>
      <c r="G889" s="18"/>
      <c r="H889" s="17"/>
      <c r="I889" s="17"/>
      <c r="J889" s="17"/>
      <c r="K889" s="19"/>
      <c r="L889" s="19"/>
      <c r="M889" s="19"/>
      <c r="N889" s="19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74"/>
      <c r="AD889" s="74"/>
      <c r="AE889" s="74"/>
      <c r="AF889" s="74"/>
      <c r="AG889" s="74"/>
      <c r="AH889" s="74"/>
      <c r="AI889" s="74"/>
      <c r="AJ889" s="74"/>
      <c r="AK889" s="74"/>
      <c r="AL889" s="74"/>
      <c r="AM889" s="74"/>
      <c r="AN889" s="78"/>
      <c r="AO889" s="78"/>
      <c r="AP889" s="74"/>
      <c r="AQ889" s="74"/>
      <c r="AR889" s="74"/>
      <c r="AS889" s="74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</row>
    <row r="890" spans="1:57" ht="16.5" customHeight="1">
      <c r="A890" s="1"/>
      <c r="B890" s="17"/>
      <c r="C890" s="254"/>
      <c r="D890" s="17"/>
      <c r="E890" s="17"/>
      <c r="F890" s="17"/>
      <c r="G890" s="18"/>
      <c r="H890" s="17"/>
      <c r="I890" s="17"/>
      <c r="J890" s="17"/>
      <c r="K890" s="19"/>
      <c r="L890" s="19"/>
      <c r="M890" s="19"/>
      <c r="N890" s="19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74"/>
      <c r="AD890" s="74"/>
      <c r="AE890" s="74"/>
      <c r="AF890" s="74"/>
      <c r="AG890" s="74"/>
      <c r="AH890" s="74"/>
      <c r="AI890" s="74"/>
      <c r="AJ890" s="74"/>
      <c r="AK890" s="74"/>
      <c r="AL890" s="74"/>
      <c r="AM890" s="74"/>
      <c r="AN890" s="78"/>
      <c r="AO890" s="78"/>
      <c r="AP890" s="74"/>
      <c r="AQ890" s="74"/>
      <c r="AR890" s="74"/>
      <c r="AS890" s="74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</row>
    <row r="891" spans="1:57" ht="16.5" customHeight="1">
      <c r="A891" s="1"/>
      <c r="B891" s="17"/>
      <c r="C891" s="254"/>
      <c r="D891" s="17"/>
      <c r="E891" s="17"/>
      <c r="F891" s="17"/>
      <c r="G891" s="18"/>
      <c r="H891" s="17"/>
      <c r="I891" s="17"/>
      <c r="J891" s="17"/>
      <c r="K891" s="19"/>
      <c r="L891" s="19"/>
      <c r="M891" s="19"/>
      <c r="N891" s="19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74"/>
      <c r="AD891" s="74"/>
      <c r="AE891" s="74"/>
      <c r="AF891" s="74"/>
      <c r="AG891" s="74"/>
      <c r="AH891" s="74"/>
      <c r="AI891" s="74"/>
      <c r="AJ891" s="74"/>
      <c r="AK891" s="74"/>
      <c r="AL891" s="74"/>
      <c r="AM891" s="74"/>
      <c r="AN891" s="78"/>
      <c r="AO891" s="78"/>
      <c r="AP891" s="74"/>
      <c r="AQ891" s="74"/>
      <c r="AR891" s="74"/>
      <c r="AS891" s="74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</row>
    <row r="892" spans="1:57" ht="16.5" customHeight="1">
      <c r="A892" s="1"/>
      <c r="B892" s="17"/>
      <c r="C892" s="254"/>
      <c r="D892" s="17"/>
      <c r="E892" s="17"/>
      <c r="F892" s="17"/>
      <c r="G892" s="18"/>
      <c r="H892" s="17"/>
      <c r="I892" s="17"/>
      <c r="J892" s="17"/>
      <c r="K892" s="19"/>
      <c r="L892" s="19"/>
      <c r="M892" s="19"/>
      <c r="N892" s="19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74"/>
      <c r="AD892" s="74"/>
      <c r="AE892" s="74"/>
      <c r="AF892" s="74"/>
      <c r="AG892" s="74"/>
      <c r="AH892" s="74"/>
      <c r="AI892" s="74"/>
      <c r="AJ892" s="74"/>
      <c r="AK892" s="74"/>
      <c r="AL892" s="74"/>
      <c r="AM892" s="74"/>
      <c r="AN892" s="78"/>
      <c r="AO892" s="78"/>
      <c r="AP892" s="74"/>
      <c r="AQ892" s="74"/>
      <c r="AR892" s="74"/>
      <c r="AS892" s="74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</row>
    <row r="893" spans="1:57" ht="16.5" customHeight="1">
      <c r="A893" s="1"/>
      <c r="B893" s="17"/>
      <c r="C893" s="254"/>
      <c r="D893" s="17"/>
      <c r="E893" s="17"/>
      <c r="F893" s="17"/>
      <c r="G893" s="18"/>
      <c r="H893" s="17"/>
      <c r="I893" s="17"/>
      <c r="J893" s="17"/>
      <c r="K893" s="19"/>
      <c r="L893" s="19"/>
      <c r="M893" s="19"/>
      <c r="N893" s="19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74"/>
      <c r="AD893" s="74"/>
      <c r="AE893" s="74"/>
      <c r="AF893" s="74"/>
      <c r="AG893" s="74"/>
      <c r="AH893" s="74"/>
      <c r="AI893" s="74"/>
      <c r="AJ893" s="74"/>
      <c r="AK893" s="74"/>
      <c r="AL893" s="74"/>
      <c r="AM893" s="74"/>
      <c r="AN893" s="78"/>
      <c r="AO893" s="78"/>
      <c r="AP893" s="74"/>
      <c r="AQ893" s="74"/>
      <c r="AR893" s="74"/>
      <c r="AS893" s="74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</row>
    <row r="894" spans="1:57" ht="16.5" customHeight="1">
      <c r="A894" s="1"/>
      <c r="B894" s="17"/>
      <c r="C894" s="254"/>
      <c r="D894" s="17"/>
      <c r="E894" s="17"/>
      <c r="F894" s="17"/>
      <c r="G894" s="18"/>
      <c r="H894" s="17"/>
      <c r="I894" s="17"/>
      <c r="J894" s="17"/>
      <c r="K894" s="19"/>
      <c r="L894" s="19"/>
      <c r="M894" s="19"/>
      <c r="N894" s="19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74"/>
      <c r="AD894" s="74"/>
      <c r="AE894" s="74"/>
      <c r="AF894" s="74"/>
      <c r="AG894" s="74"/>
      <c r="AH894" s="74"/>
      <c r="AI894" s="74"/>
      <c r="AJ894" s="74"/>
      <c r="AK894" s="74"/>
      <c r="AL894" s="74"/>
      <c r="AM894" s="74"/>
      <c r="AN894" s="78"/>
      <c r="AO894" s="78"/>
      <c r="AP894" s="74"/>
      <c r="AQ894" s="74"/>
      <c r="AR894" s="74"/>
      <c r="AS894" s="74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</row>
    <row r="895" spans="1:57" ht="16.5" customHeight="1">
      <c r="A895" s="1"/>
      <c r="B895" s="17"/>
      <c r="C895" s="254"/>
      <c r="D895" s="17"/>
      <c r="E895" s="17"/>
      <c r="F895" s="17"/>
      <c r="G895" s="18"/>
      <c r="H895" s="17"/>
      <c r="I895" s="17"/>
      <c r="J895" s="17"/>
      <c r="K895" s="19"/>
      <c r="L895" s="19"/>
      <c r="M895" s="19"/>
      <c r="N895" s="19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74"/>
      <c r="AD895" s="74"/>
      <c r="AE895" s="74"/>
      <c r="AF895" s="74"/>
      <c r="AG895" s="74"/>
      <c r="AH895" s="74"/>
      <c r="AI895" s="74"/>
      <c r="AJ895" s="74"/>
      <c r="AK895" s="74"/>
      <c r="AL895" s="74"/>
      <c r="AM895" s="74"/>
      <c r="AN895" s="78"/>
      <c r="AO895" s="78"/>
      <c r="AP895" s="74"/>
      <c r="AQ895" s="74"/>
      <c r="AR895" s="74"/>
      <c r="AS895" s="74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</row>
    <row r="896" spans="1:57" ht="16.5" customHeight="1">
      <c r="A896" s="1"/>
      <c r="B896" s="17"/>
      <c r="C896" s="254"/>
      <c r="D896" s="17"/>
      <c r="E896" s="17"/>
      <c r="F896" s="17"/>
      <c r="G896" s="18"/>
      <c r="H896" s="17"/>
      <c r="I896" s="17"/>
      <c r="J896" s="17"/>
      <c r="K896" s="19"/>
      <c r="L896" s="19"/>
      <c r="M896" s="19"/>
      <c r="N896" s="19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74"/>
      <c r="AD896" s="74"/>
      <c r="AE896" s="74"/>
      <c r="AF896" s="74"/>
      <c r="AG896" s="74"/>
      <c r="AH896" s="74"/>
      <c r="AI896" s="74"/>
      <c r="AJ896" s="74"/>
      <c r="AK896" s="74"/>
      <c r="AL896" s="74"/>
      <c r="AM896" s="74"/>
      <c r="AN896" s="78"/>
      <c r="AO896" s="78"/>
      <c r="AP896" s="74"/>
      <c r="AQ896" s="74"/>
      <c r="AR896" s="74"/>
      <c r="AS896" s="74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</row>
    <row r="897" spans="1:57" ht="16.5" customHeight="1">
      <c r="A897" s="1"/>
      <c r="B897" s="17"/>
      <c r="C897" s="254"/>
      <c r="D897" s="17"/>
      <c r="E897" s="17"/>
      <c r="F897" s="17"/>
      <c r="G897" s="18"/>
      <c r="H897" s="17"/>
      <c r="I897" s="17"/>
      <c r="J897" s="17"/>
      <c r="K897" s="19"/>
      <c r="L897" s="19"/>
      <c r="M897" s="19"/>
      <c r="N897" s="19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74"/>
      <c r="AD897" s="74"/>
      <c r="AE897" s="74"/>
      <c r="AF897" s="74"/>
      <c r="AG897" s="74"/>
      <c r="AH897" s="74"/>
      <c r="AI897" s="74"/>
      <c r="AJ897" s="74"/>
      <c r="AK897" s="74"/>
      <c r="AL897" s="74"/>
      <c r="AM897" s="74"/>
      <c r="AN897" s="78"/>
      <c r="AO897" s="78"/>
      <c r="AP897" s="74"/>
      <c r="AQ897" s="74"/>
      <c r="AR897" s="74"/>
      <c r="AS897" s="74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</row>
    <row r="898" spans="1:57" ht="16.5" customHeight="1">
      <c r="A898" s="1"/>
      <c r="B898" s="17"/>
      <c r="C898" s="254"/>
      <c r="D898" s="17"/>
      <c r="E898" s="17"/>
      <c r="F898" s="17"/>
      <c r="G898" s="18"/>
      <c r="H898" s="17"/>
      <c r="I898" s="17"/>
      <c r="J898" s="17"/>
      <c r="K898" s="19"/>
      <c r="L898" s="19"/>
      <c r="M898" s="19"/>
      <c r="N898" s="19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74"/>
      <c r="AD898" s="74"/>
      <c r="AE898" s="74"/>
      <c r="AF898" s="74"/>
      <c r="AG898" s="74"/>
      <c r="AH898" s="74"/>
      <c r="AI898" s="74"/>
      <c r="AJ898" s="74"/>
      <c r="AK898" s="74"/>
      <c r="AL898" s="74"/>
      <c r="AM898" s="74"/>
      <c r="AN898" s="78"/>
      <c r="AO898" s="78"/>
      <c r="AP898" s="74"/>
      <c r="AQ898" s="74"/>
      <c r="AR898" s="74"/>
      <c r="AS898" s="74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</row>
    <row r="899" spans="1:57" ht="16.5" customHeight="1">
      <c r="A899" s="1"/>
      <c r="B899" s="17"/>
      <c r="C899" s="254"/>
      <c r="D899" s="17"/>
      <c r="E899" s="17"/>
      <c r="F899" s="17"/>
      <c r="G899" s="18"/>
      <c r="H899" s="17"/>
      <c r="I899" s="17"/>
      <c r="J899" s="17"/>
      <c r="K899" s="19"/>
      <c r="L899" s="19"/>
      <c r="M899" s="19"/>
      <c r="N899" s="19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74"/>
      <c r="AD899" s="74"/>
      <c r="AE899" s="74"/>
      <c r="AF899" s="74"/>
      <c r="AG899" s="74"/>
      <c r="AH899" s="74"/>
      <c r="AI899" s="74"/>
      <c r="AJ899" s="74"/>
      <c r="AK899" s="74"/>
      <c r="AL899" s="74"/>
      <c r="AM899" s="74"/>
      <c r="AN899" s="78"/>
      <c r="AO899" s="78"/>
      <c r="AP899" s="74"/>
      <c r="AQ899" s="74"/>
      <c r="AR899" s="74"/>
      <c r="AS899" s="74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</row>
    <row r="900" spans="1:57" ht="16.5" customHeight="1">
      <c r="A900" s="1"/>
      <c r="B900" s="17"/>
      <c r="C900" s="254"/>
      <c r="D900" s="17"/>
      <c r="E900" s="17"/>
      <c r="F900" s="17"/>
      <c r="G900" s="18"/>
      <c r="H900" s="17"/>
      <c r="I900" s="17"/>
      <c r="J900" s="17"/>
      <c r="K900" s="19"/>
      <c r="L900" s="19"/>
      <c r="M900" s="19"/>
      <c r="N900" s="19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74"/>
      <c r="AD900" s="74"/>
      <c r="AE900" s="74"/>
      <c r="AF900" s="74"/>
      <c r="AG900" s="74"/>
      <c r="AH900" s="74"/>
      <c r="AI900" s="74"/>
      <c r="AJ900" s="74"/>
      <c r="AK900" s="74"/>
      <c r="AL900" s="74"/>
      <c r="AM900" s="74"/>
      <c r="AN900" s="78"/>
      <c r="AO900" s="78"/>
      <c r="AP900" s="74"/>
      <c r="AQ900" s="74"/>
      <c r="AR900" s="74"/>
      <c r="AS900" s="74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</row>
    <row r="901" spans="1:57" ht="16.5" customHeight="1">
      <c r="A901" s="1"/>
      <c r="B901" s="17"/>
      <c r="C901" s="254"/>
      <c r="D901" s="17"/>
      <c r="E901" s="17"/>
      <c r="F901" s="17"/>
      <c r="G901" s="18"/>
      <c r="H901" s="17"/>
      <c r="I901" s="17"/>
      <c r="J901" s="17"/>
      <c r="K901" s="19"/>
      <c r="L901" s="19"/>
      <c r="M901" s="19"/>
      <c r="N901" s="19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74"/>
      <c r="AD901" s="74"/>
      <c r="AE901" s="74"/>
      <c r="AF901" s="74"/>
      <c r="AG901" s="74"/>
      <c r="AH901" s="74"/>
      <c r="AI901" s="74"/>
      <c r="AJ901" s="74"/>
      <c r="AK901" s="74"/>
      <c r="AL901" s="74"/>
      <c r="AM901" s="74"/>
      <c r="AN901" s="78"/>
      <c r="AO901" s="78"/>
      <c r="AP901" s="74"/>
      <c r="AQ901" s="74"/>
      <c r="AR901" s="74"/>
      <c r="AS901" s="74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</row>
    <row r="902" spans="1:57" ht="16.5" customHeight="1">
      <c r="A902" s="1"/>
      <c r="B902" s="17"/>
      <c r="C902" s="254"/>
      <c r="D902" s="17"/>
      <c r="E902" s="17"/>
      <c r="F902" s="17"/>
      <c r="G902" s="18"/>
      <c r="H902" s="17"/>
      <c r="I902" s="17"/>
      <c r="J902" s="17"/>
      <c r="K902" s="19"/>
      <c r="L902" s="19"/>
      <c r="M902" s="19"/>
      <c r="N902" s="19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74"/>
      <c r="AD902" s="74"/>
      <c r="AE902" s="74"/>
      <c r="AF902" s="74"/>
      <c r="AG902" s="74"/>
      <c r="AH902" s="74"/>
      <c r="AI902" s="74"/>
      <c r="AJ902" s="74"/>
      <c r="AK902" s="74"/>
      <c r="AL902" s="74"/>
      <c r="AM902" s="74"/>
      <c r="AN902" s="78"/>
      <c r="AO902" s="78"/>
      <c r="AP902" s="74"/>
      <c r="AQ902" s="74"/>
      <c r="AR902" s="74"/>
      <c r="AS902" s="74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</row>
    <row r="903" spans="1:57" ht="16.5" customHeight="1">
      <c r="A903" s="1"/>
      <c r="B903" s="17"/>
      <c r="C903" s="254"/>
      <c r="D903" s="17"/>
      <c r="E903" s="17"/>
      <c r="F903" s="17"/>
      <c r="G903" s="18"/>
      <c r="H903" s="17"/>
      <c r="I903" s="17"/>
      <c r="J903" s="17"/>
      <c r="K903" s="19"/>
      <c r="L903" s="19"/>
      <c r="M903" s="19"/>
      <c r="N903" s="19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74"/>
      <c r="AD903" s="74"/>
      <c r="AE903" s="74"/>
      <c r="AF903" s="74"/>
      <c r="AG903" s="74"/>
      <c r="AH903" s="74"/>
      <c r="AI903" s="74"/>
      <c r="AJ903" s="74"/>
      <c r="AK903" s="74"/>
      <c r="AL903" s="74"/>
      <c r="AM903" s="74"/>
      <c r="AN903" s="78"/>
      <c r="AO903" s="78"/>
      <c r="AP903" s="74"/>
      <c r="AQ903" s="74"/>
      <c r="AR903" s="74"/>
      <c r="AS903" s="74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</row>
    <row r="904" spans="1:57" ht="16.5" customHeight="1">
      <c r="A904" s="1"/>
      <c r="B904" s="17"/>
      <c r="C904" s="254"/>
      <c r="D904" s="17"/>
      <c r="E904" s="17"/>
      <c r="F904" s="17"/>
      <c r="G904" s="18"/>
      <c r="H904" s="17"/>
      <c r="I904" s="17"/>
      <c r="J904" s="17"/>
      <c r="K904" s="19"/>
      <c r="L904" s="19"/>
      <c r="M904" s="19"/>
      <c r="N904" s="19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74"/>
      <c r="AD904" s="74"/>
      <c r="AE904" s="74"/>
      <c r="AF904" s="74"/>
      <c r="AG904" s="74"/>
      <c r="AH904" s="74"/>
      <c r="AI904" s="74"/>
      <c r="AJ904" s="74"/>
      <c r="AK904" s="74"/>
      <c r="AL904" s="74"/>
      <c r="AM904" s="74"/>
      <c r="AN904" s="78"/>
      <c r="AO904" s="78"/>
      <c r="AP904" s="74"/>
      <c r="AQ904" s="74"/>
      <c r="AR904" s="74"/>
      <c r="AS904" s="74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</row>
    <row r="905" spans="1:57" ht="16.5" customHeight="1">
      <c r="A905" s="1"/>
      <c r="B905" s="17"/>
      <c r="C905" s="254"/>
      <c r="D905" s="17"/>
      <c r="E905" s="17"/>
      <c r="F905" s="17"/>
      <c r="G905" s="18"/>
      <c r="H905" s="17"/>
      <c r="I905" s="17"/>
      <c r="J905" s="17"/>
      <c r="K905" s="19"/>
      <c r="L905" s="19"/>
      <c r="M905" s="19"/>
      <c r="N905" s="19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74"/>
      <c r="AD905" s="74"/>
      <c r="AE905" s="74"/>
      <c r="AF905" s="74"/>
      <c r="AG905" s="74"/>
      <c r="AH905" s="74"/>
      <c r="AI905" s="74"/>
      <c r="AJ905" s="74"/>
      <c r="AK905" s="74"/>
      <c r="AL905" s="74"/>
      <c r="AM905" s="74"/>
      <c r="AN905" s="78"/>
      <c r="AO905" s="78"/>
      <c r="AP905" s="74"/>
      <c r="AQ905" s="74"/>
      <c r="AR905" s="74"/>
      <c r="AS905" s="74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</row>
    <row r="906" spans="1:57" ht="16.5" customHeight="1">
      <c r="A906" s="1"/>
      <c r="B906" s="17"/>
      <c r="C906" s="254"/>
      <c r="D906" s="17"/>
      <c r="E906" s="17"/>
      <c r="F906" s="17"/>
      <c r="G906" s="18"/>
      <c r="H906" s="17"/>
      <c r="I906" s="17"/>
      <c r="J906" s="17"/>
      <c r="K906" s="19"/>
      <c r="L906" s="19"/>
      <c r="M906" s="19"/>
      <c r="N906" s="19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74"/>
      <c r="AD906" s="74"/>
      <c r="AE906" s="74"/>
      <c r="AF906" s="74"/>
      <c r="AG906" s="74"/>
      <c r="AH906" s="74"/>
      <c r="AI906" s="74"/>
      <c r="AJ906" s="74"/>
      <c r="AK906" s="74"/>
      <c r="AL906" s="74"/>
      <c r="AM906" s="74"/>
      <c r="AN906" s="78"/>
      <c r="AO906" s="78"/>
      <c r="AP906" s="74"/>
      <c r="AQ906" s="74"/>
      <c r="AR906" s="74"/>
      <c r="AS906" s="74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</row>
    <row r="907" spans="1:57" ht="16.5" customHeight="1">
      <c r="A907" s="1"/>
      <c r="B907" s="17"/>
      <c r="C907" s="254"/>
      <c r="D907" s="17"/>
      <c r="E907" s="17"/>
      <c r="F907" s="17"/>
      <c r="G907" s="18"/>
      <c r="H907" s="17"/>
      <c r="I907" s="17"/>
      <c r="J907" s="17"/>
      <c r="K907" s="19"/>
      <c r="L907" s="19"/>
      <c r="M907" s="19"/>
      <c r="N907" s="19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74"/>
      <c r="AD907" s="74"/>
      <c r="AE907" s="74"/>
      <c r="AF907" s="74"/>
      <c r="AG907" s="74"/>
      <c r="AH907" s="74"/>
      <c r="AI907" s="74"/>
      <c r="AJ907" s="74"/>
      <c r="AK907" s="74"/>
      <c r="AL907" s="74"/>
      <c r="AM907" s="74"/>
      <c r="AN907" s="78"/>
      <c r="AO907" s="78"/>
      <c r="AP907" s="74"/>
      <c r="AQ907" s="74"/>
      <c r="AR907" s="74"/>
      <c r="AS907" s="74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</row>
    <row r="908" spans="1:57" ht="16.5" customHeight="1">
      <c r="A908" s="1"/>
      <c r="B908" s="17"/>
      <c r="C908" s="254"/>
      <c r="D908" s="17"/>
      <c r="E908" s="17"/>
      <c r="F908" s="17"/>
      <c r="G908" s="18"/>
      <c r="H908" s="17"/>
      <c r="I908" s="17"/>
      <c r="J908" s="17"/>
      <c r="K908" s="19"/>
      <c r="L908" s="19"/>
      <c r="M908" s="19"/>
      <c r="N908" s="19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74"/>
      <c r="AD908" s="74"/>
      <c r="AE908" s="74"/>
      <c r="AF908" s="74"/>
      <c r="AG908" s="74"/>
      <c r="AH908" s="74"/>
      <c r="AI908" s="74"/>
      <c r="AJ908" s="74"/>
      <c r="AK908" s="74"/>
      <c r="AL908" s="74"/>
      <c r="AM908" s="74"/>
      <c r="AN908" s="78"/>
      <c r="AO908" s="78"/>
      <c r="AP908" s="74"/>
      <c r="AQ908" s="74"/>
      <c r="AR908" s="74"/>
      <c r="AS908" s="74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</row>
    <row r="909" spans="1:57" ht="16.5" customHeight="1">
      <c r="A909" s="1"/>
      <c r="B909" s="17"/>
      <c r="C909" s="254"/>
      <c r="D909" s="17"/>
      <c r="E909" s="17"/>
      <c r="F909" s="17"/>
      <c r="G909" s="18"/>
      <c r="H909" s="17"/>
      <c r="I909" s="17"/>
      <c r="J909" s="17"/>
      <c r="K909" s="19"/>
      <c r="L909" s="19"/>
      <c r="M909" s="19"/>
      <c r="N909" s="19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74"/>
      <c r="AD909" s="74"/>
      <c r="AE909" s="74"/>
      <c r="AF909" s="74"/>
      <c r="AG909" s="74"/>
      <c r="AH909" s="74"/>
      <c r="AI909" s="74"/>
      <c r="AJ909" s="74"/>
      <c r="AK909" s="74"/>
      <c r="AL909" s="74"/>
      <c r="AM909" s="74"/>
      <c r="AN909" s="78"/>
      <c r="AO909" s="78"/>
      <c r="AP909" s="74"/>
      <c r="AQ909" s="74"/>
      <c r="AR909" s="74"/>
      <c r="AS909" s="74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</row>
    <row r="910" spans="1:57" ht="16.5" customHeight="1">
      <c r="A910" s="1"/>
      <c r="B910" s="17"/>
      <c r="C910" s="254"/>
      <c r="D910" s="17"/>
      <c r="E910" s="17"/>
      <c r="F910" s="17"/>
      <c r="G910" s="18"/>
      <c r="H910" s="17"/>
      <c r="I910" s="17"/>
      <c r="J910" s="17"/>
      <c r="K910" s="19"/>
      <c r="L910" s="19"/>
      <c r="M910" s="19"/>
      <c r="N910" s="19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74"/>
      <c r="AD910" s="74"/>
      <c r="AE910" s="74"/>
      <c r="AF910" s="74"/>
      <c r="AG910" s="74"/>
      <c r="AH910" s="74"/>
      <c r="AI910" s="74"/>
      <c r="AJ910" s="74"/>
      <c r="AK910" s="74"/>
      <c r="AL910" s="74"/>
      <c r="AM910" s="74"/>
      <c r="AN910" s="78"/>
      <c r="AO910" s="78"/>
      <c r="AP910" s="74"/>
      <c r="AQ910" s="74"/>
      <c r="AR910" s="74"/>
      <c r="AS910" s="74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</row>
    <row r="911" spans="1:57" ht="16.5" customHeight="1">
      <c r="A911" s="1"/>
      <c r="B911" s="17"/>
      <c r="C911" s="254"/>
      <c r="D911" s="17"/>
      <c r="E911" s="17"/>
      <c r="F911" s="17"/>
      <c r="G911" s="18"/>
      <c r="H911" s="17"/>
      <c r="I911" s="17"/>
      <c r="J911" s="17"/>
      <c r="K911" s="19"/>
      <c r="L911" s="19"/>
      <c r="M911" s="19"/>
      <c r="N911" s="19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74"/>
      <c r="AD911" s="74"/>
      <c r="AE911" s="74"/>
      <c r="AF911" s="74"/>
      <c r="AG911" s="74"/>
      <c r="AH911" s="74"/>
      <c r="AI911" s="74"/>
      <c r="AJ911" s="74"/>
      <c r="AK911" s="74"/>
      <c r="AL911" s="74"/>
      <c r="AM911" s="74"/>
      <c r="AN911" s="78"/>
      <c r="AO911" s="78"/>
      <c r="AP911" s="74"/>
      <c r="AQ911" s="74"/>
      <c r="AR911" s="74"/>
      <c r="AS911" s="74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</row>
    <row r="912" spans="1:57" ht="16.5" customHeight="1">
      <c r="A912" s="1"/>
      <c r="B912" s="17"/>
      <c r="C912" s="254"/>
      <c r="D912" s="17"/>
      <c r="E912" s="17"/>
      <c r="F912" s="17"/>
      <c r="G912" s="18"/>
      <c r="H912" s="17"/>
      <c r="I912" s="17"/>
      <c r="J912" s="17"/>
      <c r="K912" s="19"/>
      <c r="L912" s="19"/>
      <c r="M912" s="19"/>
      <c r="N912" s="19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74"/>
      <c r="AD912" s="74"/>
      <c r="AE912" s="74"/>
      <c r="AF912" s="74"/>
      <c r="AG912" s="74"/>
      <c r="AH912" s="74"/>
      <c r="AI912" s="74"/>
      <c r="AJ912" s="74"/>
      <c r="AK912" s="74"/>
      <c r="AL912" s="74"/>
      <c r="AM912" s="74"/>
      <c r="AN912" s="78"/>
      <c r="AO912" s="78"/>
      <c r="AP912" s="74"/>
      <c r="AQ912" s="74"/>
      <c r="AR912" s="74"/>
      <c r="AS912" s="74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</row>
    <row r="913" spans="1:57" ht="16.5" customHeight="1">
      <c r="A913" s="1"/>
      <c r="B913" s="17"/>
      <c r="C913" s="254"/>
      <c r="D913" s="17"/>
      <c r="E913" s="17"/>
      <c r="F913" s="17"/>
      <c r="G913" s="18"/>
      <c r="H913" s="17"/>
      <c r="I913" s="17"/>
      <c r="J913" s="17"/>
      <c r="K913" s="19"/>
      <c r="L913" s="19"/>
      <c r="M913" s="19"/>
      <c r="N913" s="19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74"/>
      <c r="AD913" s="74"/>
      <c r="AE913" s="74"/>
      <c r="AF913" s="74"/>
      <c r="AG913" s="74"/>
      <c r="AH913" s="74"/>
      <c r="AI913" s="74"/>
      <c r="AJ913" s="74"/>
      <c r="AK913" s="74"/>
      <c r="AL913" s="74"/>
      <c r="AM913" s="74"/>
      <c r="AN913" s="78"/>
      <c r="AO913" s="78"/>
      <c r="AP913" s="74"/>
      <c r="AQ913" s="74"/>
      <c r="AR913" s="74"/>
      <c r="AS913" s="74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</row>
    <row r="914" spans="1:57" ht="16.5" customHeight="1">
      <c r="A914" s="1"/>
      <c r="B914" s="17"/>
      <c r="C914" s="254"/>
      <c r="D914" s="17"/>
      <c r="E914" s="17"/>
      <c r="F914" s="17"/>
      <c r="G914" s="18"/>
      <c r="H914" s="17"/>
      <c r="I914" s="17"/>
      <c r="J914" s="17"/>
      <c r="K914" s="19"/>
      <c r="L914" s="19"/>
      <c r="M914" s="19"/>
      <c r="N914" s="19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74"/>
      <c r="AD914" s="74"/>
      <c r="AE914" s="74"/>
      <c r="AF914" s="74"/>
      <c r="AG914" s="74"/>
      <c r="AH914" s="74"/>
      <c r="AI914" s="74"/>
      <c r="AJ914" s="74"/>
      <c r="AK914" s="74"/>
      <c r="AL914" s="74"/>
      <c r="AM914" s="74"/>
      <c r="AN914" s="78"/>
      <c r="AO914" s="78"/>
      <c r="AP914" s="74"/>
      <c r="AQ914" s="74"/>
      <c r="AR914" s="74"/>
      <c r="AS914" s="74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</row>
    <row r="915" spans="1:57" ht="16.5" customHeight="1">
      <c r="A915" s="1"/>
      <c r="B915" s="17"/>
      <c r="C915" s="254"/>
      <c r="D915" s="17"/>
      <c r="E915" s="17"/>
      <c r="F915" s="17"/>
      <c r="G915" s="18"/>
      <c r="H915" s="17"/>
      <c r="I915" s="17"/>
      <c r="J915" s="17"/>
      <c r="K915" s="19"/>
      <c r="L915" s="19"/>
      <c r="M915" s="19"/>
      <c r="N915" s="19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74"/>
      <c r="AD915" s="74"/>
      <c r="AE915" s="74"/>
      <c r="AF915" s="74"/>
      <c r="AG915" s="74"/>
      <c r="AH915" s="74"/>
      <c r="AI915" s="74"/>
      <c r="AJ915" s="74"/>
      <c r="AK915" s="74"/>
      <c r="AL915" s="74"/>
      <c r="AM915" s="74"/>
      <c r="AN915" s="78"/>
      <c r="AO915" s="78"/>
      <c r="AP915" s="74"/>
      <c r="AQ915" s="74"/>
      <c r="AR915" s="74"/>
      <c r="AS915" s="74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</row>
    <row r="916" spans="1:57" ht="16.5" customHeight="1">
      <c r="A916" s="1"/>
      <c r="B916" s="17"/>
      <c r="C916" s="254"/>
      <c r="D916" s="17"/>
      <c r="E916" s="17"/>
      <c r="F916" s="17"/>
      <c r="G916" s="18"/>
      <c r="H916" s="17"/>
      <c r="I916" s="17"/>
      <c r="J916" s="17"/>
      <c r="K916" s="19"/>
      <c r="L916" s="19"/>
      <c r="M916" s="19"/>
      <c r="N916" s="19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74"/>
      <c r="AD916" s="74"/>
      <c r="AE916" s="74"/>
      <c r="AF916" s="74"/>
      <c r="AG916" s="74"/>
      <c r="AH916" s="74"/>
      <c r="AI916" s="74"/>
      <c r="AJ916" s="74"/>
      <c r="AK916" s="74"/>
      <c r="AL916" s="74"/>
      <c r="AM916" s="74"/>
      <c r="AN916" s="78"/>
      <c r="AO916" s="78"/>
      <c r="AP916" s="74"/>
      <c r="AQ916" s="74"/>
      <c r="AR916" s="74"/>
      <c r="AS916" s="74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</row>
    <row r="917" spans="1:57" ht="16.5" customHeight="1">
      <c r="A917" s="1"/>
      <c r="B917" s="17"/>
      <c r="C917" s="254"/>
      <c r="D917" s="17"/>
      <c r="E917" s="17"/>
      <c r="F917" s="17"/>
      <c r="G917" s="18"/>
      <c r="H917" s="17"/>
      <c r="I917" s="17"/>
      <c r="J917" s="17"/>
      <c r="K917" s="19"/>
      <c r="L917" s="19"/>
      <c r="M917" s="19"/>
      <c r="N917" s="19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74"/>
      <c r="AD917" s="74"/>
      <c r="AE917" s="74"/>
      <c r="AF917" s="74"/>
      <c r="AG917" s="74"/>
      <c r="AH917" s="74"/>
      <c r="AI917" s="74"/>
      <c r="AJ917" s="74"/>
      <c r="AK917" s="74"/>
      <c r="AL917" s="74"/>
      <c r="AM917" s="74"/>
      <c r="AN917" s="78"/>
      <c r="AO917" s="78"/>
      <c r="AP917" s="74"/>
      <c r="AQ917" s="74"/>
      <c r="AR917" s="74"/>
      <c r="AS917" s="74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</row>
    <row r="918" spans="1:57" ht="16.5" customHeight="1">
      <c r="A918" s="1"/>
      <c r="B918" s="17"/>
      <c r="C918" s="254"/>
      <c r="D918" s="17"/>
      <c r="E918" s="17"/>
      <c r="F918" s="17"/>
      <c r="G918" s="18"/>
      <c r="H918" s="17"/>
      <c r="I918" s="17"/>
      <c r="J918" s="17"/>
      <c r="K918" s="19"/>
      <c r="L918" s="19"/>
      <c r="M918" s="19"/>
      <c r="N918" s="19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74"/>
      <c r="AD918" s="74"/>
      <c r="AE918" s="74"/>
      <c r="AF918" s="74"/>
      <c r="AG918" s="74"/>
      <c r="AH918" s="74"/>
      <c r="AI918" s="74"/>
      <c r="AJ918" s="74"/>
      <c r="AK918" s="74"/>
      <c r="AL918" s="74"/>
      <c r="AM918" s="74"/>
      <c r="AN918" s="78"/>
      <c r="AO918" s="78"/>
      <c r="AP918" s="74"/>
      <c r="AQ918" s="74"/>
      <c r="AR918" s="74"/>
      <c r="AS918" s="74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</row>
    <row r="919" spans="1:57" ht="16.5" customHeight="1">
      <c r="A919" s="1"/>
      <c r="B919" s="17"/>
      <c r="C919" s="254"/>
      <c r="D919" s="17"/>
      <c r="E919" s="17"/>
      <c r="F919" s="17"/>
      <c r="G919" s="18"/>
      <c r="H919" s="17"/>
      <c r="I919" s="17"/>
      <c r="J919" s="17"/>
      <c r="K919" s="19"/>
      <c r="L919" s="19"/>
      <c r="M919" s="19"/>
      <c r="N919" s="19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74"/>
      <c r="AD919" s="74"/>
      <c r="AE919" s="74"/>
      <c r="AF919" s="74"/>
      <c r="AG919" s="74"/>
      <c r="AH919" s="74"/>
      <c r="AI919" s="74"/>
      <c r="AJ919" s="74"/>
      <c r="AK919" s="74"/>
      <c r="AL919" s="74"/>
      <c r="AM919" s="74"/>
      <c r="AN919" s="78"/>
      <c r="AO919" s="78"/>
      <c r="AP919" s="74"/>
      <c r="AQ919" s="74"/>
      <c r="AR919" s="74"/>
      <c r="AS919" s="74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</row>
    <row r="920" spans="1:57" ht="16.5" customHeight="1">
      <c r="A920" s="1"/>
      <c r="B920" s="17"/>
      <c r="C920" s="254"/>
      <c r="D920" s="17"/>
      <c r="E920" s="17"/>
      <c r="F920" s="17"/>
      <c r="G920" s="18"/>
      <c r="H920" s="17"/>
      <c r="I920" s="17"/>
      <c r="J920" s="17"/>
      <c r="K920" s="19"/>
      <c r="L920" s="19"/>
      <c r="M920" s="19"/>
      <c r="N920" s="19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74"/>
      <c r="AD920" s="74"/>
      <c r="AE920" s="74"/>
      <c r="AF920" s="74"/>
      <c r="AG920" s="74"/>
      <c r="AH920" s="74"/>
      <c r="AI920" s="74"/>
      <c r="AJ920" s="74"/>
      <c r="AK920" s="74"/>
      <c r="AL920" s="74"/>
      <c r="AM920" s="74"/>
      <c r="AN920" s="78"/>
      <c r="AO920" s="78"/>
      <c r="AP920" s="74"/>
      <c r="AQ920" s="74"/>
      <c r="AR920" s="74"/>
      <c r="AS920" s="74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</row>
    <row r="921" spans="1:57" ht="16.5" customHeight="1">
      <c r="A921" s="1"/>
      <c r="B921" s="17"/>
      <c r="C921" s="254"/>
      <c r="D921" s="17"/>
      <c r="E921" s="17"/>
      <c r="F921" s="17"/>
      <c r="G921" s="18"/>
      <c r="H921" s="17"/>
      <c r="I921" s="17"/>
      <c r="J921" s="17"/>
      <c r="K921" s="19"/>
      <c r="L921" s="19"/>
      <c r="M921" s="19"/>
      <c r="N921" s="19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74"/>
      <c r="AD921" s="74"/>
      <c r="AE921" s="74"/>
      <c r="AF921" s="74"/>
      <c r="AG921" s="74"/>
      <c r="AH921" s="74"/>
      <c r="AI921" s="74"/>
      <c r="AJ921" s="74"/>
      <c r="AK921" s="74"/>
      <c r="AL921" s="74"/>
      <c r="AM921" s="74"/>
      <c r="AN921" s="78"/>
      <c r="AO921" s="78"/>
      <c r="AP921" s="74"/>
      <c r="AQ921" s="74"/>
      <c r="AR921" s="74"/>
      <c r="AS921" s="74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</row>
    <row r="922" spans="1:57" ht="16.5" customHeight="1">
      <c r="A922" s="1"/>
      <c r="B922" s="17"/>
      <c r="C922" s="254"/>
      <c r="D922" s="17"/>
      <c r="E922" s="17"/>
      <c r="F922" s="17"/>
      <c r="G922" s="18"/>
      <c r="H922" s="17"/>
      <c r="I922" s="17"/>
      <c r="J922" s="17"/>
      <c r="K922" s="19"/>
      <c r="L922" s="19"/>
      <c r="M922" s="19"/>
      <c r="N922" s="19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74"/>
      <c r="AD922" s="74"/>
      <c r="AE922" s="74"/>
      <c r="AF922" s="74"/>
      <c r="AG922" s="74"/>
      <c r="AH922" s="74"/>
      <c r="AI922" s="74"/>
      <c r="AJ922" s="74"/>
      <c r="AK922" s="74"/>
      <c r="AL922" s="74"/>
      <c r="AM922" s="74"/>
      <c r="AN922" s="78"/>
      <c r="AO922" s="78"/>
      <c r="AP922" s="74"/>
      <c r="AQ922" s="74"/>
      <c r="AR922" s="74"/>
      <c r="AS922" s="74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</row>
    <row r="923" spans="1:57" ht="16.5" customHeight="1">
      <c r="A923" s="1"/>
      <c r="B923" s="17"/>
      <c r="C923" s="254"/>
      <c r="D923" s="17"/>
      <c r="E923" s="17"/>
      <c r="F923" s="17"/>
      <c r="G923" s="18"/>
      <c r="H923" s="17"/>
      <c r="I923" s="17"/>
      <c r="J923" s="17"/>
      <c r="K923" s="19"/>
      <c r="L923" s="19"/>
      <c r="M923" s="19"/>
      <c r="N923" s="19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74"/>
      <c r="AD923" s="74"/>
      <c r="AE923" s="74"/>
      <c r="AF923" s="74"/>
      <c r="AG923" s="74"/>
      <c r="AH923" s="74"/>
      <c r="AI923" s="74"/>
      <c r="AJ923" s="74"/>
      <c r="AK923" s="74"/>
      <c r="AL923" s="74"/>
      <c r="AM923" s="74"/>
      <c r="AN923" s="78"/>
      <c r="AO923" s="78"/>
      <c r="AP923" s="74"/>
      <c r="AQ923" s="74"/>
      <c r="AR923" s="74"/>
      <c r="AS923" s="74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</row>
    <row r="924" spans="1:57" ht="16.5" customHeight="1">
      <c r="A924" s="1"/>
      <c r="B924" s="17"/>
      <c r="C924" s="254"/>
      <c r="D924" s="17"/>
      <c r="E924" s="17"/>
      <c r="F924" s="17"/>
      <c r="G924" s="18"/>
      <c r="H924" s="17"/>
      <c r="I924" s="17"/>
      <c r="J924" s="17"/>
      <c r="K924" s="19"/>
      <c r="L924" s="19"/>
      <c r="M924" s="19"/>
      <c r="N924" s="19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74"/>
      <c r="AD924" s="74"/>
      <c r="AE924" s="74"/>
      <c r="AF924" s="74"/>
      <c r="AG924" s="74"/>
      <c r="AH924" s="74"/>
      <c r="AI924" s="74"/>
      <c r="AJ924" s="74"/>
      <c r="AK924" s="74"/>
      <c r="AL924" s="74"/>
      <c r="AM924" s="74"/>
      <c r="AN924" s="78"/>
      <c r="AO924" s="78"/>
      <c r="AP924" s="74"/>
      <c r="AQ924" s="74"/>
      <c r="AR924" s="74"/>
      <c r="AS924" s="74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</row>
    <row r="925" spans="1:57" ht="16.5" customHeight="1">
      <c r="A925" s="1"/>
      <c r="B925" s="17"/>
      <c r="C925" s="254"/>
      <c r="D925" s="17"/>
      <c r="E925" s="17"/>
      <c r="F925" s="17"/>
      <c r="G925" s="18"/>
      <c r="H925" s="17"/>
      <c r="I925" s="17"/>
      <c r="J925" s="17"/>
      <c r="K925" s="19"/>
      <c r="L925" s="19"/>
      <c r="M925" s="19"/>
      <c r="N925" s="19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74"/>
      <c r="AD925" s="74"/>
      <c r="AE925" s="74"/>
      <c r="AF925" s="74"/>
      <c r="AG925" s="74"/>
      <c r="AH925" s="74"/>
      <c r="AI925" s="74"/>
      <c r="AJ925" s="74"/>
      <c r="AK925" s="74"/>
      <c r="AL925" s="74"/>
      <c r="AM925" s="74"/>
      <c r="AN925" s="78"/>
      <c r="AO925" s="78"/>
      <c r="AP925" s="74"/>
      <c r="AQ925" s="74"/>
      <c r="AR925" s="74"/>
      <c r="AS925" s="74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</row>
    <row r="926" spans="1:57" ht="16.5" customHeight="1">
      <c r="A926" s="1"/>
      <c r="B926" s="17"/>
      <c r="C926" s="254"/>
      <c r="D926" s="17"/>
      <c r="E926" s="17"/>
      <c r="F926" s="17"/>
      <c r="G926" s="18"/>
      <c r="H926" s="17"/>
      <c r="I926" s="17"/>
      <c r="J926" s="17"/>
      <c r="K926" s="19"/>
      <c r="L926" s="19"/>
      <c r="M926" s="19"/>
      <c r="N926" s="19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74"/>
      <c r="AD926" s="74"/>
      <c r="AE926" s="74"/>
      <c r="AF926" s="74"/>
      <c r="AG926" s="74"/>
      <c r="AH926" s="74"/>
      <c r="AI926" s="74"/>
      <c r="AJ926" s="74"/>
      <c r="AK926" s="74"/>
      <c r="AL926" s="74"/>
      <c r="AM926" s="74"/>
      <c r="AN926" s="78"/>
      <c r="AO926" s="78"/>
      <c r="AP926" s="74"/>
      <c r="AQ926" s="74"/>
      <c r="AR926" s="74"/>
      <c r="AS926" s="74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</row>
    <row r="927" spans="1:57" ht="16.5" customHeight="1">
      <c r="A927" s="1"/>
      <c r="B927" s="17"/>
      <c r="C927" s="254"/>
      <c r="D927" s="17"/>
      <c r="E927" s="17"/>
      <c r="F927" s="17"/>
      <c r="G927" s="18"/>
      <c r="H927" s="17"/>
      <c r="I927" s="17"/>
      <c r="J927" s="17"/>
      <c r="K927" s="19"/>
      <c r="L927" s="19"/>
      <c r="M927" s="19"/>
      <c r="N927" s="19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74"/>
      <c r="AD927" s="74"/>
      <c r="AE927" s="74"/>
      <c r="AF927" s="74"/>
      <c r="AG927" s="74"/>
      <c r="AH927" s="74"/>
      <c r="AI927" s="74"/>
      <c r="AJ927" s="74"/>
      <c r="AK927" s="74"/>
      <c r="AL927" s="74"/>
      <c r="AM927" s="74"/>
      <c r="AN927" s="78"/>
      <c r="AO927" s="78"/>
      <c r="AP927" s="74"/>
      <c r="AQ927" s="74"/>
      <c r="AR927" s="74"/>
      <c r="AS927" s="74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</row>
    <row r="928" spans="1:57" ht="16.5" customHeight="1">
      <c r="A928" s="1"/>
      <c r="B928" s="17"/>
      <c r="C928" s="254"/>
      <c r="D928" s="17"/>
      <c r="E928" s="17"/>
      <c r="F928" s="17"/>
      <c r="G928" s="18"/>
      <c r="H928" s="17"/>
      <c r="I928" s="17"/>
      <c r="J928" s="17"/>
      <c r="K928" s="19"/>
      <c r="L928" s="19"/>
      <c r="M928" s="19"/>
      <c r="N928" s="19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74"/>
      <c r="AD928" s="74"/>
      <c r="AE928" s="74"/>
      <c r="AF928" s="74"/>
      <c r="AG928" s="74"/>
      <c r="AH928" s="74"/>
      <c r="AI928" s="74"/>
      <c r="AJ928" s="74"/>
      <c r="AK928" s="74"/>
      <c r="AL928" s="74"/>
      <c r="AM928" s="74"/>
      <c r="AN928" s="78"/>
      <c r="AO928" s="78"/>
      <c r="AP928" s="74"/>
      <c r="AQ928" s="74"/>
      <c r="AR928" s="74"/>
      <c r="AS928" s="74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</row>
    <row r="929" spans="1:57" ht="16.5" customHeight="1">
      <c r="A929" s="1"/>
      <c r="B929" s="17"/>
      <c r="C929" s="254"/>
      <c r="D929" s="17"/>
      <c r="E929" s="17"/>
      <c r="F929" s="17"/>
      <c r="G929" s="18"/>
      <c r="H929" s="17"/>
      <c r="I929" s="17"/>
      <c r="J929" s="17"/>
      <c r="K929" s="19"/>
      <c r="L929" s="19"/>
      <c r="M929" s="19"/>
      <c r="N929" s="19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74"/>
      <c r="AD929" s="74"/>
      <c r="AE929" s="74"/>
      <c r="AF929" s="74"/>
      <c r="AG929" s="74"/>
      <c r="AH929" s="74"/>
      <c r="AI929" s="74"/>
      <c r="AJ929" s="74"/>
      <c r="AK929" s="74"/>
      <c r="AL929" s="74"/>
      <c r="AM929" s="74"/>
      <c r="AN929" s="78"/>
      <c r="AO929" s="78"/>
      <c r="AP929" s="74"/>
      <c r="AQ929" s="74"/>
      <c r="AR929" s="74"/>
      <c r="AS929" s="74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</row>
    <row r="930" spans="1:57" ht="16.5" customHeight="1">
      <c r="A930" s="1"/>
      <c r="B930" s="17"/>
      <c r="C930" s="254"/>
      <c r="D930" s="17"/>
      <c r="E930" s="17"/>
      <c r="F930" s="17"/>
      <c r="G930" s="18"/>
      <c r="H930" s="17"/>
      <c r="I930" s="17"/>
      <c r="J930" s="17"/>
      <c r="K930" s="19"/>
      <c r="L930" s="19"/>
      <c r="M930" s="19"/>
      <c r="N930" s="19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74"/>
      <c r="AD930" s="74"/>
      <c r="AE930" s="74"/>
      <c r="AF930" s="74"/>
      <c r="AG930" s="74"/>
      <c r="AH930" s="74"/>
      <c r="AI930" s="74"/>
      <c r="AJ930" s="74"/>
      <c r="AK930" s="74"/>
      <c r="AL930" s="74"/>
      <c r="AM930" s="74"/>
      <c r="AN930" s="78"/>
      <c r="AO930" s="78"/>
      <c r="AP930" s="74"/>
      <c r="AQ930" s="74"/>
      <c r="AR930" s="74"/>
      <c r="AS930" s="74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</row>
    <row r="931" spans="1:57" ht="16.5" customHeight="1">
      <c r="A931" s="1"/>
      <c r="B931" s="17"/>
      <c r="C931" s="254"/>
      <c r="D931" s="17"/>
      <c r="E931" s="17"/>
      <c r="F931" s="17"/>
      <c r="G931" s="18"/>
      <c r="H931" s="17"/>
      <c r="I931" s="17"/>
      <c r="J931" s="17"/>
      <c r="K931" s="19"/>
      <c r="L931" s="19"/>
      <c r="M931" s="19"/>
      <c r="N931" s="19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74"/>
      <c r="AD931" s="74"/>
      <c r="AE931" s="74"/>
      <c r="AF931" s="74"/>
      <c r="AG931" s="74"/>
      <c r="AH931" s="74"/>
      <c r="AI931" s="74"/>
      <c r="AJ931" s="74"/>
      <c r="AK931" s="74"/>
      <c r="AL931" s="74"/>
      <c r="AM931" s="74"/>
      <c r="AN931" s="78"/>
      <c r="AO931" s="78"/>
      <c r="AP931" s="74"/>
      <c r="AQ931" s="74"/>
      <c r="AR931" s="74"/>
      <c r="AS931" s="74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</row>
    <row r="932" spans="1:57" ht="16.5" customHeight="1">
      <c r="A932" s="1"/>
      <c r="B932" s="17"/>
      <c r="C932" s="254"/>
      <c r="D932" s="17"/>
      <c r="E932" s="17"/>
      <c r="F932" s="17"/>
      <c r="G932" s="18"/>
      <c r="H932" s="17"/>
      <c r="I932" s="17"/>
      <c r="J932" s="17"/>
      <c r="K932" s="19"/>
      <c r="L932" s="19"/>
      <c r="M932" s="19"/>
      <c r="N932" s="19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74"/>
      <c r="AD932" s="74"/>
      <c r="AE932" s="74"/>
      <c r="AF932" s="74"/>
      <c r="AG932" s="74"/>
      <c r="AH932" s="74"/>
      <c r="AI932" s="74"/>
      <c r="AJ932" s="74"/>
      <c r="AK932" s="74"/>
      <c r="AL932" s="74"/>
      <c r="AM932" s="74"/>
      <c r="AN932" s="78"/>
      <c r="AO932" s="78"/>
      <c r="AP932" s="74"/>
      <c r="AQ932" s="74"/>
      <c r="AR932" s="74"/>
      <c r="AS932" s="74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</row>
    <row r="933" spans="1:57" ht="16.5" customHeight="1">
      <c r="A933" s="1"/>
      <c r="B933" s="17"/>
      <c r="C933" s="254"/>
      <c r="D933" s="17"/>
      <c r="E933" s="17"/>
      <c r="F933" s="17"/>
      <c r="G933" s="18"/>
      <c r="H933" s="17"/>
      <c r="I933" s="17"/>
      <c r="J933" s="17"/>
      <c r="K933" s="19"/>
      <c r="L933" s="19"/>
      <c r="M933" s="19"/>
      <c r="N933" s="19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74"/>
      <c r="AD933" s="74"/>
      <c r="AE933" s="74"/>
      <c r="AF933" s="74"/>
      <c r="AG933" s="74"/>
      <c r="AH933" s="74"/>
      <c r="AI933" s="74"/>
      <c r="AJ933" s="74"/>
      <c r="AK933" s="74"/>
      <c r="AL933" s="74"/>
      <c r="AM933" s="74"/>
      <c r="AN933" s="78"/>
      <c r="AO933" s="78"/>
      <c r="AP933" s="74"/>
      <c r="AQ933" s="74"/>
      <c r="AR933" s="74"/>
      <c r="AS933" s="74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</row>
    <row r="934" spans="1:57" ht="16.5" customHeight="1">
      <c r="A934" s="1"/>
      <c r="B934" s="17"/>
      <c r="C934" s="254"/>
      <c r="D934" s="17"/>
      <c r="E934" s="17"/>
      <c r="F934" s="17"/>
      <c r="G934" s="18"/>
      <c r="H934" s="17"/>
      <c r="I934" s="17"/>
      <c r="J934" s="17"/>
      <c r="K934" s="19"/>
      <c r="L934" s="19"/>
      <c r="M934" s="19"/>
      <c r="N934" s="19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74"/>
      <c r="AD934" s="74"/>
      <c r="AE934" s="74"/>
      <c r="AF934" s="74"/>
      <c r="AG934" s="74"/>
      <c r="AH934" s="74"/>
      <c r="AI934" s="74"/>
      <c r="AJ934" s="74"/>
      <c r="AK934" s="74"/>
      <c r="AL934" s="74"/>
      <c r="AM934" s="74"/>
      <c r="AN934" s="78"/>
      <c r="AO934" s="78"/>
      <c r="AP934" s="74"/>
      <c r="AQ934" s="74"/>
      <c r="AR934" s="74"/>
      <c r="AS934" s="74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</row>
    <row r="935" spans="1:57" ht="16.5" customHeight="1">
      <c r="A935" s="1"/>
      <c r="B935" s="17"/>
      <c r="C935" s="254"/>
      <c r="D935" s="17"/>
      <c r="E935" s="17"/>
      <c r="F935" s="17"/>
      <c r="G935" s="18"/>
      <c r="H935" s="17"/>
      <c r="I935" s="17"/>
      <c r="J935" s="17"/>
      <c r="K935" s="19"/>
      <c r="L935" s="19"/>
      <c r="M935" s="19"/>
      <c r="N935" s="19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74"/>
      <c r="AD935" s="74"/>
      <c r="AE935" s="74"/>
      <c r="AF935" s="74"/>
      <c r="AG935" s="74"/>
      <c r="AH935" s="74"/>
      <c r="AI935" s="74"/>
      <c r="AJ935" s="74"/>
      <c r="AK935" s="74"/>
      <c r="AL935" s="74"/>
      <c r="AM935" s="74"/>
      <c r="AN935" s="78"/>
      <c r="AO935" s="78"/>
      <c r="AP935" s="74"/>
      <c r="AQ935" s="74"/>
      <c r="AR935" s="74"/>
      <c r="AS935" s="74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</row>
    <row r="936" spans="1:57" ht="16.5" customHeight="1">
      <c r="A936" s="1"/>
      <c r="B936" s="17"/>
      <c r="C936" s="254"/>
      <c r="D936" s="17"/>
      <c r="E936" s="17"/>
      <c r="F936" s="17"/>
      <c r="G936" s="18"/>
      <c r="H936" s="17"/>
      <c r="I936" s="17"/>
      <c r="J936" s="17"/>
      <c r="K936" s="19"/>
      <c r="L936" s="19"/>
      <c r="M936" s="19"/>
      <c r="N936" s="19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74"/>
      <c r="AD936" s="74"/>
      <c r="AE936" s="74"/>
      <c r="AF936" s="74"/>
      <c r="AG936" s="74"/>
      <c r="AH936" s="74"/>
      <c r="AI936" s="74"/>
      <c r="AJ936" s="74"/>
      <c r="AK936" s="74"/>
      <c r="AL936" s="74"/>
      <c r="AM936" s="74"/>
      <c r="AN936" s="78"/>
      <c r="AO936" s="78"/>
      <c r="AP936" s="74"/>
      <c r="AQ936" s="74"/>
      <c r="AR936" s="74"/>
      <c r="AS936" s="74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</row>
    <row r="937" spans="1:57" ht="16.5" customHeight="1">
      <c r="A937" s="1"/>
      <c r="B937" s="17"/>
      <c r="C937" s="254"/>
      <c r="D937" s="17"/>
      <c r="E937" s="17"/>
      <c r="F937" s="17"/>
      <c r="G937" s="18"/>
      <c r="H937" s="17"/>
      <c r="I937" s="17"/>
      <c r="J937" s="17"/>
      <c r="K937" s="19"/>
      <c r="L937" s="19"/>
      <c r="M937" s="19"/>
      <c r="N937" s="19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74"/>
      <c r="AD937" s="74"/>
      <c r="AE937" s="74"/>
      <c r="AF937" s="74"/>
      <c r="AG937" s="74"/>
      <c r="AH937" s="74"/>
      <c r="AI937" s="74"/>
      <c r="AJ937" s="74"/>
      <c r="AK937" s="74"/>
      <c r="AL937" s="74"/>
      <c r="AM937" s="74"/>
      <c r="AN937" s="78"/>
      <c r="AO937" s="78"/>
      <c r="AP937" s="74"/>
      <c r="AQ937" s="74"/>
      <c r="AR937" s="74"/>
      <c r="AS937" s="74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</row>
    <row r="938" spans="1:57" ht="16.5" customHeight="1">
      <c r="A938" s="1"/>
      <c r="B938" s="17"/>
      <c r="C938" s="254"/>
      <c r="D938" s="17"/>
      <c r="E938" s="17"/>
      <c r="F938" s="17"/>
      <c r="G938" s="18"/>
      <c r="H938" s="17"/>
      <c r="I938" s="17"/>
      <c r="J938" s="17"/>
      <c r="K938" s="19"/>
      <c r="L938" s="19"/>
      <c r="M938" s="19"/>
      <c r="N938" s="19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74"/>
      <c r="AD938" s="74"/>
      <c r="AE938" s="74"/>
      <c r="AF938" s="74"/>
      <c r="AG938" s="74"/>
      <c r="AH938" s="74"/>
      <c r="AI938" s="74"/>
      <c r="AJ938" s="74"/>
      <c r="AK938" s="74"/>
      <c r="AL938" s="74"/>
      <c r="AM938" s="74"/>
      <c r="AN938" s="78"/>
      <c r="AO938" s="78"/>
      <c r="AP938" s="74"/>
      <c r="AQ938" s="74"/>
      <c r="AR938" s="74"/>
      <c r="AS938" s="74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</row>
    <row r="939" spans="1:57" ht="16.5" customHeight="1">
      <c r="A939" s="1"/>
      <c r="B939" s="17"/>
      <c r="C939" s="254"/>
      <c r="D939" s="17"/>
      <c r="E939" s="17"/>
      <c r="F939" s="17"/>
      <c r="G939" s="18"/>
      <c r="H939" s="17"/>
      <c r="I939" s="17"/>
      <c r="J939" s="17"/>
      <c r="K939" s="19"/>
      <c r="L939" s="19"/>
      <c r="M939" s="19"/>
      <c r="N939" s="19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74"/>
      <c r="AD939" s="74"/>
      <c r="AE939" s="74"/>
      <c r="AF939" s="74"/>
      <c r="AG939" s="74"/>
      <c r="AH939" s="74"/>
      <c r="AI939" s="74"/>
      <c r="AJ939" s="74"/>
      <c r="AK939" s="74"/>
      <c r="AL939" s="74"/>
      <c r="AM939" s="74"/>
      <c r="AN939" s="78"/>
      <c r="AO939" s="78"/>
      <c r="AP939" s="74"/>
      <c r="AQ939" s="74"/>
      <c r="AR939" s="74"/>
      <c r="AS939" s="74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</row>
    <row r="940" spans="1:57" ht="16.5" customHeight="1">
      <c r="A940" s="1"/>
      <c r="B940" s="17"/>
      <c r="C940" s="254"/>
      <c r="D940" s="17"/>
      <c r="E940" s="17"/>
      <c r="F940" s="17"/>
      <c r="G940" s="18"/>
      <c r="H940" s="17"/>
      <c r="I940" s="17"/>
      <c r="J940" s="17"/>
      <c r="K940" s="19"/>
      <c r="L940" s="19"/>
      <c r="M940" s="19"/>
      <c r="N940" s="19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74"/>
      <c r="AD940" s="74"/>
      <c r="AE940" s="74"/>
      <c r="AF940" s="74"/>
      <c r="AG940" s="74"/>
      <c r="AH940" s="74"/>
      <c r="AI940" s="74"/>
      <c r="AJ940" s="74"/>
      <c r="AK940" s="74"/>
      <c r="AL940" s="74"/>
      <c r="AM940" s="74"/>
      <c r="AN940" s="78"/>
      <c r="AO940" s="78"/>
      <c r="AP940" s="74"/>
      <c r="AQ940" s="74"/>
      <c r="AR940" s="74"/>
      <c r="AS940" s="74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</row>
    <row r="941" spans="1:57" ht="16.5" customHeight="1">
      <c r="A941" s="1"/>
      <c r="B941" s="17"/>
      <c r="C941" s="254"/>
      <c r="D941" s="17"/>
      <c r="E941" s="17"/>
      <c r="F941" s="17"/>
      <c r="G941" s="18"/>
      <c r="H941" s="17"/>
      <c r="I941" s="17"/>
      <c r="J941" s="17"/>
      <c r="K941" s="19"/>
      <c r="L941" s="19"/>
      <c r="M941" s="19"/>
      <c r="N941" s="19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74"/>
      <c r="AD941" s="74"/>
      <c r="AE941" s="74"/>
      <c r="AF941" s="74"/>
      <c r="AG941" s="74"/>
      <c r="AH941" s="74"/>
      <c r="AI941" s="74"/>
      <c r="AJ941" s="74"/>
      <c r="AK941" s="74"/>
      <c r="AL941" s="74"/>
      <c r="AM941" s="74"/>
      <c r="AN941" s="78"/>
      <c r="AO941" s="78"/>
      <c r="AP941" s="74"/>
      <c r="AQ941" s="74"/>
      <c r="AR941" s="74"/>
      <c r="AS941" s="74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</row>
    <row r="942" spans="1:57" ht="16.5" customHeight="1">
      <c r="A942" s="1"/>
      <c r="B942" s="17"/>
      <c r="C942" s="254"/>
      <c r="D942" s="17"/>
      <c r="E942" s="17"/>
      <c r="F942" s="17"/>
      <c r="G942" s="18"/>
      <c r="H942" s="17"/>
      <c r="I942" s="17"/>
      <c r="J942" s="17"/>
      <c r="K942" s="19"/>
      <c r="L942" s="19"/>
      <c r="M942" s="19"/>
      <c r="N942" s="19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74"/>
      <c r="AD942" s="74"/>
      <c r="AE942" s="74"/>
      <c r="AF942" s="74"/>
      <c r="AG942" s="74"/>
      <c r="AH942" s="74"/>
      <c r="AI942" s="74"/>
      <c r="AJ942" s="74"/>
      <c r="AK942" s="74"/>
      <c r="AL942" s="74"/>
      <c r="AM942" s="74"/>
      <c r="AN942" s="78"/>
      <c r="AO942" s="78"/>
      <c r="AP942" s="74"/>
      <c r="AQ942" s="74"/>
      <c r="AR942" s="74"/>
      <c r="AS942" s="74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</row>
    <row r="943" spans="1:57" ht="16.5" customHeight="1">
      <c r="A943" s="1"/>
      <c r="B943" s="17"/>
      <c r="C943" s="254"/>
      <c r="D943" s="17"/>
      <c r="E943" s="17"/>
      <c r="F943" s="17"/>
      <c r="G943" s="18"/>
      <c r="H943" s="17"/>
      <c r="I943" s="17"/>
      <c r="J943" s="17"/>
      <c r="K943" s="19"/>
      <c r="L943" s="19"/>
      <c r="M943" s="19"/>
      <c r="N943" s="19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74"/>
      <c r="AD943" s="74"/>
      <c r="AE943" s="74"/>
      <c r="AF943" s="74"/>
      <c r="AG943" s="74"/>
      <c r="AH943" s="74"/>
      <c r="AI943" s="74"/>
      <c r="AJ943" s="74"/>
      <c r="AK943" s="74"/>
      <c r="AL943" s="74"/>
      <c r="AM943" s="74"/>
      <c r="AN943" s="78"/>
      <c r="AO943" s="78"/>
      <c r="AP943" s="74"/>
      <c r="AQ943" s="74"/>
      <c r="AR943" s="74"/>
      <c r="AS943" s="74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</row>
    <row r="944" spans="1:57" ht="16.5" customHeight="1">
      <c r="A944" s="1"/>
      <c r="B944" s="17"/>
      <c r="C944" s="254"/>
      <c r="D944" s="17"/>
      <c r="E944" s="17"/>
      <c r="F944" s="17"/>
      <c r="G944" s="18"/>
      <c r="H944" s="17"/>
      <c r="I944" s="17"/>
      <c r="J944" s="17"/>
      <c r="K944" s="19"/>
      <c r="L944" s="19"/>
      <c r="M944" s="19"/>
      <c r="N944" s="19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74"/>
      <c r="AD944" s="74"/>
      <c r="AE944" s="74"/>
      <c r="AF944" s="74"/>
      <c r="AG944" s="74"/>
      <c r="AH944" s="74"/>
      <c r="AI944" s="74"/>
      <c r="AJ944" s="74"/>
      <c r="AK944" s="74"/>
      <c r="AL944" s="74"/>
      <c r="AM944" s="74"/>
      <c r="AN944" s="78"/>
      <c r="AO944" s="78"/>
      <c r="AP944" s="74"/>
      <c r="AQ944" s="74"/>
      <c r="AR944" s="74"/>
      <c r="AS944" s="74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</row>
    <row r="945" spans="1:57" ht="16.5" customHeight="1">
      <c r="A945" s="1"/>
      <c r="B945" s="17"/>
      <c r="C945" s="254"/>
      <c r="D945" s="17"/>
      <c r="E945" s="17"/>
      <c r="F945" s="17"/>
      <c r="G945" s="18"/>
      <c r="H945" s="17"/>
      <c r="I945" s="17"/>
      <c r="J945" s="17"/>
      <c r="K945" s="19"/>
      <c r="L945" s="19"/>
      <c r="M945" s="19"/>
      <c r="N945" s="19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74"/>
      <c r="AD945" s="74"/>
      <c r="AE945" s="74"/>
      <c r="AF945" s="74"/>
      <c r="AG945" s="74"/>
      <c r="AH945" s="74"/>
      <c r="AI945" s="74"/>
      <c r="AJ945" s="74"/>
      <c r="AK945" s="74"/>
      <c r="AL945" s="74"/>
      <c r="AM945" s="74"/>
      <c r="AN945" s="78"/>
      <c r="AO945" s="78"/>
      <c r="AP945" s="74"/>
      <c r="AQ945" s="74"/>
      <c r="AR945" s="74"/>
      <c r="AS945" s="74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</row>
    <row r="946" spans="1:57" ht="16.5" customHeight="1">
      <c r="A946" s="1"/>
      <c r="B946" s="17"/>
      <c r="C946" s="254"/>
      <c r="D946" s="17"/>
      <c r="E946" s="17"/>
      <c r="F946" s="17"/>
      <c r="G946" s="18"/>
      <c r="H946" s="17"/>
      <c r="I946" s="17"/>
      <c r="J946" s="17"/>
      <c r="K946" s="19"/>
      <c r="L946" s="19"/>
      <c r="M946" s="19"/>
      <c r="N946" s="19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74"/>
      <c r="AD946" s="74"/>
      <c r="AE946" s="74"/>
      <c r="AF946" s="74"/>
      <c r="AG946" s="74"/>
      <c r="AH946" s="74"/>
      <c r="AI946" s="74"/>
      <c r="AJ946" s="74"/>
      <c r="AK946" s="74"/>
      <c r="AL946" s="74"/>
      <c r="AM946" s="74"/>
      <c r="AN946" s="78"/>
      <c r="AO946" s="78"/>
      <c r="AP946" s="74"/>
      <c r="AQ946" s="74"/>
      <c r="AR946" s="74"/>
      <c r="AS946" s="74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</row>
    <row r="947" spans="1:57" ht="16.5" customHeight="1">
      <c r="A947" s="1"/>
      <c r="B947" s="17"/>
      <c r="C947" s="254"/>
      <c r="D947" s="17"/>
      <c r="E947" s="17"/>
      <c r="F947" s="17"/>
      <c r="G947" s="18"/>
      <c r="H947" s="17"/>
      <c r="I947" s="17"/>
      <c r="J947" s="17"/>
      <c r="K947" s="19"/>
      <c r="L947" s="19"/>
      <c r="M947" s="19"/>
      <c r="N947" s="19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74"/>
      <c r="AD947" s="74"/>
      <c r="AE947" s="74"/>
      <c r="AF947" s="74"/>
      <c r="AG947" s="74"/>
      <c r="AH947" s="74"/>
      <c r="AI947" s="74"/>
      <c r="AJ947" s="74"/>
      <c r="AK947" s="74"/>
      <c r="AL947" s="74"/>
      <c r="AM947" s="74"/>
      <c r="AN947" s="78"/>
      <c r="AO947" s="78"/>
      <c r="AP947" s="74"/>
      <c r="AQ947" s="74"/>
      <c r="AR947" s="74"/>
      <c r="AS947" s="74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</row>
    <row r="948" spans="1:57" ht="16.5" customHeight="1">
      <c r="A948" s="1"/>
      <c r="B948" s="17"/>
      <c r="C948" s="254"/>
      <c r="D948" s="17"/>
      <c r="E948" s="17"/>
      <c r="F948" s="17"/>
      <c r="G948" s="18"/>
      <c r="H948" s="17"/>
      <c r="I948" s="17"/>
      <c r="J948" s="17"/>
      <c r="K948" s="19"/>
      <c r="L948" s="19"/>
      <c r="M948" s="19"/>
      <c r="N948" s="19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74"/>
      <c r="AD948" s="74"/>
      <c r="AE948" s="74"/>
      <c r="AF948" s="74"/>
      <c r="AG948" s="74"/>
      <c r="AH948" s="74"/>
      <c r="AI948" s="74"/>
      <c r="AJ948" s="74"/>
      <c r="AK948" s="74"/>
      <c r="AL948" s="74"/>
      <c r="AM948" s="74"/>
      <c r="AN948" s="78"/>
      <c r="AO948" s="78"/>
      <c r="AP948" s="74"/>
      <c r="AQ948" s="74"/>
      <c r="AR948" s="74"/>
      <c r="AS948" s="74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</row>
    <row r="949" spans="1:57" ht="16.5" customHeight="1">
      <c r="A949" s="1"/>
      <c r="B949" s="17"/>
      <c r="C949" s="254"/>
      <c r="D949" s="17"/>
      <c r="E949" s="17"/>
      <c r="F949" s="17"/>
      <c r="G949" s="18"/>
      <c r="H949" s="17"/>
      <c r="I949" s="17"/>
      <c r="J949" s="17"/>
      <c r="K949" s="19"/>
      <c r="L949" s="19"/>
      <c r="M949" s="19"/>
      <c r="N949" s="19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74"/>
      <c r="AD949" s="74"/>
      <c r="AE949" s="74"/>
      <c r="AF949" s="74"/>
      <c r="AG949" s="74"/>
      <c r="AH949" s="74"/>
      <c r="AI949" s="74"/>
      <c r="AJ949" s="74"/>
      <c r="AK949" s="74"/>
      <c r="AL949" s="74"/>
      <c r="AM949" s="74"/>
      <c r="AN949" s="78"/>
      <c r="AO949" s="78"/>
      <c r="AP949" s="74"/>
      <c r="AQ949" s="74"/>
      <c r="AR949" s="74"/>
      <c r="AS949" s="74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</row>
    <row r="950" spans="1:57" ht="16.5" customHeight="1">
      <c r="A950" s="1"/>
      <c r="B950" s="17"/>
      <c r="C950" s="254"/>
      <c r="D950" s="17"/>
      <c r="E950" s="17"/>
      <c r="F950" s="17"/>
      <c r="G950" s="18"/>
      <c r="H950" s="17"/>
      <c r="I950" s="17"/>
      <c r="J950" s="17"/>
      <c r="K950" s="19"/>
      <c r="L950" s="19"/>
      <c r="M950" s="19"/>
      <c r="N950" s="19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74"/>
      <c r="AD950" s="74"/>
      <c r="AE950" s="74"/>
      <c r="AF950" s="74"/>
      <c r="AG950" s="74"/>
      <c r="AH950" s="74"/>
      <c r="AI950" s="74"/>
      <c r="AJ950" s="74"/>
      <c r="AK950" s="74"/>
      <c r="AL950" s="74"/>
      <c r="AM950" s="74"/>
      <c r="AN950" s="78"/>
      <c r="AO950" s="78"/>
      <c r="AP950" s="74"/>
      <c r="AQ950" s="74"/>
      <c r="AR950" s="74"/>
      <c r="AS950" s="74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</row>
    <row r="951" spans="1:57" ht="16.5" customHeight="1">
      <c r="A951" s="1"/>
      <c r="B951" s="17"/>
      <c r="C951" s="254"/>
      <c r="D951" s="17"/>
      <c r="E951" s="17"/>
      <c r="F951" s="17"/>
      <c r="G951" s="18"/>
      <c r="H951" s="17"/>
      <c r="I951" s="17"/>
      <c r="J951" s="17"/>
      <c r="K951" s="19"/>
      <c r="L951" s="19"/>
      <c r="M951" s="19"/>
      <c r="N951" s="19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74"/>
      <c r="AD951" s="74"/>
      <c r="AE951" s="74"/>
      <c r="AF951" s="74"/>
      <c r="AG951" s="74"/>
      <c r="AH951" s="74"/>
      <c r="AI951" s="74"/>
      <c r="AJ951" s="74"/>
      <c r="AK951" s="74"/>
      <c r="AL951" s="74"/>
      <c r="AM951" s="74"/>
      <c r="AN951" s="78"/>
      <c r="AO951" s="78"/>
      <c r="AP951" s="74"/>
      <c r="AQ951" s="74"/>
      <c r="AR951" s="74"/>
      <c r="AS951" s="74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</row>
    <row r="952" spans="1:57" ht="16.5" customHeight="1">
      <c r="A952" s="1"/>
      <c r="B952" s="17"/>
      <c r="C952" s="254"/>
      <c r="D952" s="17"/>
      <c r="E952" s="17"/>
      <c r="F952" s="17"/>
      <c r="G952" s="18"/>
      <c r="H952" s="17"/>
      <c r="I952" s="17"/>
      <c r="J952" s="17"/>
      <c r="K952" s="19"/>
      <c r="L952" s="19"/>
      <c r="M952" s="19"/>
      <c r="N952" s="19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74"/>
      <c r="AD952" s="74"/>
      <c r="AE952" s="74"/>
      <c r="AF952" s="74"/>
      <c r="AG952" s="74"/>
      <c r="AH952" s="74"/>
      <c r="AI952" s="74"/>
      <c r="AJ952" s="74"/>
      <c r="AK952" s="74"/>
      <c r="AL952" s="74"/>
      <c r="AM952" s="74"/>
      <c r="AN952" s="78"/>
      <c r="AO952" s="78"/>
      <c r="AP952" s="74"/>
      <c r="AQ952" s="74"/>
      <c r="AR952" s="74"/>
      <c r="AS952" s="74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</row>
    <row r="953" spans="1:57" ht="16.5" customHeight="1">
      <c r="A953" s="1"/>
      <c r="B953" s="17"/>
      <c r="C953" s="254"/>
      <c r="D953" s="17"/>
      <c r="E953" s="17"/>
      <c r="F953" s="17"/>
      <c r="G953" s="18"/>
      <c r="H953" s="17"/>
      <c r="I953" s="17"/>
      <c r="J953" s="17"/>
      <c r="K953" s="19"/>
      <c r="L953" s="19"/>
      <c r="M953" s="19"/>
      <c r="N953" s="19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74"/>
      <c r="AD953" s="74"/>
      <c r="AE953" s="74"/>
      <c r="AF953" s="74"/>
      <c r="AG953" s="74"/>
      <c r="AH953" s="74"/>
      <c r="AI953" s="74"/>
      <c r="AJ953" s="74"/>
      <c r="AK953" s="74"/>
      <c r="AL953" s="74"/>
      <c r="AM953" s="74"/>
      <c r="AN953" s="78"/>
      <c r="AO953" s="78"/>
      <c r="AP953" s="74"/>
      <c r="AQ953" s="74"/>
      <c r="AR953" s="74"/>
      <c r="AS953" s="74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</row>
    <row r="954" spans="1:57" ht="16.5" customHeight="1">
      <c r="A954" s="1"/>
      <c r="B954" s="17"/>
      <c r="C954" s="254"/>
      <c r="D954" s="17"/>
      <c r="E954" s="17"/>
      <c r="F954" s="17"/>
      <c r="G954" s="18"/>
      <c r="H954" s="17"/>
      <c r="I954" s="17"/>
      <c r="J954" s="17"/>
      <c r="K954" s="19"/>
      <c r="L954" s="19"/>
      <c r="M954" s="19"/>
      <c r="N954" s="19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74"/>
      <c r="AD954" s="74"/>
      <c r="AE954" s="74"/>
      <c r="AF954" s="74"/>
      <c r="AG954" s="74"/>
      <c r="AH954" s="74"/>
      <c r="AI954" s="74"/>
      <c r="AJ954" s="74"/>
      <c r="AK954" s="74"/>
      <c r="AL954" s="74"/>
      <c r="AM954" s="74"/>
      <c r="AN954" s="78"/>
      <c r="AO954" s="78"/>
      <c r="AP954" s="74"/>
      <c r="AQ954" s="74"/>
      <c r="AR954" s="74"/>
      <c r="AS954" s="74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</row>
    <row r="955" spans="1:57" ht="16.5" customHeight="1">
      <c r="A955" s="1"/>
      <c r="B955" s="17"/>
      <c r="C955" s="254"/>
      <c r="D955" s="17"/>
      <c r="E955" s="17"/>
      <c r="F955" s="17"/>
      <c r="G955" s="18"/>
      <c r="H955" s="17"/>
      <c r="I955" s="17"/>
      <c r="J955" s="17"/>
      <c r="K955" s="19"/>
      <c r="L955" s="19"/>
      <c r="M955" s="19"/>
      <c r="N955" s="19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74"/>
      <c r="AD955" s="74"/>
      <c r="AE955" s="74"/>
      <c r="AF955" s="74"/>
      <c r="AG955" s="74"/>
      <c r="AH955" s="74"/>
      <c r="AI955" s="74"/>
      <c r="AJ955" s="74"/>
      <c r="AK955" s="74"/>
      <c r="AL955" s="74"/>
      <c r="AM955" s="74"/>
      <c r="AN955" s="78"/>
      <c r="AO955" s="78"/>
      <c r="AP955" s="74"/>
      <c r="AQ955" s="74"/>
      <c r="AR955" s="74"/>
      <c r="AS955" s="74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</row>
    <row r="956" spans="1:57" ht="16.5" customHeight="1">
      <c r="A956" s="1"/>
      <c r="B956" s="17"/>
      <c r="C956" s="254"/>
      <c r="D956" s="17"/>
      <c r="E956" s="17"/>
      <c r="F956" s="17"/>
      <c r="G956" s="18"/>
      <c r="H956" s="17"/>
      <c r="I956" s="17"/>
      <c r="J956" s="17"/>
      <c r="K956" s="19"/>
      <c r="L956" s="19"/>
      <c r="M956" s="19"/>
      <c r="N956" s="19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74"/>
      <c r="AD956" s="74"/>
      <c r="AE956" s="74"/>
      <c r="AF956" s="74"/>
      <c r="AG956" s="74"/>
      <c r="AH956" s="74"/>
      <c r="AI956" s="74"/>
      <c r="AJ956" s="74"/>
      <c r="AK956" s="74"/>
      <c r="AL956" s="74"/>
      <c r="AM956" s="74"/>
      <c r="AN956" s="78"/>
      <c r="AO956" s="78"/>
      <c r="AP956" s="74"/>
      <c r="AQ956" s="74"/>
      <c r="AR956" s="74"/>
      <c r="AS956" s="74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</row>
    <row r="957" spans="1:57" ht="16.5" customHeight="1">
      <c r="A957" s="1"/>
      <c r="B957" s="17"/>
      <c r="C957" s="254"/>
      <c r="D957" s="17"/>
      <c r="E957" s="17"/>
      <c r="F957" s="17"/>
      <c r="G957" s="18"/>
      <c r="H957" s="17"/>
      <c r="I957" s="17"/>
      <c r="J957" s="17"/>
      <c r="K957" s="19"/>
      <c r="L957" s="19"/>
      <c r="M957" s="19"/>
      <c r="N957" s="19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74"/>
      <c r="AD957" s="74"/>
      <c r="AE957" s="74"/>
      <c r="AF957" s="74"/>
      <c r="AG957" s="74"/>
      <c r="AH957" s="74"/>
      <c r="AI957" s="74"/>
      <c r="AJ957" s="74"/>
      <c r="AK957" s="74"/>
      <c r="AL957" s="74"/>
      <c r="AM957" s="74"/>
      <c r="AN957" s="78"/>
      <c r="AO957" s="78"/>
      <c r="AP957" s="74"/>
      <c r="AQ957" s="74"/>
      <c r="AR957" s="74"/>
      <c r="AS957" s="74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</row>
    <row r="958" spans="1:57" ht="16.5" customHeight="1">
      <c r="A958" s="1"/>
      <c r="B958" s="17"/>
      <c r="C958" s="254"/>
      <c r="D958" s="17"/>
      <c r="E958" s="17"/>
      <c r="F958" s="17"/>
      <c r="G958" s="18"/>
      <c r="H958" s="17"/>
      <c r="I958" s="17"/>
      <c r="J958" s="17"/>
      <c r="K958" s="19"/>
      <c r="L958" s="19"/>
      <c r="M958" s="19"/>
      <c r="N958" s="19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74"/>
      <c r="AD958" s="74"/>
      <c r="AE958" s="74"/>
      <c r="AF958" s="74"/>
      <c r="AG958" s="74"/>
      <c r="AH958" s="74"/>
      <c r="AI958" s="74"/>
      <c r="AJ958" s="74"/>
      <c r="AK958" s="74"/>
      <c r="AL958" s="74"/>
      <c r="AM958" s="74"/>
      <c r="AN958" s="78"/>
      <c r="AO958" s="78"/>
      <c r="AP958" s="74"/>
      <c r="AQ958" s="74"/>
      <c r="AR958" s="74"/>
      <c r="AS958" s="74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</row>
    <row r="959" spans="1:57" ht="16.5" customHeight="1">
      <c r="A959" s="1"/>
      <c r="B959" s="17"/>
      <c r="C959" s="254"/>
      <c r="D959" s="17"/>
      <c r="E959" s="17"/>
      <c r="F959" s="17"/>
      <c r="G959" s="18"/>
      <c r="H959" s="17"/>
      <c r="I959" s="17"/>
      <c r="J959" s="17"/>
      <c r="K959" s="19"/>
      <c r="L959" s="19"/>
      <c r="M959" s="19"/>
      <c r="N959" s="19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74"/>
      <c r="AD959" s="74"/>
      <c r="AE959" s="74"/>
      <c r="AF959" s="74"/>
      <c r="AG959" s="74"/>
      <c r="AH959" s="74"/>
      <c r="AI959" s="74"/>
      <c r="AJ959" s="74"/>
      <c r="AK959" s="74"/>
      <c r="AL959" s="74"/>
      <c r="AM959" s="74"/>
      <c r="AN959" s="78"/>
      <c r="AO959" s="78"/>
      <c r="AP959" s="74"/>
      <c r="AQ959" s="74"/>
      <c r="AR959" s="74"/>
      <c r="AS959" s="74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</row>
  </sheetData>
  <sheetProtection algorithmName="SHA-512" hashValue="RGbz/EQZoT9Ip4xPWm5fE69x1GL3KPIUibNU1kCW4PXBYLd+TaONKCppLPtZUS1jK5Ic4RvbBiIEKG2IaBKO+A==" saltValue="esXosyWboV6yBMVpGN4P6Q==" spinCount="100000" sheet="1" objects="1" scenarios="1"/>
  <mergeCells count="7">
    <mergeCell ref="AU3:AZ3"/>
    <mergeCell ref="BA3:BA7"/>
    <mergeCell ref="AU4:AZ4"/>
    <mergeCell ref="F1:M1"/>
    <mergeCell ref="B1:E1"/>
    <mergeCell ref="G3:H3"/>
    <mergeCell ref="L3:M3"/>
  </mergeCells>
  <conditionalFormatting sqref="A5">
    <cfRule type="expression" dxfId="70" priority="9">
      <formula>AND(LEN(#REF!)&gt;0,(OR(IFERROR(FIND(#REF!,#REF!,1)&gt;0,0),IFERROR(FIND(#REF!,#REF!,1)&gt;0,0))))</formula>
    </cfRule>
  </conditionalFormatting>
  <conditionalFormatting sqref="B4:F500">
    <cfRule type="expression" dxfId="69" priority="4">
      <formula>LEN($B4)&gt;1</formula>
    </cfRule>
  </conditionalFormatting>
  <conditionalFormatting sqref="G4:M500">
    <cfRule type="expression" dxfId="68" priority="7">
      <formula>LEN($B4)&gt;1</formula>
    </cfRule>
  </conditionalFormatting>
  <conditionalFormatting sqref="H4:H500">
    <cfRule type="expression" dxfId="67" priority="2">
      <formula>$I4=$A$3</formula>
    </cfRule>
  </conditionalFormatting>
  <conditionalFormatting sqref="I4:K500">
    <cfRule type="expression" dxfId="66" priority="3">
      <formula>LEN($B4)&gt;1</formula>
    </cfRule>
  </conditionalFormatting>
  <conditionalFormatting sqref="M4:M500">
    <cfRule type="expression" dxfId="65" priority="1">
      <formula>LEN($B4)&gt;1</formula>
    </cfRule>
    <cfRule type="expression" dxfId="64" priority="8">
      <formula>$M4=$A$3</formula>
    </cfRule>
  </conditionalFormatting>
  <conditionalFormatting sqref="AP4:AS23">
    <cfRule type="expression" dxfId="63" priority="13">
      <formula>AP4=0</formula>
    </cfRule>
  </conditionalFormatting>
  <dataValidations count="1">
    <dataValidation type="list" allowBlank="1" showErrorMessage="1" sqref="A3" xr:uid="{00000000-0002-0000-0100-000000000000}">
      <formula1>Teams</formula1>
    </dataValidation>
  </dataValidations>
  <pageMargins left="0.7" right="0.7" top="0.75" bottom="0.75" header="0" footer="0"/>
  <pageSetup scale="6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C6D5-331D-473B-805D-141A12AF89B1}">
  <sheetPr codeName="Sheet3">
    <tabColor theme="1"/>
    <pageSetUpPr fitToPage="1"/>
  </sheetPr>
  <dimension ref="A1:AI931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14" sqref="I14"/>
    </sheetView>
  </sheetViews>
  <sheetFormatPr defaultColWidth="14.42578125" defaultRowHeight="15" customHeight="1"/>
  <cols>
    <col min="1" max="1" width="26.42578125" customWidth="1"/>
    <col min="2" max="2" width="22" bestFit="1" customWidth="1"/>
    <col min="3" max="3" width="12.7109375" style="222" bestFit="1" customWidth="1"/>
    <col min="4" max="4" width="31.7109375" customWidth="1"/>
    <col min="5" max="5" width="13.28515625" style="279" bestFit="1" customWidth="1"/>
    <col min="6" max="6" width="21.28515625" bestFit="1" customWidth="1"/>
    <col min="7" max="7" width="9" customWidth="1"/>
    <col min="8" max="8" width="24.42578125" customWidth="1"/>
    <col min="9" max="9" width="15.7109375" style="225" customWidth="1"/>
    <col min="10" max="10" width="3.28515625" customWidth="1"/>
    <col min="11" max="11" width="15.7109375" style="225" customWidth="1"/>
    <col min="12" max="12" width="24.42578125" customWidth="1"/>
    <col min="13" max="13" width="9" customWidth="1"/>
    <col min="14" max="15" width="9.140625" style="76" customWidth="1"/>
    <col min="16" max="16" width="9.28515625" style="76" hidden="1" customWidth="1"/>
    <col min="17" max="19" width="9.140625" style="76" customWidth="1"/>
    <col min="20" max="23" width="4" style="76" customWidth="1"/>
    <col min="24" max="35" width="9.140625" hidden="1" customWidth="1"/>
  </cols>
  <sheetData>
    <row r="1" spans="1:35" ht="112.9" customHeight="1">
      <c r="A1" s="20"/>
      <c r="B1" s="361" t="e" vm="45">
        <v>#VALUE!</v>
      </c>
      <c r="C1" s="361"/>
      <c r="D1" s="362" t="str">
        <f>"WEEK OF "&amp;UPPER(A3)</f>
        <v>WEEK OF AUG 17, 2026</v>
      </c>
      <c r="E1" s="362"/>
      <c r="F1" s="362"/>
      <c r="G1" s="362"/>
      <c r="H1" s="362"/>
      <c r="I1" s="362"/>
      <c r="J1" s="362"/>
      <c r="K1" s="362"/>
      <c r="L1" s="362"/>
      <c r="M1" s="362"/>
      <c r="N1" s="74"/>
      <c r="O1" s="74"/>
      <c r="P1" s="74"/>
      <c r="Q1" s="74"/>
      <c r="R1" s="78"/>
      <c r="S1" s="78"/>
      <c r="T1" s="74"/>
      <c r="U1" s="74"/>
      <c r="V1" s="74"/>
      <c r="W1" s="74"/>
      <c r="X1" s="2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6.149999999999999" customHeight="1">
      <c r="A2" s="24" t="s">
        <v>178</v>
      </c>
      <c r="B2" s="42"/>
      <c r="C2" s="276"/>
      <c r="D2" s="174"/>
      <c r="E2" s="277"/>
      <c r="F2" s="174"/>
      <c r="G2" s="175"/>
      <c r="H2" s="174"/>
      <c r="I2" s="174"/>
      <c r="J2" s="174"/>
      <c r="K2" s="176"/>
      <c r="L2" s="176"/>
      <c r="M2" s="176"/>
      <c r="N2" s="74"/>
      <c r="O2" s="74"/>
      <c r="P2" s="74"/>
      <c r="Q2" s="74"/>
      <c r="R2" s="78"/>
      <c r="S2" s="78"/>
      <c r="T2" s="74"/>
      <c r="U2" s="74"/>
      <c r="V2" s="74"/>
      <c r="W2" s="74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8"/>
    </row>
    <row r="3" spans="1:35" ht="28.5">
      <c r="A3" s="86" t="s">
        <v>180</v>
      </c>
      <c r="B3" s="280" t="s">
        <v>177</v>
      </c>
      <c r="C3" s="281" t="s">
        <v>4</v>
      </c>
      <c r="D3" s="282" t="s">
        <v>5</v>
      </c>
      <c r="E3" s="283" t="s">
        <v>6</v>
      </c>
      <c r="F3" s="282" t="s">
        <v>153</v>
      </c>
      <c r="G3" s="282"/>
      <c r="H3" s="284" t="s">
        <v>8</v>
      </c>
      <c r="I3" s="284" t="s">
        <v>9</v>
      </c>
      <c r="J3" s="285"/>
      <c r="K3" s="285" t="s">
        <v>152</v>
      </c>
      <c r="L3" s="285" t="s">
        <v>11</v>
      </c>
      <c r="M3" s="285"/>
      <c r="N3" s="75"/>
      <c r="O3" s="75"/>
      <c r="P3" s="75"/>
      <c r="Q3" s="75"/>
      <c r="R3" s="79"/>
      <c r="S3" s="79"/>
      <c r="T3" s="80"/>
      <c r="U3" s="80"/>
      <c r="V3" s="80"/>
      <c r="W3" s="80"/>
      <c r="X3" s="6"/>
      <c r="Y3" s="348" t="s">
        <v>37</v>
      </c>
      <c r="Z3" s="349"/>
      <c r="AA3" s="349"/>
      <c r="AB3" s="349"/>
      <c r="AC3" s="349"/>
      <c r="AD3" s="350"/>
      <c r="AE3" s="351"/>
      <c r="AF3" s="33" t="s">
        <v>38</v>
      </c>
      <c r="AG3" s="33" t="s">
        <v>39</v>
      </c>
      <c r="AH3" s="33" t="s">
        <v>40</v>
      </c>
      <c r="AI3" s="33" t="s">
        <v>41</v>
      </c>
    </row>
    <row r="4" spans="1:35" ht="30" customHeight="1">
      <c r="A4" s="8"/>
      <c r="B4" s="286" t="str" cm="1">
        <f t="array" ref="B4:M12">_xlfn._xlws.FILTER(MASTER.SCHEDULE!B4:M600,(MASTER.SCHEDULE!AA4:AA600=A3),"")</f>
        <v>EPL</v>
      </c>
      <c r="C4" s="287">
        <v>46255</v>
      </c>
      <c r="D4" s="287" t="str">
        <v>Emirates Stadium</v>
      </c>
      <c r="E4" s="288">
        <v>0.83333333333333337</v>
      </c>
      <c r="F4" s="262">
        <v>46255.833333333336</v>
      </c>
      <c r="G4" s="289" t="e" vm="25">
        <v>#VALUE!</v>
      </c>
      <c r="H4" s="286" t="str">
        <v>Arsenal</v>
      </c>
      <c r="I4" s="286" t="str">
        <v/>
      </c>
      <c r="J4" s="256" t="str">
        <v>:</v>
      </c>
      <c r="K4" s="290" t="str">
        <v/>
      </c>
      <c r="L4" s="256" t="str">
        <v>Coventry</v>
      </c>
      <c r="M4" s="290" t="e" vm="26">
        <v>#VALUE!</v>
      </c>
      <c r="N4" s="77"/>
      <c r="O4" s="77"/>
      <c r="P4" s="77">
        <f>MASTER.SCHEDULE!A12</f>
        <v>0</v>
      </c>
      <c r="Q4" s="77"/>
      <c r="R4" s="81"/>
      <c r="S4" s="81"/>
      <c r="T4" s="82"/>
      <c r="U4" s="82"/>
      <c r="V4" s="82"/>
      <c r="W4" s="82"/>
      <c r="X4" s="10" t="s">
        <v>45</v>
      </c>
      <c r="Y4" s="354" t="s">
        <v>46</v>
      </c>
      <c r="Z4" s="355"/>
      <c r="AA4" s="355"/>
      <c r="AB4" s="355"/>
      <c r="AC4" s="355"/>
      <c r="AD4" s="356"/>
      <c r="AE4" s="352"/>
      <c r="AF4" s="7" t="s">
        <v>47</v>
      </c>
      <c r="AG4" s="7" t="s">
        <v>47</v>
      </c>
      <c r="AH4" s="7" t="s">
        <v>47</v>
      </c>
      <c r="AI4" s="7" t="s">
        <v>47</v>
      </c>
    </row>
    <row r="5" spans="1:35" ht="30" customHeight="1">
      <c r="A5" s="8"/>
      <c r="B5" s="286" t="str">
        <v>EPL</v>
      </c>
      <c r="C5" s="287">
        <v>46256</v>
      </c>
      <c r="D5" s="287" t="str">
        <v>MKM Stadium</v>
      </c>
      <c r="E5" s="288">
        <v>0.52083333333333337</v>
      </c>
      <c r="F5" s="262">
        <v>46256.520833333336</v>
      </c>
      <c r="G5" s="289" t="e" vm="27">
        <v>#VALUE!</v>
      </c>
      <c r="H5" s="286" t="str">
        <v>Hull</v>
      </c>
      <c r="I5" s="286" t="str">
        <v/>
      </c>
      <c r="J5" s="256" t="str">
        <v>:</v>
      </c>
      <c r="K5" s="290" t="str">
        <v/>
      </c>
      <c r="L5" s="256" t="str">
        <v>Manchester United</v>
      </c>
      <c r="M5" s="290" t="e" vm="28">
        <v>#VALUE!</v>
      </c>
      <c r="N5" s="77"/>
      <c r="O5" s="77"/>
      <c r="P5" s="77">
        <f>MASTER.SCHEDULE!A13</f>
        <v>0</v>
      </c>
      <c r="Q5" s="77"/>
      <c r="R5" s="81"/>
      <c r="S5" s="81"/>
      <c r="T5" s="82"/>
      <c r="U5" s="82"/>
      <c r="V5" s="82"/>
      <c r="W5" s="82"/>
      <c r="X5" s="10" t="e">
        <f t="shared" ref="X5:X7" ca="1" si="0">_xludf.CONCAT(Y5:AD5)</f>
        <v>#NAME?</v>
      </c>
      <c r="Y5" s="14" t="s">
        <v>53</v>
      </c>
      <c r="Z5" s="14" t="s">
        <v>54</v>
      </c>
      <c r="AA5" s="14" t="s">
        <v>55</v>
      </c>
      <c r="AB5" s="14" t="s">
        <v>27</v>
      </c>
      <c r="AC5" s="15"/>
      <c r="AD5" s="15"/>
      <c r="AE5" s="352"/>
      <c r="AF5" s="15" t="s">
        <v>56</v>
      </c>
      <c r="AG5" s="15" t="s">
        <v>57</v>
      </c>
      <c r="AH5" s="15" t="s">
        <v>58</v>
      </c>
      <c r="AI5" s="15" t="s">
        <v>59</v>
      </c>
    </row>
    <row r="6" spans="1:35" ht="30" customHeight="1">
      <c r="A6" s="8"/>
      <c r="B6" s="286" t="str">
        <v>EPL</v>
      </c>
      <c r="C6" s="287">
        <v>46256</v>
      </c>
      <c r="D6" s="287" t="str">
        <v>Hill Dickinson Stadium</v>
      </c>
      <c r="E6" s="288">
        <v>0.625</v>
      </c>
      <c r="F6" s="262">
        <v>46256.625</v>
      </c>
      <c r="G6" s="289" t="e" vm="29">
        <v>#VALUE!</v>
      </c>
      <c r="H6" s="286" t="str">
        <v>Everton</v>
      </c>
      <c r="I6" s="286" t="str">
        <v/>
      </c>
      <c r="J6" s="256" t="str">
        <v>:</v>
      </c>
      <c r="K6" s="290" t="str">
        <v/>
      </c>
      <c r="L6" s="256" t="str">
        <v>Crystal Palace</v>
      </c>
      <c r="M6" s="290" t="e" vm="30">
        <v>#VALUE!</v>
      </c>
      <c r="N6" s="77"/>
      <c r="O6" s="77"/>
      <c r="P6" s="77">
        <f>MASTER.SCHEDULE!A14</f>
        <v>0</v>
      </c>
      <c r="Q6" s="77"/>
      <c r="R6" s="81"/>
      <c r="S6" s="81"/>
      <c r="T6" s="82"/>
      <c r="U6" s="82"/>
      <c r="V6" s="82"/>
      <c r="W6" s="82"/>
      <c r="X6" s="10" t="e">
        <f t="shared" ca="1" si="0"/>
        <v>#NAME?</v>
      </c>
      <c r="Y6" s="15"/>
      <c r="Z6" s="14" t="s">
        <v>54</v>
      </c>
      <c r="AA6" s="15"/>
      <c r="AB6" s="14" t="s">
        <v>27</v>
      </c>
      <c r="AC6" s="14" t="s">
        <v>63</v>
      </c>
      <c r="AD6" s="14" t="s">
        <v>68</v>
      </c>
      <c r="AE6" s="352"/>
      <c r="AF6" s="15" t="s">
        <v>69</v>
      </c>
      <c r="AG6" s="15" t="s">
        <v>64</v>
      </c>
      <c r="AH6" s="15" t="s">
        <v>57</v>
      </c>
      <c r="AI6" s="15" t="s">
        <v>58</v>
      </c>
    </row>
    <row r="7" spans="1:35" ht="30" customHeight="1">
      <c r="A7" s="10"/>
      <c r="B7" s="286" t="str">
        <v>EPL</v>
      </c>
      <c r="C7" s="287">
        <v>46256</v>
      </c>
      <c r="D7" s="287" t="str">
        <v>Portman Road</v>
      </c>
      <c r="E7" s="288">
        <v>0.625</v>
      </c>
      <c r="F7" s="262">
        <v>46256.625</v>
      </c>
      <c r="G7" s="289" t="e" vm="31">
        <v>#VALUE!</v>
      </c>
      <c r="H7" s="286" t="str">
        <v>Ipswich</v>
      </c>
      <c r="I7" s="286" t="str">
        <v/>
      </c>
      <c r="J7" s="256" t="str">
        <v>:</v>
      </c>
      <c r="K7" s="290" t="str">
        <v/>
      </c>
      <c r="L7" s="256" t="str">
        <v>Sunderland</v>
      </c>
      <c r="M7" s="290" t="e" vm="32">
        <v>#VALUE!</v>
      </c>
      <c r="N7" s="77"/>
      <c r="O7" s="77"/>
      <c r="P7" s="77">
        <f>MASTER.SCHEDULE!A15</f>
        <v>0</v>
      </c>
      <c r="Q7" s="77"/>
      <c r="R7" s="81"/>
      <c r="S7" s="81"/>
      <c r="T7" s="82"/>
      <c r="U7" s="82"/>
      <c r="V7" s="82"/>
      <c r="W7" s="82"/>
      <c r="X7" s="10" t="e">
        <f t="shared" ca="1" si="0"/>
        <v>#NAME?</v>
      </c>
      <c r="Y7" s="15"/>
      <c r="Z7" s="15"/>
      <c r="AA7" s="14" t="s">
        <v>55</v>
      </c>
      <c r="AB7" s="14" t="s">
        <v>27</v>
      </c>
      <c r="AC7" s="14" t="s">
        <v>63</v>
      </c>
      <c r="AD7" s="14" t="s">
        <v>68</v>
      </c>
      <c r="AE7" s="353"/>
      <c r="AF7" s="15" t="s">
        <v>69</v>
      </c>
      <c r="AG7" s="15" t="s">
        <v>64</v>
      </c>
      <c r="AH7" s="15" t="s">
        <v>57</v>
      </c>
      <c r="AI7" s="15" t="s">
        <v>59</v>
      </c>
    </row>
    <row r="8" spans="1:35" ht="30" customHeight="1">
      <c r="A8" s="10"/>
      <c r="B8" s="286" t="str">
        <v>EPL</v>
      </c>
      <c r="C8" s="287">
        <v>46256</v>
      </c>
      <c r="D8" s="287" t="str">
        <v>The City Ground</v>
      </c>
      <c r="E8" s="288">
        <v>0.625</v>
      </c>
      <c r="F8" s="262">
        <v>46256.625</v>
      </c>
      <c r="G8" s="289" t="e" vm="34">
        <v>#VALUE!</v>
      </c>
      <c r="H8" s="286" t="str">
        <v>Nottingham Forest</v>
      </c>
      <c r="I8" s="286" t="str">
        <v/>
      </c>
      <c r="J8" s="256" t="str">
        <v>:</v>
      </c>
      <c r="K8" s="290" t="str">
        <v/>
      </c>
      <c r="L8" s="256" t="str">
        <v>Leeds</v>
      </c>
      <c r="M8" s="290" t="e" vm="35">
        <v>#VALUE!</v>
      </c>
      <c r="N8" s="77"/>
      <c r="O8" s="77"/>
      <c r="P8" s="77">
        <f>MASTER.SCHEDULE!A16</f>
        <v>0</v>
      </c>
      <c r="Q8" s="77"/>
      <c r="R8" s="81"/>
      <c r="S8" s="81"/>
      <c r="T8" s="82"/>
      <c r="U8" s="82"/>
      <c r="V8" s="82"/>
      <c r="W8" s="82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ht="30" customHeight="1">
      <c r="A9" s="10"/>
      <c r="B9" s="286" t="str">
        <v>EPL</v>
      </c>
      <c r="C9" s="287">
        <v>46256</v>
      </c>
      <c r="D9" s="287" t="str">
        <v>Gtech Community Stadium</v>
      </c>
      <c r="E9" s="288">
        <v>0.72916666666666663</v>
      </c>
      <c r="F9" s="262">
        <v>46256.729166666664</v>
      </c>
      <c r="G9" s="289" t="e" vm="37">
        <v>#VALUE!</v>
      </c>
      <c r="H9" s="286" t="str">
        <v>Brentford</v>
      </c>
      <c r="I9" s="286" t="str">
        <v/>
      </c>
      <c r="J9" s="256" t="str">
        <v>:</v>
      </c>
      <c r="K9" s="290" t="str">
        <v/>
      </c>
      <c r="L9" s="256" t="str">
        <v>Tottenham</v>
      </c>
      <c r="M9" s="290" t="e" vm="38">
        <v>#VALUE!</v>
      </c>
      <c r="N9" s="77"/>
      <c r="O9" s="77"/>
      <c r="P9" s="77">
        <f>MASTER.SCHEDULE!A17</f>
        <v>0</v>
      </c>
      <c r="Q9" s="77"/>
      <c r="R9" s="81"/>
      <c r="S9" s="81"/>
      <c r="T9" s="82"/>
      <c r="U9" s="82"/>
      <c r="V9" s="82"/>
      <c r="W9" s="82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ht="30" customHeight="1">
      <c r="A10" s="10"/>
      <c r="B10" s="286" t="str">
        <v>EPL</v>
      </c>
      <c r="C10" s="287">
        <v>46257</v>
      </c>
      <c r="D10" s="287" t="str">
        <v>American Express Stadium</v>
      </c>
      <c r="E10" s="288">
        <v>0.58333333333333337</v>
      </c>
      <c r="F10" s="262">
        <v>46257.583333333336</v>
      </c>
      <c r="G10" s="289" t="e" vm="39">
        <v>#VALUE!</v>
      </c>
      <c r="H10" s="286" t="str">
        <v>Brighton</v>
      </c>
      <c r="I10" s="286" t="str">
        <v/>
      </c>
      <c r="J10" s="256" t="str">
        <v>:</v>
      </c>
      <c r="K10" s="290" t="str">
        <v/>
      </c>
      <c r="L10" s="256" t="str">
        <v>Aston Villa</v>
      </c>
      <c r="M10" s="290" t="e" vm="33">
        <v>#VALUE!</v>
      </c>
      <c r="N10" s="77"/>
      <c r="O10" s="77"/>
      <c r="P10" s="77">
        <f>MASTER.SCHEDULE!A18</f>
        <v>0</v>
      </c>
      <c r="Q10" s="77"/>
      <c r="R10" s="81"/>
      <c r="S10" s="81"/>
      <c r="T10" s="82"/>
      <c r="U10" s="82"/>
      <c r="V10" s="82"/>
      <c r="W10" s="82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ht="30" customHeight="1">
      <c r="A11" s="10"/>
      <c r="B11" s="286" t="str">
        <v>EPL</v>
      </c>
      <c r="C11" s="287">
        <v>46257</v>
      </c>
      <c r="D11" s="287" t="str">
        <v>Etihad Stadium</v>
      </c>
      <c r="E11" s="288">
        <v>0.58333333333333337</v>
      </c>
      <c r="F11" s="262">
        <v>46257.583333333336</v>
      </c>
      <c r="G11" s="289" t="e" vm="40">
        <v>#VALUE!</v>
      </c>
      <c r="H11" s="286" t="str">
        <v>Manchester City</v>
      </c>
      <c r="I11" s="286" t="str">
        <v/>
      </c>
      <c r="J11" s="256" t="str">
        <v>:</v>
      </c>
      <c r="K11" s="290" t="str">
        <v/>
      </c>
      <c r="L11" s="256" t="str">
        <v>Bournemouth</v>
      </c>
      <c r="M11" s="290" t="e" vm="36">
        <v>#VALUE!</v>
      </c>
      <c r="N11" s="77"/>
      <c r="O11" s="77"/>
      <c r="P11" s="77">
        <f>MASTER.SCHEDULE!A19</f>
        <v>0</v>
      </c>
      <c r="Q11" s="77"/>
      <c r="R11" s="81"/>
      <c r="S11" s="81"/>
      <c r="T11" s="82"/>
      <c r="U11" s="82"/>
      <c r="V11" s="82"/>
      <c r="W11" s="82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30" customHeight="1">
      <c r="A12" s="10"/>
      <c r="B12" s="286" t="str">
        <v>EPL</v>
      </c>
      <c r="C12" s="287">
        <v>46257</v>
      </c>
      <c r="D12" s="287" t="str">
        <v>St. James' Park</v>
      </c>
      <c r="E12" s="288">
        <v>0.6875</v>
      </c>
      <c r="F12" s="262">
        <v>46257.6875</v>
      </c>
      <c r="G12" s="289" t="e" vm="42">
        <v>#VALUE!</v>
      </c>
      <c r="H12" s="286" t="str">
        <v>Newcastle United</v>
      </c>
      <c r="I12" s="286" t="str">
        <v/>
      </c>
      <c r="J12" s="256" t="str">
        <v>:</v>
      </c>
      <c r="K12" s="290" t="str">
        <v/>
      </c>
      <c r="L12" s="256" t="str">
        <v>Liverpool</v>
      </c>
      <c r="M12" s="290" t="e" vm="43">
        <v>#VALUE!</v>
      </c>
      <c r="N12" s="77"/>
      <c r="O12" s="77"/>
      <c r="P12" s="77"/>
      <c r="Q12" s="77"/>
      <c r="R12" s="81"/>
      <c r="S12" s="81"/>
      <c r="T12" s="82"/>
      <c r="U12" s="82"/>
      <c r="V12" s="82"/>
      <c r="W12" s="82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ht="30" customHeight="1">
      <c r="A13" s="10"/>
      <c r="B13" s="286"/>
      <c r="C13" s="287"/>
      <c r="D13" s="287"/>
      <c r="E13" s="288"/>
      <c r="F13" s="262"/>
      <c r="G13" s="289"/>
      <c r="H13" s="286"/>
      <c r="I13" s="286"/>
      <c r="J13" s="256"/>
      <c r="K13" s="290"/>
      <c r="L13" s="256"/>
      <c r="M13" s="290"/>
      <c r="N13" s="77"/>
      <c r="O13" s="77"/>
      <c r="P13" s="77"/>
      <c r="Q13" s="77"/>
      <c r="R13" s="81"/>
      <c r="S13" s="81"/>
      <c r="T13" s="82"/>
      <c r="U13" s="82"/>
      <c r="V13" s="82"/>
      <c r="W13" s="82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1:35" ht="30" customHeight="1">
      <c r="A14" s="10"/>
      <c r="B14" s="35"/>
      <c r="C14" s="36"/>
      <c r="D14" s="36"/>
      <c r="E14" s="252"/>
      <c r="F14" s="262"/>
      <c r="G14" s="38"/>
      <c r="H14" s="35"/>
      <c r="I14" s="35"/>
      <c r="J14" s="11"/>
      <c r="K14" s="268"/>
      <c r="L14" s="11"/>
      <c r="M14" s="39"/>
      <c r="N14" s="77"/>
      <c r="O14" s="77"/>
      <c r="P14" s="77"/>
      <c r="Q14" s="77"/>
      <c r="R14" s="81"/>
      <c r="S14" s="81"/>
      <c r="T14" s="77"/>
      <c r="U14" s="77"/>
      <c r="V14" s="77"/>
      <c r="W14" s="77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5" ht="30" customHeight="1">
      <c r="A15" s="10"/>
      <c r="B15" s="35"/>
      <c r="C15" s="36"/>
      <c r="D15" s="36"/>
      <c r="E15" s="252"/>
      <c r="F15" s="262"/>
      <c r="G15" s="38"/>
      <c r="H15" s="35"/>
      <c r="I15" s="35"/>
      <c r="J15" s="11"/>
      <c r="K15" s="268"/>
      <c r="L15" s="11"/>
      <c r="M15" s="39"/>
      <c r="N15" s="74"/>
      <c r="O15" s="74"/>
      <c r="P15" s="74"/>
      <c r="Q15" s="74"/>
      <c r="R15" s="78"/>
      <c r="S15" s="78"/>
      <c r="T15" s="74"/>
      <c r="U15" s="74"/>
      <c r="V15" s="74"/>
      <c r="W15" s="74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30" customHeight="1">
      <c r="A16" s="10"/>
      <c r="B16" s="35"/>
      <c r="C16" s="36"/>
      <c r="D16" s="36"/>
      <c r="E16" s="252"/>
      <c r="F16" s="262"/>
      <c r="G16" s="38"/>
      <c r="H16" s="35"/>
      <c r="I16" s="35"/>
      <c r="J16" s="11"/>
      <c r="K16" s="268"/>
      <c r="L16" s="11"/>
      <c r="M16" s="39"/>
      <c r="N16" s="74"/>
      <c r="O16" s="74"/>
      <c r="P16" s="74"/>
      <c r="Q16" s="74"/>
      <c r="R16" s="78"/>
      <c r="S16" s="78"/>
      <c r="T16" s="74"/>
      <c r="U16" s="74"/>
      <c r="V16" s="74"/>
      <c r="W16" s="74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30" customHeight="1">
      <c r="A17" s="10"/>
      <c r="B17" s="35"/>
      <c r="C17" s="36"/>
      <c r="D17" s="36"/>
      <c r="E17" s="252"/>
      <c r="F17" s="262"/>
      <c r="G17" s="38"/>
      <c r="H17" s="35"/>
      <c r="I17" s="35"/>
      <c r="J17" s="11"/>
      <c r="K17" s="268"/>
      <c r="L17" s="11"/>
      <c r="M17" s="39"/>
      <c r="N17" s="74"/>
      <c r="O17" s="74"/>
      <c r="P17" s="74"/>
      <c r="Q17" s="74"/>
      <c r="R17" s="78"/>
      <c r="S17" s="78"/>
      <c r="T17" s="74"/>
      <c r="U17" s="74"/>
      <c r="V17" s="74"/>
      <c r="W17" s="74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30" customHeight="1">
      <c r="A18" s="8"/>
      <c r="B18" s="35"/>
      <c r="C18" s="36"/>
      <c r="D18" s="36"/>
      <c r="E18" s="252"/>
      <c r="F18" s="262"/>
      <c r="G18" s="38"/>
      <c r="H18" s="35"/>
      <c r="I18" s="35"/>
      <c r="J18" s="11"/>
      <c r="K18" s="268"/>
      <c r="L18" s="11"/>
      <c r="M18" s="39"/>
      <c r="N18" s="74"/>
      <c r="O18" s="74"/>
      <c r="P18" s="74"/>
      <c r="Q18" s="74"/>
      <c r="R18" s="78"/>
      <c r="S18" s="78"/>
      <c r="T18" s="74"/>
      <c r="U18" s="74"/>
      <c r="V18" s="74"/>
      <c r="W18" s="74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30" customHeight="1">
      <c r="A19" s="1"/>
      <c r="B19" s="35"/>
      <c r="C19" s="36"/>
      <c r="D19" s="36"/>
      <c r="E19" s="252"/>
      <c r="F19" s="262"/>
      <c r="G19" s="38"/>
      <c r="H19" s="35"/>
      <c r="I19" s="35"/>
      <c r="J19" s="11"/>
      <c r="K19" s="268"/>
      <c r="L19" s="11"/>
      <c r="M19" s="39"/>
      <c r="N19" s="74"/>
      <c r="O19" s="74"/>
      <c r="P19" s="74"/>
      <c r="Q19" s="74"/>
      <c r="R19" s="78"/>
      <c r="S19" s="78"/>
      <c r="T19" s="74"/>
      <c r="U19" s="74"/>
      <c r="V19" s="74"/>
      <c r="W19" s="74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30" customHeight="1">
      <c r="A20" s="1"/>
      <c r="B20" s="35"/>
      <c r="C20" s="36"/>
      <c r="D20" s="36"/>
      <c r="E20" s="252"/>
      <c r="F20" s="262"/>
      <c r="G20" s="38"/>
      <c r="H20" s="35"/>
      <c r="I20" s="35"/>
      <c r="J20" s="11"/>
      <c r="K20" s="268"/>
      <c r="L20" s="11"/>
      <c r="M20" s="39"/>
      <c r="N20" s="74"/>
      <c r="O20" s="74"/>
      <c r="P20" s="74"/>
      <c r="Q20" s="74"/>
      <c r="R20" s="78"/>
      <c r="S20" s="78"/>
      <c r="T20" s="74"/>
      <c r="U20" s="74"/>
      <c r="V20" s="74"/>
      <c r="W20" s="74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30" customHeight="1">
      <c r="A21" s="1"/>
      <c r="B21" s="35"/>
      <c r="C21" s="36"/>
      <c r="D21" s="36"/>
      <c r="E21" s="252"/>
      <c r="F21" s="262"/>
      <c r="G21" s="38"/>
      <c r="H21" s="35"/>
      <c r="I21" s="35"/>
      <c r="J21" s="11"/>
      <c r="K21" s="268"/>
      <c r="L21" s="11"/>
      <c r="M21" s="39"/>
      <c r="N21" s="74"/>
      <c r="O21" s="74"/>
      <c r="P21" s="74"/>
      <c r="Q21" s="74"/>
      <c r="R21" s="78"/>
      <c r="S21" s="78"/>
      <c r="T21" s="74"/>
      <c r="U21" s="74"/>
      <c r="V21" s="74"/>
      <c r="W21" s="74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30" customHeight="1">
      <c r="A22" s="1"/>
      <c r="B22" s="35"/>
      <c r="C22" s="36"/>
      <c r="D22" s="36"/>
      <c r="E22" s="252"/>
      <c r="F22" s="262"/>
      <c r="G22" s="38"/>
      <c r="H22" s="35"/>
      <c r="I22" s="35"/>
      <c r="J22" s="11"/>
      <c r="K22" s="268"/>
      <c r="L22" s="11"/>
      <c r="M22" s="39"/>
      <c r="N22" s="74"/>
      <c r="O22" s="74"/>
      <c r="P22" s="74"/>
      <c r="Q22" s="74"/>
      <c r="R22" s="78"/>
      <c r="S22" s="78"/>
      <c r="T22" s="74"/>
      <c r="U22" s="74"/>
      <c r="V22" s="74"/>
      <c r="W22" s="74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30" customHeight="1">
      <c r="A23" s="1"/>
      <c r="B23" s="35"/>
      <c r="C23" s="36"/>
      <c r="D23" s="36"/>
      <c r="E23" s="252"/>
      <c r="F23" s="262"/>
      <c r="G23" s="38"/>
      <c r="H23" s="35"/>
      <c r="I23" s="35"/>
      <c r="J23" s="11"/>
      <c r="K23" s="268"/>
      <c r="L23" s="11"/>
      <c r="M23" s="39"/>
      <c r="N23" s="74"/>
      <c r="O23" s="74"/>
      <c r="P23" s="74"/>
      <c r="Q23" s="74"/>
      <c r="R23" s="78"/>
      <c r="S23" s="78"/>
      <c r="T23" s="74"/>
      <c r="U23" s="74"/>
      <c r="V23" s="74"/>
      <c r="W23" s="74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30" customHeight="1">
      <c r="A24" s="1"/>
      <c r="B24" s="35"/>
      <c r="C24" s="36"/>
      <c r="D24" s="36"/>
      <c r="E24" s="252"/>
      <c r="F24" s="262"/>
      <c r="G24" s="38"/>
      <c r="H24" s="35"/>
      <c r="I24" s="35"/>
      <c r="J24" s="11"/>
      <c r="K24" s="268"/>
      <c r="L24" s="11"/>
      <c r="M24" s="39"/>
      <c r="N24" s="74"/>
      <c r="O24" s="74"/>
      <c r="P24" s="74"/>
      <c r="Q24" s="74"/>
      <c r="R24" s="78"/>
      <c r="S24" s="78"/>
      <c r="T24" s="74"/>
      <c r="U24" s="74"/>
      <c r="V24" s="74"/>
      <c r="W24" s="74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30" customHeight="1">
      <c r="A25" s="1"/>
      <c r="B25" s="35"/>
      <c r="C25" s="36"/>
      <c r="D25" s="36"/>
      <c r="E25" s="252"/>
      <c r="F25" s="262"/>
      <c r="G25" s="38"/>
      <c r="H25" s="35"/>
      <c r="I25" s="35"/>
      <c r="J25" s="11"/>
      <c r="K25" s="268"/>
      <c r="L25" s="11"/>
      <c r="M25" s="39"/>
      <c r="N25" s="74"/>
      <c r="O25" s="74"/>
      <c r="P25" s="74"/>
      <c r="Q25" s="74"/>
      <c r="R25" s="78"/>
      <c r="S25" s="78"/>
      <c r="T25" s="74"/>
      <c r="U25" s="74"/>
      <c r="V25" s="74"/>
      <c r="W25" s="74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30" customHeight="1">
      <c r="A26" s="1"/>
      <c r="B26" s="35"/>
      <c r="C26" s="36"/>
      <c r="D26" s="36"/>
      <c r="E26" s="252"/>
      <c r="F26" s="262"/>
      <c r="G26" s="38"/>
      <c r="H26" s="35"/>
      <c r="I26" s="35"/>
      <c r="J26" s="11"/>
      <c r="K26" s="268"/>
      <c r="L26" s="11"/>
      <c r="M26" s="39"/>
      <c r="N26" s="74"/>
      <c r="O26" s="74"/>
      <c r="P26" s="74"/>
      <c r="Q26" s="74"/>
      <c r="R26" s="78"/>
      <c r="S26" s="78"/>
      <c r="T26" s="74"/>
      <c r="U26" s="74"/>
      <c r="V26" s="74"/>
      <c r="W26" s="74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30" customHeight="1">
      <c r="A27" s="1"/>
      <c r="B27" s="35"/>
      <c r="C27" s="36"/>
      <c r="D27" s="36"/>
      <c r="E27" s="252"/>
      <c r="F27" s="262"/>
      <c r="G27" s="38"/>
      <c r="H27" s="35"/>
      <c r="I27" s="35"/>
      <c r="J27" s="11"/>
      <c r="K27" s="268"/>
      <c r="L27" s="11"/>
      <c r="M27" s="39"/>
      <c r="N27" s="74"/>
      <c r="O27" s="74"/>
      <c r="P27" s="74"/>
      <c r="Q27" s="74"/>
      <c r="R27" s="78"/>
      <c r="S27" s="78"/>
      <c r="T27" s="74"/>
      <c r="U27" s="74"/>
      <c r="V27" s="74"/>
      <c r="W27" s="7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30" customHeight="1">
      <c r="A28" s="1"/>
      <c r="B28" s="35"/>
      <c r="C28" s="36"/>
      <c r="D28" s="36"/>
      <c r="E28" s="252"/>
      <c r="F28" s="262"/>
      <c r="G28" s="38"/>
      <c r="H28" s="35"/>
      <c r="I28" s="35"/>
      <c r="J28" s="11"/>
      <c r="K28" s="268"/>
      <c r="L28" s="11"/>
      <c r="M28" s="39"/>
      <c r="N28" s="74"/>
      <c r="O28" s="74"/>
      <c r="P28" s="74"/>
      <c r="Q28" s="74"/>
      <c r="R28" s="78"/>
      <c r="S28" s="78"/>
      <c r="T28" s="74"/>
      <c r="U28" s="74"/>
      <c r="V28" s="74"/>
      <c r="W28" s="7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30" customHeight="1">
      <c r="A29" s="1"/>
      <c r="B29" s="35"/>
      <c r="C29" s="36"/>
      <c r="D29" s="36"/>
      <c r="E29" s="252"/>
      <c r="F29" s="262"/>
      <c r="G29" s="38"/>
      <c r="H29" s="35"/>
      <c r="I29" s="35"/>
      <c r="J29" s="11"/>
      <c r="K29" s="268"/>
      <c r="L29" s="11"/>
      <c r="M29" s="39"/>
      <c r="N29" s="74"/>
      <c r="O29" s="74"/>
      <c r="P29" s="74"/>
      <c r="Q29" s="74"/>
      <c r="R29" s="78"/>
      <c r="S29" s="78"/>
      <c r="T29" s="74"/>
      <c r="U29" s="74"/>
      <c r="V29" s="74"/>
      <c r="W29" s="7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30" customHeight="1">
      <c r="A30" s="1"/>
      <c r="B30" s="35"/>
      <c r="C30" s="36"/>
      <c r="D30" s="36"/>
      <c r="E30" s="252"/>
      <c r="F30" s="262"/>
      <c r="G30" s="38"/>
      <c r="H30" s="35"/>
      <c r="I30" s="35"/>
      <c r="J30" s="11"/>
      <c r="K30" s="268"/>
      <c r="L30" s="11"/>
      <c r="M30" s="39"/>
      <c r="N30" s="74"/>
      <c r="O30" s="74"/>
      <c r="P30" s="74"/>
      <c r="Q30" s="74"/>
      <c r="R30" s="78"/>
      <c r="S30" s="78"/>
      <c r="T30" s="74"/>
      <c r="U30" s="74"/>
      <c r="V30" s="74"/>
      <c r="W30" s="7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30" customHeight="1">
      <c r="A31" s="1"/>
      <c r="B31" s="35"/>
      <c r="C31" s="36"/>
      <c r="D31" s="36"/>
      <c r="E31" s="252"/>
      <c r="F31" s="262"/>
      <c r="G31" s="38"/>
      <c r="H31" s="35"/>
      <c r="I31" s="35"/>
      <c r="J31" s="11"/>
      <c r="K31" s="268"/>
      <c r="L31" s="11"/>
      <c r="M31" s="39"/>
      <c r="N31" s="74"/>
      <c r="O31" s="74"/>
      <c r="P31" s="74"/>
      <c r="Q31" s="74"/>
      <c r="R31" s="78"/>
      <c r="S31" s="78"/>
      <c r="T31" s="74"/>
      <c r="U31" s="74"/>
      <c r="V31" s="74"/>
      <c r="W31" s="7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30" customHeight="1">
      <c r="A32" s="1"/>
      <c r="B32" s="35"/>
      <c r="C32" s="36"/>
      <c r="D32" s="36"/>
      <c r="E32" s="252"/>
      <c r="F32" s="262"/>
      <c r="G32" s="38"/>
      <c r="H32" s="35"/>
      <c r="I32" s="35"/>
      <c r="J32" s="11"/>
      <c r="K32" s="268"/>
      <c r="L32" s="11"/>
      <c r="M32" s="39"/>
      <c r="N32" s="74"/>
      <c r="O32" s="74"/>
      <c r="P32" s="74"/>
      <c r="Q32" s="74"/>
      <c r="R32" s="78"/>
      <c r="S32" s="78"/>
      <c r="T32" s="74"/>
      <c r="U32" s="74"/>
      <c r="V32" s="74"/>
      <c r="W32" s="74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30" customHeight="1">
      <c r="A33" s="1"/>
      <c r="B33" s="35"/>
      <c r="C33" s="36"/>
      <c r="D33" s="36"/>
      <c r="E33" s="252"/>
      <c r="F33" s="262"/>
      <c r="G33" s="38"/>
      <c r="H33" s="35"/>
      <c r="I33" s="35"/>
      <c r="J33" s="11"/>
      <c r="K33" s="268"/>
      <c r="L33" s="11"/>
      <c r="M33" s="39"/>
      <c r="N33" s="74"/>
      <c r="O33" s="74"/>
      <c r="P33" s="74"/>
      <c r="Q33" s="74"/>
      <c r="R33" s="78"/>
      <c r="S33" s="78"/>
      <c r="T33" s="74"/>
      <c r="U33" s="74"/>
      <c r="V33" s="74"/>
      <c r="W33" s="74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30" customHeight="1">
      <c r="A34" s="1"/>
      <c r="B34" s="35"/>
      <c r="C34" s="36"/>
      <c r="D34" s="36"/>
      <c r="E34" s="252"/>
      <c r="F34" s="262"/>
      <c r="G34" s="38"/>
      <c r="H34" s="35"/>
      <c r="I34" s="35"/>
      <c r="J34" s="11"/>
      <c r="K34" s="268"/>
      <c r="L34" s="11"/>
      <c r="M34" s="39"/>
      <c r="N34" s="74"/>
      <c r="O34" s="74"/>
      <c r="P34" s="74"/>
      <c r="Q34" s="74"/>
      <c r="R34" s="78"/>
      <c r="S34" s="78"/>
      <c r="T34" s="74"/>
      <c r="U34" s="74"/>
      <c r="V34" s="74"/>
      <c r="W34" s="74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30" customHeight="1">
      <c r="A35" s="1"/>
      <c r="B35" s="35"/>
      <c r="C35" s="36"/>
      <c r="D35" s="36"/>
      <c r="E35" s="252"/>
      <c r="F35" s="262"/>
      <c r="G35" s="38"/>
      <c r="H35" s="35"/>
      <c r="I35" s="35"/>
      <c r="J35" s="11"/>
      <c r="K35" s="268"/>
      <c r="L35" s="11"/>
      <c r="M35" s="39"/>
      <c r="N35" s="74"/>
      <c r="O35" s="74"/>
      <c r="P35" s="74"/>
      <c r="Q35" s="74"/>
      <c r="R35" s="78"/>
      <c r="S35" s="78"/>
      <c r="T35" s="74"/>
      <c r="U35" s="74"/>
      <c r="V35" s="74"/>
      <c r="W35" s="7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30" customHeight="1">
      <c r="A36" s="1"/>
      <c r="B36" s="35"/>
      <c r="C36" s="36"/>
      <c r="D36" s="36"/>
      <c r="E36" s="252"/>
      <c r="F36" s="262"/>
      <c r="G36" s="38"/>
      <c r="H36" s="35"/>
      <c r="I36" s="35"/>
      <c r="J36" s="11"/>
      <c r="K36" s="268"/>
      <c r="L36" s="11"/>
      <c r="M36" s="39"/>
      <c r="N36" s="74"/>
      <c r="O36" s="74"/>
      <c r="P36" s="74"/>
      <c r="Q36" s="74"/>
      <c r="R36" s="78"/>
      <c r="S36" s="78"/>
      <c r="T36" s="74"/>
      <c r="U36" s="74"/>
      <c r="V36" s="74"/>
      <c r="W36" s="7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30" customHeight="1">
      <c r="A37" s="1"/>
      <c r="B37" s="35"/>
      <c r="C37" s="36"/>
      <c r="D37" s="36"/>
      <c r="E37" s="252"/>
      <c r="F37" s="262"/>
      <c r="G37" s="38"/>
      <c r="H37" s="35"/>
      <c r="I37" s="35"/>
      <c r="J37" s="11"/>
      <c r="K37" s="268"/>
      <c r="L37" s="11"/>
      <c r="M37" s="39"/>
      <c r="N37" s="74"/>
      <c r="O37" s="74"/>
      <c r="P37" s="74"/>
      <c r="Q37" s="74"/>
      <c r="R37" s="78"/>
      <c r="S37" s="78"/>
      <c r="T37" s="74"/>
      <c r="U37" s="74"/>
      <c r="V37" s="74"/>
      <c r="W37" s="7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30" customHeight="1">
      <c r="A38" s="1"/>
      <c r="B38" s="35"/>
      <c r="C38" s="36"/>
      <c r="D38" s="36"/>
      <c r="E38" s="252"/>
      <c r="F38" s="262"/>
      <c r="G38" s="38"/>
      <c r="H38" s="35"/>
      <c r="I38" s="35"/>
      <c r="J38" s="11"/>
      <c r="K38" s="268"/>
      <c r="L38" s="11"/>
      <c r="M38" s="39"/>
      <c r="N38" s="74"/>
      <c r="O38" s="74"/>
      <c r="P38" s="74"/>
      <c r="Q38" s="74"/>
      <c r="R38" s="78"/>
      <c r="S38" s="78"/>
      <c r="T38" s="74"/>
      <c r="U38" s="74"/>
      <c r="V38" s="74"/>
      <c r="W38" s="7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30" customHeight="1">
      <c r="A39" s="1"/>
      <c r="B39" s="35"/>
      <c r="C39" s="36"/>
      <c r="D39" s="36"/>
      <c r="E39" s="252"/>
      <c r="F39" s="262"/>
      <c r="G39" s="38"/>
      <c r="H39" s="35"/>
      <c r="I39" s="35"/>
      <c r="J39" s="11"/>
      <c r="K39" s="268"/>
      <c r="L39" s="11"/>
      <c r="M39" s="39"/>
      <c r="N39" s="74"/>
      <c r="O39" s="74"/>
      <c r="P39" s="74"/>
      <c r="Q39" s="74"/>
      <c r="R39" s="78"/>
      <c r="S39" s="78"/>
      <c r="T39" s="74"/>
      <c r="U39" s="74"/>
      <c r="V39" s="74"/>
      <c r="W39" s="7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30" customHeight="1">
      <c r="A40" s="1"/>
      <c r="B40" s="35"/>
      <c r="C40" s="36"/>
      <c r="D40" s="36"/>
      <c r="E40" s="252"/>
      <c r="F40" s="262"/>
      <c r="G40" s="38"/>
      <c r="H40" s="35"/>
      <c r="I40" s="35"/>
      <c r="J40" s="11"/>
      <c r="K40" s="268"/>
      <c r="L40" s="11"/>
      <c r="M40" s="39"/>
      <c r="N40" s="74"/>
      <c r="O40" s="74"/>
      <c r="P40" s="74"/>
      <c r="Q40" s="74"/>
      <c r="R40" s="78"/>
      <c r="S40" s="78"/>
      <c r="T40" s="74"/>
      <c r="U40" s="74"/>
      <c r="V40" s="74"/>
      <c r="W40" s="7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30" customHeight="1">
      <c r="A41" s="1"/>
      <c r="B41" s="35"/>
      <c r="C41" s="36"/>
      <c r="D41" s="36"/>
      <c r="E41" s="252"/>
      <c r="F41" s="262"/>
      <c r="G41" s="38"/>
      <c r="H41" s="35"/>
      <c r="I41" s="35"/>
      <c r="J41" s="11"/>
      <c r="K41" s="268"/>
      <c r="L41" s="11"/>
      <c r="M41" s="39"/>
      <c r="N41" s="74"/>
      <c r="O41" s="74"/>
      <c r="P41" s="74"/>
      <c r="Q41" s="74"/>
      <c r="R41" s="78"/>
      <c r="S41" s="78"/>
      <c r="T41" s="74"/>
      <c r="U41" s="74"/>
      <c r="V41" s="74"/>
      <c r="W41" s="7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30" customHeight="1">
      <c r="A42" s="1"/>
      <c r="B42" s="35"/>
      <c r="C42" s="36"/>
      <c r="D42" s="36"/>
      <c r="E42" s="252"/>
      <c r="F42" s="262"/>
      <c r="G42" s="38"/>
      <c r="H42" s="35"/>
      <c r="I42" s="35"/>
      <c r="J42" s="11"/>
      <c r="K42" s="268"/>
      <c r="L42" s="11"/>
      <c r="M42" s="39"/>
      <c r="N42" s="74"/>
      <c r="O42" s="74"/>
      <c r="P42" s="74"/>
      <c r="Q42" s="74"/>
      <c r="R42" s="78"/>
      <c r="S42" s="78"/>
      <c r="T42" s="74"/>
      <c r="U42" s="74"/>
      <c r="V42" s="74"/>
      <c r="W42" s="7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30" customHeight="1">
      <c r="A43" s="1"/>
      <c r="B43" s="35"/>
      <c r="C43" s="36"/>
      <c r="D43" s="36"/>
      <c r="E43" s="252"/>
      <c r="F43" s="262"/>
      <c r="G43" s="38"/>
      <c r="H43" s="35"/>
      <c r="I43" s="35"/>
      <c r="J43" s="11"/>
      <c r="K43" s="268"/>
      <c r="L43" s="11"/>
      <c r="M43" s="39"/>
      <c r="N43" s="74"/>
      <c r="O43" s="74"/>
      <c r="P43" s="74"/>
      <c r="Q43" s="74"/>
      <c r="R43" s="78"/>
      <c r="S43" s="78"/>
      <c r="T43" s="74"/>
      <c r="U43" s="74"/>
      <c r="V43" s="74"/>
      <c r="W43" s="7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30" customHeight="1">
      <c r="A44" s="1"/>
      <c r="B44" s="35"/>
      <c r="C44" s="36"/>
      <c r="D44" s="36"/>
      <c r="E44" s="252"/>
      <c r="F44" s="262"/>
      <c r="G44" s="38"/>
      <c r="H44" s="35"/>
      <c r="I44" s="35"/>
      <c r="J44" s="11"/>
      <c r="K44" s="268"/>
      <c r="L44" s="11"/>
      <c r="M44" s="39"/>
      <c r="N44" s="74"/>
      <c r="O44" s="74"/>
      <c r="P44" s="74"/>
      <c r="Q44" s="74"/>
      <c r="R44" s="78"/>
      <c r="S44" s="78"/>
      <c r="T44" s="74"/>
      <c r="U44" s="74"/>
      <c r="V44" s="74"/>
      <c r="W44" s="7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30" customHeight="1">
      <c r="A45" s="1"/>
      <c r="B45" s="35"/>
      <c r="C45" s="36"/>
      <c r="D45" s="36"/>
      <c r="E45" s="252"/>
      <c r="F45" s="262"/>
      <c r="G45" s="38"/>
      <c r="H45" s="35"/>
      <c r="I45" s="35"/>
      <c r="J45" s="11"/>
      <c r="K45" s="268"/>
      <c r="L45" s="11"/>
      <c r="M45" s="39"/>
      <c r="N45" s="74"/>
      <c r="O45" s="74"/>
      <c r="P45" s="74"/>
      <c r="Q45" s="74"/>
      <c r="R45" s="78"/>
      <c r="S45" s="78"/>
      <c r="T45" s="74"/>
      <c r="U45" s="74"/>
      <c r="V45" s="74"/>
      <c r="W45" s="7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30" customHeight="1">
      <c r="A46" s="1"/>
      <c r="B46" s="35"/>
      <c r="C46" s="36"/>
      <c r="D46" s="36"/>
      <c r="E46" s="252"/>
      <c r="F46" s="262"/>
      <c r="G46" s="38"/>
      <c r="H46" s="35"/>
      <c r="I46" s="35"/>
      <c r="J46" s="11"/>
      <c r="K46" s="268"/>
      <c r="L46" s="11"/>
      <c r="M46" s="39"/>
      <c r="N46" s="74"/>
      <c r="O46" s="74"/>
      <c r="P46" s="74"/>
      <c r="Q46" s="74"/>
      <c r="R46" s="78"/>
      <c r="S46" s="78"/>
      <c r="T46" s="74"/>
      <c r="U46" s="74"/>
      <c r="V46" s="74"/>
      <c r="W46" s="7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30" customHeight="1">
      <c r="A47" s="1"/>
      <c r="B47" s="35"/>
      <c r="C47" s="36"/>
      <c r="D47" s="36"/>
      <c r="E47" s="252"/>
      <c r="F47" s="262"/>
      <c r="G47" s="38"/>
      <c r="H47" s="35"/>
      <c r="I47" s="35"/>
      <c r="J47" s="11"/>
      <c r="K47" s="268"/>
      <c r="L47" s="11"/>
      <c r="M47" s="39"/>
      <c r="N47" s="74"/>
      <c r="O47" s="74"/>
      <c r="P47" s="74"/>
      <c r="Q47" s="74"/>
      <c r="R47" s="78"/>
      <c r="S47" s="78"/>
      <c r="T47" s="74"/>
      <c r="U47" s="74"/>
      <c r="V47" s="74"/>
      <c r="W47" s="7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30" customHeight="1">
      <c r="A48" s="1"/>
      <c r="B48" s="35"/>
      <c r="C48" s="36"/>
      <c r="D48" s="36"/>
      <c r="E48" s="252"/>
      <c r="F48" s="262"/>
      <c r="G48" s="38"/>
      <c r="H48" s="35"/>
      <c r="I48" s="35"/>
      <c r="J48" s="11"/>
      <c r="K48" s="268"/>
      <c r="L48" s="11"/>
      <c r="M48" s="39"/>
      <c r="N48" s="74"/>
      <c r="O48" s="74"/>
      <c r="P48" s="74"/>
      <c r="Q48" s="74"/>
      <c r="R48" s="78"/>
      <c r="S48" s="78"/>
      <c r="T48" s="74"/>
      <c r="U48" s="74"/>
      <c r="V48" s="74"/>
      <c r="W48" s="7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30" customHeight="1">
      <c r="A49" s="1"/>
      <c r="B49" s="35"/>
      <c r="C49" s="36"/>
      <c r="D49" s="36"/>
      <c r="E49" s="252"/>
      <c r="F49" s="262"/>
      <c r="G49" s="38"/>
      <c r="H49" s="35"/>
      <c r="I49" s="35"/>
      <c r="J49" s="11"/>
      <c r="K49" s="268"/>
      <c r="L49" s="11"/>
      <c r="M49" s="39"/>
      <c r="N49" s="74"/>
      <c r="O49" s="74"/>
      <c r="P49" s="74"/>
      <c r="Q49" s="74"/>
      <c r="R49" s="78"/>
      <c r="S49" s="78"/>
      <c r="T49" s="74"/>
      <c r="U49" s="74"/>
      <c r="V49" s="74"/>
      <c r="W49" s="7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30" customHeight="1">
      <c r="A50" s="1"/>
      <c r="B50" s="35"/>
      <c r="C50" s="36"/>
      <c r="D50" s="36"/>
      <c r="E50" s="252"/>
      <c r="F50" s="262"/>
      <c r="G50" s="38"/>
      <c r="H50" s="35"/>
      <c r="I50" s="35"/>
      <c r="J50" s="11"/>
      <c r="K50" s="268"/>
      <c r="L50" s="11"/>
      <c r="M50" s="39"/>
      <c r="N50" s="74"/>
      <c r="O50" s="74"/>
      <c r="P50" s="74"/>
      <c r="Q50" s="74"/>
      <c r="R50" s="78"/>
      <c r="S50" s="78"/>
      <c r="T50" s="74"/>
      <c r="U50" s="74"/>
      <c r="V50" s="74"/>
      <c r="W50" s="7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30" customHeight="1">
      <c r="A51" s="1"/>
      <c r="B51" s="35"/>
      <c r="C51" s="36"/>
      <c r="D51" s="36"/>
      <c r="E51" s="252"/>
      <c r="F51" s="262"/>
      <c r="G51" s="38"/>
      <c r="H51" s="35"/>
      <c r="I51" s="35"/>
      <c r="J51" s="11"/>
      <c r="K51" s="268"/>
      <c r="L51" s="11"/>
      <c r="M51" s="39"/>
      <c r="N51" s="74"/>
      <c r="O51" s="74"/>
      <c r="P51" s="74"/>
      <c r="Q51" s="74"/>
      <c r="R51" s="78"/>
      <c r="S51" s="78"/>
      <c r="T51" s="74"/>
      <c r="U51" s="74"/>
      <c r="V51" s="74"/>
      <c r="W51" s="7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30" customHeight="1">
      <c r="A52" s="1"/>
      <c r="B52" s="35"/>
      <c r="C52" s="36"/>
      <c r="D52" s="36"/>
      <c r="E52" s="252"/>
      <c r="F52" s="262"/>
      <c r="G52" s="38"/>
      <c r="H52" s="35"/>
      <c r="I52" s="35"/>
      <c r="J52" s="11"/>
      <c r="K52" s="268"/>
      <c r="L52" s="11"/>
      <c r="M52" s="39"/>
      <c r="N52" s="74"/>
      <c r="O52" s="74"/>
      <c r="P52" s="74"/>
      <c r="Q52" s="74"/>
      <c r="R52" s="78"/>
      <c r="S52" s="78"/>
      <c r="T52" s="74"/>
      <c r="U52" s="74"/>
      <c r="V52" s="74"/>
      <c r="W52" s="7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30" customHeight="1">
      <c r="A53" s="1"/>
      <c r="B53" s="35"/>
      <c r="C53" s="36"/>
      <c r="D53" s="36"/>
      <c r="E53" s="252"/>
      <c r="F53" s="262"/>
      <c r="G53" s="38"/>
      <c r="H53" s="35"/>
      <c r="I53" s="35"/>
      <c r="J53" s="11"/>
      <c r="K53" s="268"/>
      <c r="L53" s="11"/>
      <c r="M53" s="39"/>
      <c r="N53" s="74"/>
      <c r="O53" s="74"/>
      <c r="P53" s="74"/>
      <c r="Q53" s="74"/>
      <c r="R53" s="78"/>
      <c r="S53" s="78"/>
      <c r="T53" s="74"/>
      <c r="U53" s="74"/>
      <c r="V53" s="74"/>
      <c r="W53" s="74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30" customHeight="1">
      <c r="A54" s="1"/>
      <c r="B54" s="35"/>
      <c r="C54" s="36"/>
      <c r="D54" s="36"/>
      <c r="E54" s="252"/>
      <c r="F54" s="262"/>
      <c r="G54" s="38"/>
      <c r="H54" s="35"/>
      <c r="I54" s="35"/>
      <c r="J54" s="11"/>
      <c r="K54" s="268"/>
      <c r="L54" s="11"/>
      <c r="M54" s="39"/>
      <c r="N54" s="74"/>
      <c r="O54" s="74"/>
      <c r="P54" s="74"/>
      <c r="Q54" s="74"/>
      <c r="R54" s="78"/>
      <c r="S54" s="78"/>
      <c r="T54" s="74"/>
      <c r="U54" s="74"/>
      <c r="V54" s="74"/>
      <c r="W54" s="74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30" customHeight="1">
      <c r="A55" s="1"/>
      <c r="B55" s="35"/>
      <c r="C55" s="36"/>
      <c r="D55" s="36"/>
      <c r="E55" s="252"/>
      <c r="F55" s="262"/>
      <c r="G55" s="38"/>
      <c r="H55" s="35"/>
      <c r="I55" s="35"/>
      <c r="J55" s="11"/>
      <c r="K55" s="268"/>
      <c r="L55" s="11"/>
      <c r="M55" s="39"/>
      <c r="N55" s="74"/>
      <c r="O55" s="74"/>
      <c r="P55" s="74"/>
      <c r="Q55" s="74"/>
      <c r="R55" s="78"/>
      <c r="S55" s="78"/>
      <c r="T55" s="74"/>
      <c r="U55" s="74"/>
      <c r="V55" s="74"/>
      <c r="W55" s="74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30" customHeight="1">
      <c r="A56" s="1"/>
      <c r="B56" s="35"/>
      <c r="C56" s="36"/>
      <c r="D56" s="36"/>
      <c r="E56" s="252"/>
      <c r="F56" s="262"/>
      <c r="G56" s="38"/>
      <c r="H56" s="35"/>
      <c r="I56" s="35"/>
      <c r="J56" s="11"/>
      <c r="K56" s="268"/>
      <c r="L56" s="11"/>
      <c r="M56" s="39"/>
      <c r="N56" s="74"/>
      <c r="O56" s="74"/>
      <c r="P56" s="74"/>
      <c r="Q56" s="74"/>
      <c r="R56" s="78"/>
      <c r="S56" s="78"/>
      <c r="T56" s="74"/>
      <c r="U56" s="74"/>
      <c r="V56" s="74"/>
      <c r="W56" s="7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30" customHeight="1">
      <c r="A57" s="1"/>
      <c r="B57" s="35"/>
      <c r="C57" s="36"/>
      <c r="D57" s="36"/>
      <c r="E57" s="252"/>
      <c r="F57" s="262"/>
      <c r="G57" s="38"/>
      <c r="H57" s="35"/>
      <c r="I57" s="35"/>
      <c r="J57" s="11"/>
      <c r="K57" s="268"/>
      <c r="L57" s="11"/>
      <c r="M57" s="39"/>
      <c r="N57" s="74"/>
      <c r="O57" s="74"/>
      <c r="P57" s="74"/>
      <c r="Q57" s="74"/>
      <c r="R57" s="78"/>
      <c r="S57" s="78"/>
      <c r="T57" s="74"/>
      <c r="U57" s="74"/>
      <c r="V57" s="74"/>
      <c r="W57" s="7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30" customHeight="1">
      <c r="A58" s="1"/>
      <c r="B58" s="35"/>
      <c r="C58" s="36"/>
      <c r="D58" s="36"/>
      <c r="E58" s="252"/>
      <c r="F58" s="262"/>
      <c r="G58" s="38"/>
      <c r="H58" s="35"/>
      <c r="I58" s="35"/>
      <c r="J58" s="11"/>
      <c r="K58" s="268"/>
      <c r="L58" s="11"/>
      <c r="M58" s="39"/>
      <c r="N58" s="74"/>
      <c r="O58" s="74"/>
      <c r="P58" s="74"/>
      <c r="Q58" s="74"/>
      <c r="R58" s="78"/>
      <c r="S58" s="78"/>
      <c r="T58" s="74"/>
      <c r="U58" s="74"/>
      <c r="V58" s="74"/>
      <c r="W58" s="74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30" customHeight="1">
      <c r="A59" s="1"/>
      <c r="B59" s="35"/>
      <c r="C59" s="36"/>
      <c r="D59" s="36"/>
      <c r="E59" s="252"/>
      <c r="F59" s="262"/>
      <c r="G59" s="38"/>
      <c r="H59" s="35"/>
      <c r="I59" s="35"/>
      <c r="J59" s="11"/>
      <c r="K59" s="268"/>
      <c r="L59" s="11"/>
      <c r="M59" s="39"/>
      <c r="N59" s="74"/>
      <c r="O59" s="74"/>
      <c r="P59" s="74"/>
      <c r="Q59" s="74"/>
      <c r="R59" s="78"/>
      <c r="S59" s="78"/>
      <c r="T59" s="74"/>
      <c r="U59" s="74"/>
      <c r="V59" s="74"/>
      <c r="W59" s="74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30" customHeight="1">
      <c r="A60" s="1"/>
      <c r="B60" s="35"/>
      <c r="C60" s="36"/>
      <c r="D60" s="36"/>
      <c r="E60" s="252"/>
      <c r="F60" s="262"/>
      <c r="G60" s="38"/>
      <c r="H60" s="35"/>
      <c r="I60" s="35"/>
      <c r="J60" s="11"/>
      <c r="K60" s="268"/>
      <c r="L60" s="11"/>
      <c r="M60" s="39"/>
      <c r="N60" s="74"/>
      <c r="O60" s="74"/>
      <c r="P60" s="74"/>
      <c r="Q60" s="74"/>
      <c r="R60" s="78"/>
      <c r="S60" s="78"/>
      <c r="T60" s="74"/>
      <c r="U60" s="74"/>
      <c r="V60" s="74"/>
      <c r="W60" s="7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30" customHeight="1">
      <c r="A61" s="1"/>
      <c r="B61" s="35"/>
      <c r="C61" s="36"/>
      <c r="D61" s="36"/>
      <c r="E61" s="252"/>
      <c r="F61" s="262"/>
      <c r="G61" s="38"/>
      <c r="H61" s="35"/>
      <c r="I61" s="35"/>
      <c r="J61" s="11"/>
      <c r="K61" s="268"/>
      <c r="L61" s="11"/>
      <c r="M61" s="39"/>
      <c r="N61" s="74"/>
      <c r="O61" s="74"/>
      <c r="P61" s="74"/>
      <c r="Q61" s="74"/>
      <c r="R61" s="78"/>
      <c r="S61" s="78"/>
      <c r="T61" s="74"/>
      <c r="U61" s="74"/>
      <c r="V61" s="74"/>
      <c r="W61" s="74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30" customHeight="1">
      <c r="A62" s="1"/>
      <c r="B62" s="35"/>
      <c r="C62" s="36"/>
      <c r="D62" s="36"/>
      <c r="E62" s="252"/>
      <c r="F62" s="262"/>
      <c r="G62" s="38"/>
      <c r="H62" s="35"/>
      <c r="I62" s="35"/>
      <c r="J62" s="11"/>
      <c r="K62" s="268"/>
      <c r="L62" s="11"/>
      <c r="M62" s="39"/>
      <c r="N62" s="74"/>
      <c r="O62" s="74"/>
      <c r="P62" s="74"/>
      <c r="Q62" s="74"/>
      <c r="R62" s="78"/>
      <c r="S62" s="78"/>
      <c r="T62" s="74"/>
      <c r="U62" s="74"/>
      <c r="V62" s="74"/>
      <c r="W62" s="74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30" customHeight="1">
      <c r="A63" s="1"/>
      <c r="B63" s="35"/>
      <c r="C63" s="36"/>
      <c r="D63" s="36"/>
      <c r="E63" s="252"/>
      <c r="F63" s="262"/>
      <c r="G63" s="38"/>
      <c r="H63" s="35"/>
      <c r="I63" s="35"/>
      <c r="J63" s="11"/>
      <c r="K63" s="268"/>
      <c r="L63" s="11"/>
      <c r="M63" s="39"/>
      <c r="N63" s="74"/>
      <c r="O63" s="74"/>
      <c r="P63" s="74"/>
      <c r="Q63" s="74"/>
      <c r="R63" s="78"/>
      <c r="S63" s="78"/>
      <c r="T63" s="74"/>
      <c r="U63" s="74"/>
      <c r="V63" s="74"/>
      <c r="W63" s="74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30" customHeight="1">
      <c r="A64" s="1"/>
      <c r="B64" s="35"/>
      <c r="C64" s="36"/>
      <c r="D64" s="36"/>
      <c r="E64" s="252"/>
      <c r="F64" s="262"/>
      <c r="G64" s="38"/>
      <c r="H64" s="35"/>
      <c r="I64" s="35"/>
      <c r="J64" s="11"/>
      <c r="K64" s="268"/>
      <c r="L64" s="11"/>
      <c r="M64" s="39"/>
      <c r="N64" s="74"/>
      <c r="O64" s="74"/>
      <c r="P64" s="74"/>
      <c r="Q64" s="74"/>
      <c r="R64" s="78"/>
      <c r="S64" s="78"/>
      <c r="T64" s="74"/>
      <c r="U64" s="74"/>
      <c r="V64" s="74"/>
      <c r="W64" s="74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30" customHeight="1">
      <c r="A65" s="1"/>
      <c r="B65" s="35"/>
      <c r="C65" s="36"/>
      <c r="D65" s="36"/>
      <c r="E65" s="252"/>
      <c r="F65" s="262"/>
      <c r="G65" s="38"/>
      <c r="H65" s="35"/>
      <c r="I65" s="35"/>
      <c r="J65" s="11"/>
      <c r="K65" s="268"/>
      <c r="L65" s="11"/>
      <c r="M65" s="39"/>
      <c r="N65" s="74"/>
      <c r="O65" s="74"/>
      <c r="P65" s="74"/>
      <c r="Q65" s="74"/>
      <c r="R65" s="78"/>
      <c r="S65" s="78"/>
      <c r="T65" s="74"/>
      <c r="U65" s="74"/>
      <c r="V65" s="74"/>
      <c r="W65" s="74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30" customHeight="1">
      <c r="A66" s="1"/>
      <c r="B66" s="35"/>
      <c r="C66" s="36"/>
      <c r="D66" s="36"/>
      <c r="E66" s="252"/>
      <c r="F66" s="262"/>
      <c r="G66" s="38"/>
      <c r="H66" s="35"/>
      <c r="I66" s="35"/>
      <c r="J66" s="11"/>
      <c r="K66" s="268"/>
      <c r="L66" s="11"/>
      <c r="M66" s="39"/>
      <c r="N66" s="74"/>
      <c r="O66" s="74"/>
      <c r="P66" s="74"/>
      <c r="Q66" s="74"/>
      <c r="R66" s="78"/>
      <c r="S66" s="78"/>
      <c r="T66" s="74"/>
      <c r="U66" s="74"/>
      <c r="V66" s="74"/>
      <c r="W66" s="74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30" customHeight="1">
      <c r="A67" s="1"/>
      <c r="B67" s="35"/>
      <c r="C67" s="36"/>
      <c r="D67" s="36"/>
      <c r="E67" s="252"/>
      <c r="F67" s="262"/>
      <c r="G67" s="38"/>
      <c r="H67" s="35"/>
      <c r="I67" s="35"/>
      <c r="J67" s="11"/>
      <c r="K67" s="268"/>
      <c r="L67" s="11"/>
      <c r="M67" s="39"/>
      <c r="N67" s="74"/>
      <c r="O67" s="74"/>
      <c r="P67" s="74"/>
      <c r="Q67" s="74"/>
      <c r="R67" s="78"/>
      <c r="S67" s="78"/>
      <c r="T67" s="74"/>
      <c r="U67" s="74"/>
      <c r="V67" s="74"/>
      <c r="W67" s="74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30" customHeight="1">
      <c r="A68" s="1"/>
      <c r="B68" s="35"/>
      <c r="C68" s="36"/>
      <c r="D68" s="36"/>
      <c r="E68" s="252"/>
      <c r="F68" s="262"/>
      <c r="G68" s="38"/>
      <c r="H68" s="35"/>
      <c r="I68" s="35"/>
      <c r="J68" s="11"/>
      <c r="K68" s="268"/>
      <c r="L68" s="11"/>
      <c r="M68" s="39"/>
      <c r="N68" s="74"/>
      <c r="O68" s="74"/>
      <c r="P68" s="74"/>
      <c r="Q68" s="74"/>
      <c r="R68" s="78"/>
      <c r="S68" s="78"/>
      <c r="T68" s="74"/>
      <c r="U68" s="74"/>
      <c r="V68" s="74"/>
      <c r="W68" s="74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30" customHeight="1">
      <c r="A69" s="1"/>
      <c r="B69" s="35"/>
      <c r="C69" s="36"/>
      <c r="D69" s="36"/>
      <c r="E69" s="252"/>
      <c r="F69" s="262"/>
      <c r="G69" s="38"/>
      <c r="H69" s="35"/>
      <c r="I69" s="35"/>
      <c r="J69" s="11"/>
      <c r="K69" s="268"/>
      <c r="L69" s="11"/>
      <c r="M69" s="39"/>
      <c r="N69" s="74"/>
      <c r="O69" s="74"/>
      <c r="P69" s="74"/>
      <c r="Q69" s="74"/>
      <c r="R69" s="78"/>
      <c r="S69" s="78"/>
      <c r="T69" s="74"/>
      <c r="U69" s="74"/>
      <c r="V69" s="74"/>
      <c r="W69" s="74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30" customHeight="1">
      <c r="A70" s="1"/>
      <c r="B70" s="35"/>
      <c r="C70" s="36"/>
      <c r="D70" s="36"/>
      <c r="E70" s="252"/>
      <c r="F70" s="262"/>
      <c r="G70" s="38"/>
      <c r="H70" s="35"/>
      <c r="I70" s="35"/>
      <c r="J70" s="11"/>
      <c r="K70" s="268"/>
      <c r="L70" s="11"/>
      <c r="M70" s="39"/>
      <c r="N70" s="74"/>
      <c r="O70" s="74"/>
      <c r="P70" s="74"/>
      <c r="Q70" s="74"/>
      <c r="R70" s="78"/>
      <c r="S70" s="78"/>
      <c r="T70" s="74"/>
      <c r="U70" s="74"/>
      <c r="V70" s="74"/>
      <c r="W70" s="74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30" customHeight="1">
      <c r="A71" s="1"/>
      <c r="B71" s="35"/>
      <c r="C71" s="36"/>
      <c r="D71" s="36"/>
      <c r="E71" s="252"/>
      <c r="F71" s="262"/>
      <c r="G71" s="38"/>
      <c r="H71" s="35"/>
      <c r="I71" s="35"/>
      <c r="J71" s="11"/>
      <c r="K71" s="268"/>
      <c r="L71" s="11"/>
      <c r="M71" s="39"/>
      <c r="N71" s="74"/>
      <c r="O71" s="74"/>
      <c r="P71" s="74"/>
      <c r="Q71" s="74"/>
      <c r="R71" s="78"/>
      <c r="S71" s="78"/>
      <c r="T71" s="74"/>
      <c r="U71" s="74"/>
      <c r="V71" s="74"/>
      <c r="W71" s="74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30" customHeight="1">
      <c r="A72" s="1"/>
      <c r="B72" s="35"/>
      <c r="C72" s="36"/>
      <c r="D72" s="36"/>
      <c r="E72" s="252"/>
      <c r="F72" s="262"/>
      <c r="G72" s="38"/>
      <c r="H72" s="35"/>
      <c r="I72" s="35"/>
      <c r="J72" s="11"/>
      <c r="K72" s="268"/>
      <c r="L72" s="11"/>
      <c r="M72" s="39"/>
      <c r="N72" s="74"/>
      <c r="O72" s="74"/>
      <c r="P72" s="74"/>
      <c r="Q72" s="74"/>
      <c r="R72" s="78"/>
      <c r="S72" s="78"/>
      <c r="T72" s="74"/>
      <c r="U72" s="74"/>
      <c r="V72" s="74"/>
      <c r="W72" s="74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30" customHeight="1">
      <c r="A73" s="1"/>
      <c r="B73" s="35"/>
      <c r="C73" s="36"/>
      <c r="D73" s="36"/>
      <c r="E73" s="252"/>
      <c r="F73" s="262"/>
      <c r="G73" s="38"/>
      <c r="H73" s="35"/>
      <c r="I73" s="35"/>
      <c r="J73" s="11"/>
      <c r="K73" s="268"/>
      <c r="L73" s="11"/>
      <c r="M73" s="39"/>
      <c r="N73" s="74"/>
      <c r="O73" s="74"/>
      <c r="P73" s="74"/>
      <c r="Q73" s="74"/>
      <c r="R73" s="78"/>
      <c r="S73" s="78"/>
      <c r="T73" s="74"/>
      <c r="U73" s="74"/>
      <c r="V73" s="74"/>
      <c r="W73" s="74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30" customHeight="1">
      <c r="A74" s="1"/>
      <c r="B74" s="35"/>
      <c r="C74" s="36"/>
      <c r="D74" s="36"/>
      <c r="E74" s="252"/>
      <c r="F74" s="262"/>
      <c r="G74" s="38"/>
      <c r="H74" s="35"/>
      <c r="I74" s="35"/>
      <c r="J74" s="11"/>
      <c r="K74" s="268"/>
      <c r="L74" s="11"/>
      <c r="M74" s="39"/>
      <c r="N74" s="74"/>
      <c r="O74" s="74"/>
      <c r="P74" s="74"/>
      <c r="Q74" s="74"/>
      <c r="R74" s="78"/>
      <c r="S74" s="78"/>
      <c r="T74" s="74"/>
      <c r="U74" s="74"/>
      <c r="V74" s="74"/>
      <c r="W74" s="74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30" customHeight="1">
      <c r="A75" s="1"/>
      <c r="B75" s="35"/>
      <c r="C75" s="36"/>
      <c r="D75" s="36"/>
      <c r="E75" s="252"/>
      <c r="F75" s="262"/>
      <c r="G75" s="38"/>
      <c r="H75" s="35"/>
      <c r="I75" s="35"/>
      <c r="J75" s="11"/>
      <c r="K75" s="268"/>
      <c r="L75" s="11"/>
      <c r="M75" s="39"/>
      <c r="N75" s="74"/>
      <c r="O75" s="74"/>
      <c r="P75" s="74"/>
      <c r="Q75" s="74"/>
      <c r="R75" s="78"/>
      <c r="S75" s="78"/>
      <c r="T75" s="74"/>
      <c r="U75" s="74"/>
      <c r="V75" s="74"/>
      <c r="W75" s="74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30" customHeight="1">
      <c r="A76" s="1"/>
      <c r="B76" s="35"/>
      <c r="C76" s="36"/>
      <c r="D76" s="36"/>
      <c r="E76" s="252"/>
      <c r="F76" s="262"/>
      <c r="G76" s="38"/>
      <c r="H76" s="35"/>
      <c r="I76" s="35"/>
      <c r="J76" s="11"/>
      <c r="K76" s="268"/>
      <c r="L76" s="11"/>
      <c r="M76" s="39"/>
      <c r="N76" s="74"/>
      <c r="O76" s="74"/>
      <c r="P76" s="74"/>
      <c r="Q76" s="74"/>
      <c r="R76" s="78"/>
      <c r="S76" s="78"/>
      <c r="T76" s="74"/>
      <c r="U76" s="74"/>
      <c r="V76" s="74"/>
      <c r="W76" s="74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30" customHeight="1">
      <c r="A77" s="1"/>
      <c r="B77" s="35"/>
      <c r="C77" s="36"/>
      <c r="D77" s="36"/>
      <c r="E77" s="252"/>
      <c r="F77" s="262"/>
      <c r="G77" s="38"/>
      <c r="H77" s="35"/>
      <c r="I77" s="35"/>
      <c r="J77" s="11"/>
      <c r="K77" s="268"/>
      <c r="L77" s="11"/>
      <c r="M77" s="39"/>
      <c r="N77" s="74"/>
      <c r="O77" s="74"/>
      <c r="P77" s="74"/>
      <c r="Q77" s="74"/>
      <c r="R77" s="78"/>
      <c r="S77" s="78"/>
      <c r="T77" s="74"/>
      <c r="U77" s="74"/>
      <c r="V77" s="74"/>
      <c r="W77" s="74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30" customHeight="1">
      <c r="A78" s="1"/>
      <c r="B78" s="35"/>
      <c r="C78" s="36"/>
      <c r="D78" s="36"/>
      <c r="E78" s="252"/>
      <c r="F78" s="262"/>
      <c r="G78" s="38"/>
      <c r="H78" s="35"/>
      <c r="I78" s="35"/>
      <c r="J78" s="11"/>
      <c r="K78" s="268"/>
      <c r="L78" s="11"/>
      <c r="M78" s="39"/>
      <c r="N78" s="74"/>
      <c r="O78" s="74"/>
      <c r="P78" s="74"/>
      <c r="Q78" s="74"/>
      <c r="R78" s="78"/>
      <c r="S78" s="78"/>
      <c r="T78" s="74"/>
      <c r="U78" s="74"/>
      <c r="V78" s="74"/>
      <c r="W78" s="74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30" customHeight="1">
      <c r="A79" s="1"/>
      <c r="B79" s="35"/>
      <c r="C79" s="36"/>
      <c r="D79" s="36"/>
      <c r="E79" s="252"/>
      <c r="F79" s="262"/>
      <c r="G79" s="38"/>
      <c r="H79" s="35"/>
      <c r="I79" s="35"/>
      <c r="J79" s="11"/>
      <c r="K79" s="268"/>
      <c r="L79" s="11"/>
      <c r="M79" s="39"/>
      <c r="N79" s="74"/>
      <c r="O79" s="74"/>
      <c r="P79" s="74"/>
      <c r="Q79" s="74"/>
      <c r="R79" s="78"/>
      <c r="S79" s="78"/>
      <c r="T79" s="74"/>
      <c r="U79" s="74"/>
      <c r="V79" s="74"/>
      <c r="W79" s="7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30" customHeight="1">
      <c r="A80" s="1"/>
      <c r="B80" s="35"/>
      <c r="C80" s="36"/>
      <c r="D80" s="36"/>
      <c r="E80" s="252"/>
      <c r="F80" s="262"/>
      <c r="G80" s="38"/>
      <c r="H80" s="35"/>
      <c r="I80" s="35"/>
      <c r="J80" s="11"/>
      <c r="K80" s="268"/>
      <c r="L80" s="11"/>
      <c r="M80" s="39"/>
      <c r="N80" s="74"/>
      <c r="O80" s="74"/>
      <c r="P80" s="74"/>
      <c r="Q80" s="74"/>
      <c r="R80" s="78"/>
      <c r="S80" s="78"/>
      <c r="T80" s="74"/>
      <c r="U80" s="74"/>
      <c r="V80" s="74"/>
      <c r="W80" s="7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30" customHeight="1">
      <c r="A81" s="1"/>
      <c r="B81" s="35"/>
      <c r="C81" s="36"/>
      <c r="D81" s="36"/>
      <c r="E81" s="252"/>
      <c r="F81" s="262"/>
      <c r="G81" s="38"/>
      <c r="H81" s="35"/>
      <c r="I81" s="35"/>
      <c r="J81" s="11"/>
      <c r="K81" s="268"/>
      <c r="L81" s="11"/>
      <c r="M81" s="39"/>
      <c r="N81" s="74"/>
      <c r="O81" s="74"/>
      <c r="P81" s="74"/>
      <c r="Q81" s="74"/>
      <c r="R81" s="78"/>
      <c r="S81" s="78"/>
      <c r="T81" s="74"/>
      <c r="U81" s="74"/>
      <c r="V81" s="74"/>
      <c r="W81" s="7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30" customHeight="1">
      <c r="A82" s="1"/>
      <c r="B82" s="35"/>
      <c r="C82" s="36"/>
      <c r="D82" s="36"/>
      <c r="E82" s="252"/>
      <c r="F82" s="262"/>
      <c r="G82" s="38"/>
      <c r="H82" s="35"/>
      <c r="I82" s="35"/>
      <c r="J82" s="11"/>
      <c r="K82" s="268"/>
      <c r="L82" s="11"/>
      <c r="M82" s="39"/>
      <c r="N82" s="74"/>
      <c r="O82" s="74"/>
      <c r="P82" s="74"/>
      <c r="Q82" s="74"/>
      <c r="R82" s="78"/>
      <c r="S82" s="78"/>
      <c r="T82" s="74"/>
      <c r="U82" s="74"/>
      <c r="V82" s="74"/>
      <c r="W82" s="74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30" customHeight="1">
      <c r="A83" s="1"/>
      <c r="B83" s="35"/>
      <c r="C83" s="36"/>
      <c r="D83" s="36"/>
      <c r="E83" s="252"/>
      <c r="F83" s="262"/>
      <c r="G83" s="38"/>
      <c r="H83" s="35"/>
      <c r="I83" s="35"/>
      <c r="J83" s="11"/>
      <c r="K83" s="268"/>
      <c r="L83" s="11"/>
      <c r="M83" s="39"/>
      <c r="N83" s="74"/>
      <c r="O83" s="74"/>
      <c r="P83" s="74"/>
      <c r="Q83" s="74"/>
      <c r="R83" s="78"/>
      <c r="S83" s="78"/>
      <c r="T83" s="74"/>
      <c r="U83" s="74"/>
      <c r="V83" s="74"/>
      <c r="W83" s="74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30" customHeight="1">
      <c r="A84" s="1"/>
      <c r="B84" s="35"/>
      <c r="C84" s="36"/>
      <c r="D84" s="36"/>
      <c r="E84" s="252"/>
      <c r="F84" s="262"/>
      <c r="G84" s="38"/>
      <c r="H84" s="35"/>
      <c r="I84" s="35"/>
      <c r="J84" s="11"/>
      <c r="K84" s="268"/>
      <c r="L84" s="11"/>
      <c r="M84" s="39"/>
      <c r="N84" s="74"/>
      <c r="O84" s="74"/>
      <c r="P84" s="74"/>
      <c r="Q84" s="74"/>
      <c r="R84" s="78"/>
      <c r="S84" s="78"/>
      <c r="T84" s="74"/>
      <c r="U84" s="74"/>
      <c r="V84" s="74"/>
      <c r="W84" s="74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30" customHeight="1">
      <c r="A85" s="1"/>
      <c r="B85" s="35"/>
      <c r="C85" s="36"/>
      <c r="D85" s="36"/>
      <c r="E85" s="252"/>
      <c r="F85" s="262"/>
      <c r="G85" s="38"/>
      <c r="H85" s="35"/>
      <c r="I85" s="35"/>
      <c r="J85" s="11"/>
      <c r="K85" s="268"/>
      <c r="L85" s="11"/>
      <c r="M85" s="39"/>
      <c r="N85" s="74"/>
      <c r="O85" s="74"/>
      <c r="P85" s="74"/>
      <c r="Q85" s="74"/>
      <c r="R85" s="78"/>
      <c r="S85" s="78"/>
      <c r="T85" s="74"/>
      <c r="U85" s="74"/>
      <c r="V85" s="74"/>
      <c r="W85" s="74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30" customHeight="1">
      <c r="A86" s="1"/>
      <c r="B86" s="35"/>
      <c r="C86" s="36"/>
      <c r="D86" s="36"/>
      <c r="E86" s="252"/>
      <c r="F86" s="262"/>
      <c r="G86" s="38"/>
      <c r="H86" s="35"/>
      <c r="I86" s="35"/>
      <c r="J86" s="11"/>
      <c r="K86" s="268"/>
      <c r="L86" s="11"/>
      <c r="M86" s="39"/>
      <c r="N86" s="74"/>
      <c r="O86" s="74"/>
      <c r="P86" s="74"/>
      <c r="Q86" s="74"/>
      <c r="R86" s="78"/>
      <c r="S86" s="78"/>
      <c r="T86" s="74"/>
      <c r="U86" s="74"/>
      <c r="V86" s="74"/>
      <c r="W86" s="7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30" customHeight="1">
      <c r="A87" s="1"/>
      <c r="B87" s="35"/>
      <c r="C87" s="36"/>
      <c r="D87" s="36"/>
      <c r="E87" s="252"/>
      <c r="F87" s="262"/>
      <c r="G87" s="38"/>
      <c r="H87" s="35"/>
      <c r="I87" s="35"/>
      <c r="J87" s="11"/>
      <c r="K87" s="268"/>
      <c r="L87" s="11"/>
      <c r="M87" s="39"/>
      <c r="N87" s="74"/>
      <c r="O87" s="74"/>
      <c r="P87" s="74"/>
      <c r="Q87" s="74"/>
      <c r="R87" s="78"/>
      <c r="S87" s="78"/>
      <c r="T87" s="74"/>
      <c r="U87" s="74"/>
      <c r="V87" s="74"/>
      <c r="W87" s="74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30" customHeight="1">
      <c r="A88" s="1"/>
      <c r="B88" s="35"/>
      <c r="C88" s="36"/>
      <c r="D88" s="36"/>
      <c r="E88" s="252"/>
      <c r="F88" s="262"/>
      <c r="G88" s="38"/>
      <c r="H88" s="35"/>
      <c r="I88" s="35"/>
      <c r="J88" s="11"/>
      <c r="K88" s="268"/>
      <c r="L88" s="11"/>
      <c r="M88" s="39"/>
      <c r="N88" s="74"/>
      <c r="O88" s="74"/>
      <c r="P88" s="74"/>
      <c r="Q88" s="74"/>
      <c r="R88" s="78"/>
      <c r="S88" s="78"/>
      <c r="T88" s="74"/>
      <c r="U88" s="74"/>
      <c r="V88" s="74"/>
      <c r="W88" s="74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30" customHeight="1">
      <c r="A89" s="1"/>
      <c r="B89" s="35"/>
      <c r="C89" s="36"/>
      <c r="D89" s="36"/>
      <c r="E89" s="252"/>
      <c r="F89" s="262"/>
      <c r="G89" s="38"/>
      <c r="H89" s="35"/>
      <c r="I89" s="35"/>
      <c r="J89" s="11"/>
      <c r="K89" s="268"/>
      <c r="L89" s="11"/>
      <c r="M89" s="39"/>
      <c r="N89" s="74"/>
      <c r="O89" s="74"/>
      <c r="P89" s="74"/>
      <c r="Q89" s="74"/>
      <c r="R89" s="78"/>
      <c r="S89" s="78"/>
      <c r="T89" s="74"/>
      <c r="U89" s="74"/>
      <c r="V89" s="74"/>
      <c r="W89" s="74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30" customHeight="1">
      <c r="A90" s="1"/>
      <c r="B90" s="35"/>
      <c r="C90" s="36"/>
      <c r="D90" s="36"/>
      <c r="E90" s="252"/>
      <c r="F90" s="262"/>
      <c r="G90" s="38"/>
      <c r="H90" s="35"/>
      <c r="I90" s="35"/>
      <c r="J90" s="11"/>
      <c r="K90" s="268"/>
      <c r="L90" s="11"/>
      <c r="M90" s="39"/>
      <c r="N90" s="74"/>
      <c r="O90" s="74"/>
      <c r="P90" s="74"/>
      <c r="Q90" s="74"/>
      <c r="R90" s="78"/>
      <c r="S90" s="78"/>
      <c r="T90" s="74"/>
      <c r="U90" s="74"/>
      <c r="V90" s="74"/>
      <c r="W90" s="74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30" customHeight="1">
      <c r="A91" s="1"/>
      <c r="B91" s="35"/>
      <c r="C91" s="36"/>
      <c r="D91" s="36"/>
      <c r="E91" s="252"/>
      <c r="F91" s="262"/>
      <c r="G91" s="38"/>
      <c r="H91" s="35"/>
      <c r="I91" s="35"/>
      <c r="J91" s="11"/>
      <c r="K91" s="268"/>
      <c r="L91" s="11"/>
      <c r="M91" s="39"/>
      <c r="N91" s="74"/>
      <c r="O91" s="74"/>
      <c r="P91" s="74"/>
      <c r="Q91" s="74"/>
      <c r="R91" s="78"/>
      <c r="S91" s="78"/>
      <c r="T91" s="74"/>
      <c r="U91" s="74"/>
      <c r="V91" s="74"/>
      <c r="W91" s="74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30" customHeight="1">
      <c r="A92" s="1"/>
      <c r="B92" s="35"/>
      <c r="C92" s="36"/>
      <c r="D92" s="36"/>
      <c r="E92" s="252"/>
      <c r="F92" s="262"/>
      <c r="G92" s="38"/>
      <c r="H92" s="35"/>
      <c r="I92" s="35"/>
      <c r="J92" s="11"/>
      <c r="K92" s="268"/>
      <c r="L92" s="11"/>
      <c r="M92" s="39"/>
      <c r="N92" s="74"/>
      <c r="O92" s="74"/>
      <c r="P92" s="74"/>
      <c r="Q92" s="74"/>
      <c r="R92" s="78"/>
      <c r="S92" s="78"/>
      <c r="T92" s="74"/>
      <c r="U92" s="74"/>
      <c r="V92" s="74"/>
      <c r="W92" s="74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30" customHeight="1">
      <c r="A93" s="1"/>
      <c r="B93" s="35"/>
      <c r="C93" s="36"/>
      <c r="D93" s="36"/>
      <c r="E93" s="252"/>
      <c r="F93" s="262"/>
      <c r="G93" s="38"/>
      <c r="H93" s="35"/>
      <c r="I93" s="35"/>
      <c r="J93" s="11"/>
      <c r="K93" s="268"/>
      <c r="L93" s="11"/>
      <c r="M93" s="39"/>
      <c r="N93" s="74"/>
      <c r="O93" s="74"/>
      <c r="P93" s="74"/>
      <c r="Q93" s="74"/>
      <c r="R93" s="78"/>
      <c r="S93" s="78"/>
      <c r="T93" s="74"/>
      <c r="U93" s="74"/>
      <c r="V93" s="74"/>
      <c r="W93" s="74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30" customHeight="1">
      <c r="A94" s="1"/>
      <c r="B94" s="35"/>
      <c r="C94" s="36"/>
      <c r="D94" s="36"/>
      <c r="E94" s="252"/>
      <c r="F94" s="262"/>
      <c r="G94" s="38"/>
      <c r="H94" s="35"/>
      <c r="I94" s="35"/>
      <c r="J94" s="11"/>
      <c r="K94" s="268"/>
      <c r="L94" s="11"/>
      <c r="M94" s="39"/>
      <c r="N94" s="74"/>
      <c r="O94" s="74"/>
      <c r="P94" s="74"/>
      <c r="Q94" s="74"/>
      <c r="R94" s="78"/>
      <c r="S94" s="78"/>
      <c r="T94" s="74"/>
      <c r="U94" s="74"/>
      <c r="V94" s="74"/>
      <c r="W94" s="74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30" customHeight="1">
      <c r="A95" s="1"/>
      <c r="B95" s="35"/>
      <c r="C95" s="36"/>
      <c r="D95" s="36"/>
      <c r="E95" s="252"/>
      <c r="F95" s="262"/>
      <c r="G95" s="38"/>
      <c r="H95" s="35"/>
      <c r="I95" s="35"/>
      <c r="J95" s="11"/>
      <c r="K95" s="268"/>
      <c r="L95" s="11"/>
      <c r="M95" s="39"/>
      <c r="N95" s="74"/>
      <c r="O95" s="74"/>
      <c r="P95" s="74"/>
      <c r="Q95" s="74"/>
      <c r="R95" s="78"/>
      <c r="S95" s="78"/>
      <c r="T95" s="74"/>
      <c r="U95" s="74"/>
      <c r="V95" s="74"/>
      <c r="W95" s="74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30" customHeight="1">
      <c r="A96" s="1"/>
      <c r="B96" s="35"/>
      <c r="C96" s="36"/>
      <c r="D96" s="36"/>
      <c r="E96" s="252"/>
      <c r="F96" s="262"/>
      <c r="G96" s="38"/>
      <c r="H96" s="35"/>
      <c r="I96" s="35"/>
      <c r="J96" s="11"/>
      <c r="K96" s="268"/>
      <c r="L96" s="11"/>
      <c r="M96" s="39"/>
      <c r="N96" s="74"/>
      <c r="O96" s="74"/>
      <c r="P96" s="74"/>
      <c r="Q96" s="74"/>
      <c r="R96" s="78"/>
      <c r="S96" s="78"/>
      <c r="T96" s="74"/>
      <c r="U96" s="74"/>
      <c r="V96" s="74"/>
      <c r="W96" s="74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30" customHeight="1">
      <c r="A97" s="1"/>
      <c r="B97" s="35"/>
      <c r="C97" s="36"/>
      <c r="D97" s="36"/>
      <c r="E97" s="252"/>
      <c r="F97" s="262"/>
      <c r="G97" s="38"/>
      <c r="H97" s="35"/>
      <c r="I97" s="35"/>
      <c r="J97" s="11"/>
      <c r="K97" s="268"/>
      <c r="L97" s="11"/>
      <c r="M97" s="39"/>
      <c r="N97" s="74"/>
      <c r="O97" s="74"/>
      <c r="P97" s="74"/>
      <c r="Q97" s="74"/>
      <c r="R97" s="78"/>
      <c r="S97" s="78"/>
      <c r="T97" s="74"/>
      <c r="U97" s="74"/>
      <c r="V97" s="74"/>
      <c r="W97" s="74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30" customHeight="1">
      <c r="A98" s="1"/>
      <c r="B98" s="35"/>
      <c r="C98" s="36"/>
      <c r="D98" s="36"/>
      <c r="E98" s="252"/>
      <c r="F98" s="262"/>
      <c r="G98" s="38"/>
      <c r="H98" s="35"/>
      <c r="I98" s="35"/>
      <c r="J98" s="11"/>
      <c r="K98" s="268"/>
      <c r="L98" s="11"/>
      <c r="M98" s="39"/>
      <c r="N98" s="74"/>
      <c r="O98" s="74"/>
      <c r="P98" s="74"/>
      <c r="Q98" s="74"/>
      <c r="R98" s="78"/>
      <c r="S98" s="78"/>
      <c r="T98" s="74"/>
      <c r="U98" s="74"/>
      <c r="V98" s="74"/>
      <c r="W98" s="7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30" customHeight="1">
      <c r="A99" s="1"/>
      <c r="B99" s="35"/>
      <c r="C99" s="36"/>
      <c r="D99" s="36"/>
      <c r="E99" s="252"/>
      <c r="F99" s="262"/>
      <c r="G99" s="38"/>
      <c r="H99" s="35"/>
      <c r="I99" s="35"/>
      <c r="J99" s="11"/>
      <c r="K99" s="268"/>
      <c r="L99" s="11"/>
      <c r="M99" s="39"/>
      <c r="N99" s="74"/>
      <c r="O99" s="74"/>
      <c r="P99" s="74"/>
      <c r="Q99" s="74"/>
      <c r="R99" s="78"/>
      <c r="S99" s="78"/>
      <c r="T99" s="74"/>
      <c r="U99" s="74"/>
      <c r="V99" s="74"/>
      <c r="W99" s="74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30" customHeight="1">
      <c r="A100" s="1"/>
      <c r="B100" s="35"/>
      <c r="C100" s="36"/>
      <c r="D100" s="36"/>
      <c r="E100" s="252"/>
      <c r="F100" s="262"/>
      <c r="G100" s="38"/>
      <c r="H100" s="35"/>
      <c r="I100" s="35"/>
      <c r="J100" s="11"/>
      <c r="K100" s="268"/>
      <c r="L100" s="11"/>
      <c r="M100" s="39"/>
      <c r="N100" s="74"/>
      <c r="O100" s="74"/>
      <c r="P100" s="74"/>
      <c r="Q100" s="74"/>
      <c r="R100" s="78"/>
      <c r="S100" s="78"/>
      <c r="T100" s="74"/>
      <c r="U100" s="74"/>
      <c r="V100" s="74"/>
      <c r="W100" s="74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30" customHeight="1">
      <c r="A101" s="1"/>
      <c r="B101" s="35"/>
      <c r="C101" s="36"/>
      <c r="D101" s="36"/>
      <c r="E101" s="252"/>
      <c r="F101" s="262"/>
      <c r="G101" s="38"/>
      <c r="H101" s="35"/>
      <c r="I101" s="35"/>
      <c r="J101" s="11"/>
      <c r="K101" s="268"/>
      <c r="L101" s="11"/>
      <c r="M101" s="39"/>
      <c r="N101" s="74"/>
      <c r="O101" s="74"/>
      <c r="P101" s="74"/>
      <c r="Q101" s="74"/>
      <c r="R101" s="78"/>
      <c r="S101" s="78"/>
      <c r="T101" s="74"/>
      <c r="U101" s="74"/>
      <c r="V101" s="74"/>
      <c r="W101" s="74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30" customHeight="1">
      <c r="A102" s="1"/>
      <c r="B102" s="35"/>
      <c r="C102" s="36"/>
      <c r="D102" s="36"/>
      <c r="E102" s="252"/>
      <c r="F102" s="262"/>
      <c r="G102" s="38"/>
      <c r="H102" s="35"/>
      <c r="I102" s="35"/>
      <c r="J102" s="11"/>
      <c r="K102" s="268"/>
      <c r="L102" s="11"/>
      <c r="M102" s="39"/>
      <c r="N102" s="74"/>
      <c r="O102" s="74"/>
      <c r="P102" s="74"/>
      <c r="Q102" s="74"/>
      <c r="R102" s="78"/>
      <c r="S102" s="78"/>
      <c r="T102" s="74"/>
      <c r="U102" s="74"/>
      <c r="V102" s="74"/>
      <c r="W102" s="74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30" customHeight="1">
      <c r="A103" s="1"/>
      <c r="B103" s="35"/>
      <c r="C103" s="36"/>
      <c r="D103" s="36"/>
      <c r="E103" s="252"/>
      <c r="F103" s="262"/>
      <c r="G103" s="38"/>
      <c r="H103" s="35"/>
      <c r="I103" s="35"/>
      <c r="J103" s="11"/>
      <c r="K103" s="268"/>
      <c r="L103" s="11"/>
      <c r="M103" s="39"/>
      <c r="N103" s="74"/>
      <c r="O103" s="74"/>
      <c r="P103" s="74"/>
      <c r="Q103" s="74"/>
      <c r="R103" s="78"/>
      <c r="S103" s="78"/>
      <c r="T103" s="74"/>
      <c r="U103" s="74"/>
      <c r="V103" s="74"/>
      <c r="W103" s="74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30" customHeight="1">
      <c r="A104" s="1"/>
      <c r="B104" s="35"/>
      <c r="C104" s="36"/>
      <c r="D104" s="36"/>
      <c r="E104" s="252"/>
      <c r="F104" s="262"/>
      <c r="G104" s="38"/>
      <c r="H104" s="35"/>
      <c r="I104" s="35"/>
      <c r="J104" s="11"/>
      <c r="K104" s="268"/>
      <c r="L104" s="11"/>
      <c r="M104" s="39"/>
      <c r="N104" s="74"/>
      <c r="O104" s="74"/>
      <c r="P104" s="74"/>
      <c r="Q104" s="74"/>
      <c r="R104" s="78"/>
      <c r="S104" s="78"/>
      <c r="T104" s="74"/>
      <c r="U104" s="74"/>
      <c r="V104" s="74"/>
      <c r="W104" s="74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30" customHeight="1">
      <c r="A105" s="1"/>
      <c r="B105" s="35"/>
      <c r="C105" s="36"/>
      <c r="D105" s="36"/>
      <c r="E105" s="252"/>
      <c r="F105" s="262"/>
      <c r="G105" s="38"/>
      <c r="H105" s="35"/>
      <c r="I105" s="35"/>
      <c r="J105" s="11"/>
      <c r="K105" s="268"/>
      <c r="L105" s="11"/>
      <c r="M105" s="39"/>
      <c r="N105" s="74"/>
      <c r="O105" s="74"/>
      <c r="P105" s="74"/>
      <c r="Q105" s="74"/>
      <c r="R105" s="78"/>
      <c r="S105" s="78"/>
      <c r="T105" s="74"/>
      <c r="U105" s="74"/>
      <c r="V105" s="74"/>
      <c r="W105" s="74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30" customHeight="1">
      <c r="A106" s="1"/>
      <c r="B106" s="35"/>
      <c r="C106" s="36"/>
      <c r="D106" s="36"/>
      <c r="E106" s="252"/>
      <c r="F106" s="262"/>
      <c r="G106" s="38"/>
      <c r="H106" s="35"/>
      <c r="I106" s="35"/>
      <c r="J106" s="11"/>
      <c r="K106" s="268"/>
      <c r="L106" s="11"/>
      <c r="M106" s="39"/>
      <c r="N106" s="74"/>
      <c r="O106" s="74"/>
      <c r="P106" s="74"/>
      <c r="Q106" s="74"/>
      <c r="R106" s="78"/>
      <c r="S106" s="78"/>
      <c r="T106" s="74"/>
      <c r="U106" s="74"/>
      <c r="V106" s="74"/>
      <c r="W106" s="74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30" customHeight="1">
      <c r="A107" s="1"/>
      <c r="B107" s="35"/>
      <c r="C107" s="36"/>
      <c r="D107" s="36"/>
      <c r="E107" s="252"/>
      <c r="F107" s="262"/>
      <c r="G107" s="38"/>
      <c r="H107" s="35"/>
      <c r="I107" s="35"/>
      <c r="J107" s="11"/>
      <c r="K107" s="268"/>
      <c r="L107" s="11"/>
      <c r="M107" s="39"/>
      <c r="N107" s="74"/>
      <c r="O107" s="74"/>
      <c r="P107" s="74"/>
      <c r="Q107" s="74"/>
      <c r="R107" s="78"/>
      <c r="S107" s="78"/>
      <c r="T107" s="74"/>
      <c r="U107" s="74"/>
      <c r="V107" s="74"/>
      <c r="W107" s="74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30" customHeight="1">
      <c r="A108" s="1"/>
      <c r="B108" s="35"/>
      <c r="C108" s="36"/>
      <c r="D108" s="36"/>
      <c r="E108" s="252"/>
      <c r="F108" s="262"/>
      <c r="G108" s="38"/>
      <c r="H108" s="35"/>
      <c r="I108" s="35"/>
      <c r="J108" s="11"/>
      <c r="K108" s="268"/>
      <c r="L108" s="11"/>
      <c r="M108" s="39"/>
      <c r="N108" s="74"/>
      <c r="O108" s="74"/>
      <c r="P108" s="74"/>
      <c r="Q108" s="74"/>
      <c r="R108" s="78"/>
      <c r="S108" s="78"/>
      <c r="T108" s="74"/>
      <c r="U108" s="74"/>
      <c r="V108" s="74"/>
      <c r="W108" s="74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30" customHeight="1">
      <c r="A109" s="1"/>
      <c r="B109" s="35"/>
      <c r="C109" s="36"/>
      <c r="D109" s="36"/>
      <c r="E109" s="252"/>
      <c r="F109" s="262"/>
      <c r="G109" s="38"/>
      <c r="H109" s="35"/>
      <c r="I109" s="35"/>
      <c r="J109" s="11"/>
      <c r="K109" s="268"/>
      <c r="L109" s="11"/>
      <c r="M109" s="39"/>
      <c r="N109" s="74"/>
      <c r="O109" s="74"/>
      <c r="P109" s="74"/>
      <c r="Q109" s="74"/>
      <c r="R109" s="78"/>
      <c r="S109" s="78"/>
      <c r="T109" s="74"/>
      <c r="U109" s="74"/>
      <c r="V109" s="74"/>
      <c r="W109" s="74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30" customHeight="1">
      <c r="A110" s="1"/>
      <c r="B110" s="35"/>
      <c r="C110" s="36"/>
      <c r="D110" s="36"/>
      <c r="E110" s="252"/>
      <c r="F110" s="262"/>
      <c r="G110" s="38"/>
      <c r="H110" s="35"/>
      <c r="I110" s="35"/>
      <c r="J110" s="11"/>
      <c r="K110" s="268"/>
      <c r="L110" s="11"/>
      <c r="M110" s="39"/>
      <c r="N110" s="74"/>
      <c r="O110" s="74"/>
      <c r="P110" s="74"/>
      <c r="Q110" s="74"/>
      <c r="R110" s="78"/>
      <c r="S110" s="78"/>
      <c r="T110" s="74"/>
      <c r="U110" s="74"/>
      <c r="V110" s="74"/>
      <c r="W110" s="74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30" customHeight="1">
      <c r="A111" s="1"/>
      <c r="B111" s="35"/>
      <c r="C111" s="36"/>
      <c r="D111" s="36"/>
      <c r="E111" s="252"/>
      <c r="F111" s="262"/>
      <c r="G111" s="38"/>
      <c r="H111" s="35"/>
      <c r="I111" s="35"/>
      <c r="J111" s="11"/>
      <c r="K111" s="268"/>
      <c r="L111" s="11"/>
      <c r="M111" s="39"/>
      <c r="N111" s="74"/>
      <c r="O111" s="74"/>
      <c r="P111" s="74"/>
      <c r="Q111" s="74"/>
      <c r="R111" s="78"/>
      <c r="S111" s="78"/>
      <c r="T111" s="74"/>
      <c r="U111" s="74"/>
      <c r="V111" s="74"/>
      <c r="W111" s="74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30" customHeight="1">
      <c r="A112" s="1"/>
      <c r="B112" s="35"/>
      <c r="C112" s="36"/>
      <c r="D112" s="36"/>
      <c r="E112" s="252"/>
      <c r="F112" s="262"/>
      <c r="G112" s="38"/>
      <c r="H112" s="35"/>
      <c r="I112" s="35"/>
      <c r="J112" s="11"/>
      <c r="K112" s="268"/>
      <c r="L112" s="11"/>
      <c r="M112" s="39"/>
      <c r="N112" s="74"/>
      <c r="O112" s="74"/>
      <c r="P112" s="74"/>
      <c r="Q112" s="74"/>
      <c r="R112" s="78"/>
      <c r="S112" s="78"/>
      <c r="T112" s="74"/>
      <c r="U112" s="74"/>
      <c r="V112" s="74"/>
      <c r="W112" s="74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30" customHeight="1">
      <c r="A113" s="1"/>
      <c r="B113" s="35"/>
      <c r="C113" s="36"/>
      <c r="D113" s="36"/>
      <c r="E113" s="252"/>
      <c r="F113" s="262"/>
      <c r="G113" s="38"/>
      <c r="H113" s="35"/>
      <c r="I113" s="35"/>
      <c r="J113" s="11"/>
      <c r="K113" s="268"/>
      <c r="L113" s="11"/>
      <c r="M113" s="39"/>
      <c r="N113" s="74"/>
      <c r="O113" s="74"/>
      <c r="P113" s="74"/>
      <c r="Q113" s="74"/>
      <c r="R113" s="78"/>
      <c r="S113" s="78"/>
      <c r="T113" s="74"/>
      <c r="U113" s="74"/>
      <c r="V113" s="74"/>
      <c r="W113" s="74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30" customHeight="1">
      <c r="A114" s="1"/>
      <c r="B114" s="35"/>
      <c r="C114" s="36"/>
      <c r="D114" s="36"/>
      <c r="E114" s="252"/>
      <c r="F114" s="262"/>
      <c r="G114" s="38"/>
      <c r="H114" s="35"/>
      <c r="I114" s="35"/>
      <c r="J114" s="11"/>
      <c r="K114" s="268"/>
      <c r="L114" s="11"/>
      <c r="M114" s="39"/>
      <c r="N114" s="74"/>
      <c r="O114" s="74"/>
      <c r="P114" s="74"/>
      <c r="Q114" s="74"/>
      <c r="R114" s="78"/>
      <c r="S114" s="78"/>
      <c r="T114" s="74"/>
      <c r="U114" s="74"/>
      <c r="V114" s="74"/>
      <c r="W114" s="74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30" customHeight="1">
      <c r="A115" s="1"/>
      <c r="B115" s="35"/>
      <c r="C115" s="36"/>
      <c r="D115" s="36"/>
      <c r="E115" s="252"/>
      <c r="F115" s="262"/>
      <c r="G115" s="38"/>
      <c r="H115" s="35"/>
      <c r="I115" s="35"/>
      <c r="J115" s="11"/>
      <c r="K115" s="268"/>
      <c r="L115" s="11"/>
      <c r="M115" s="39"/>
      <c r="N115" s="74"/>
      <c r="O115" s="74"/>
      <c r="P115" s="74"/>
      <c r="Q115" s="74"/>
      <c r="R115" s="78"/>
      <c r="S115" s="78"/>
      <c r="T115" s="74"/>
      <c r="U115" s="74"/>
      <c r="V115" s="74"/>
      <c r="W115" s="74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30" customHeight="1">
      <c r="A116" s="1"/>
      <c r="B116" s="35"/>
      <c r="C116" s="36"/>
      <c r="D116" s="36"/>
      <c r="E116" s="252"/>
      <c r="F116" s="262"/>
      <c r="G116" s="38"/>
      <c r="H116" s="35"/>
      <c r="I116" s="35"/>
      <c r="J116" s="11"/>
      <c r="K116" s="268"/>
      <c r="L116" s="11"/>
      <c r="M116" s="39"/>
      <c r="N116" s="74"/>
      <c r="O116" s="74"/>
      <c r="P116" s="74"/>
      <c r="Q116" s="74"/>
      <c r="R116" s="78"/>
      <c r="S116" s="78"/>
      <c r="T116" s="74"/>
      <c r="U116" s="74"/>
      <c r="V116" s="74"/>
      <c r="W116" s="74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30" customHeight="1">
      <c r="A117" s="1"/>
      <c r="B117" s="35"/>
      <c r="C117" s="36"/>
      <c r="D117" s="36"/>
      <c r="E117" s="252"/>
      <c r="F117" s="262"/>
      <c r="G117" s="38"/>
      <c r="H117" s="35"/>
      <c r="I117" s="35"/>
      <c r="J117" s="11"/>
      <c r="K117" s="268"/>
      <c r="L117" s="11"/>
      <c r="M117" s="39"/>
      <c r="N117" s="74"/>
      <c r="O117" s="74"/>
      <c r="P117" s="74"/>
      <c r="Q117" s="74"/>
      <c r="R117" s="78"/>
      <c r="S117" s="78"/>
      <c r="T117" s="74"/>
      <c r="U117" s="74"/>
      <c r="V117" s="74"/>
      <c r="W117" s="74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30" customHeight="1">
      <c r="A118" s="1"/>
      <c r="B118" s="35"/>
      <c r="C118" s="36"/>
      <c r="D118" s="36"/>
      <c r="E118" s="252"/>
      <c r="F118" s="262"/>
      <c r="G118" s="38"/>
      <c r="H118" s="35"/>
      <c r="I118" s="35"/>
      <c r="J118" s="11"/>
      <c r="K118" s="268"/>
      <c r="L118" s="11"/>
      <c r="M118" s="39"/>
      <c r="N118" s="74"/>
      <c r="O118" s="74"/>
      <c r="P118" s="74"/>
      <c r="Q118" s="74"/>
      <c r="R118" s="78"/>
      <c r="S118" s="78"/>
      <c r="T118" s="74"/>
      <c r="U118" s="74"/>
      <c r="V118" s="74"/>
      <c r="W118" s="74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30" customHeight="1">
      <c r="A119" s="1"/>
      <c r="B119" s="35"/>
      <c r="C119" s="36"/>
      <c r="D119" s="36"/>
      <c r="E119" s="252"/>
      <c r="F119" s="262"/>
      <c r="G119" s="38"/>
      <c r="H119" s="35"/>
      <c r="I119" s="35"/>
      <c r="J119" s="11"/>
      <c r="K119" s="268"/>
      <c r="L119" s="11"/>
      <c r="M119" s="39"/>
      <c r="N119" s="74"/>
      <c r="O119" s="74"/>
      <c r="P119" s="74"/>
      <c r="Q119" s="74"/>
      <c r="R119" s="78"/>
      <c r="S119" s="78"/>
      <c r="T119" s="74"/>
      <c r="U119" s="74"/>
      <c r="V119" s="74"/>
      <c r="W119" s="74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30" customHeight="1">
      <c r="A120" s="1"/>
      <c r="B120" s="35"/>
      <c r="C120" s="36"/>
      <c r="D120" s="36"/>
      <c r="E120" s="252"/>
      <c r="F120" s="262"/>
      <c r="G120" s="38"/>
      <c r="H120" s="35"/>
      <c r="I120" s="35"/>
      <c r="J120" s="11"/>
      <c r="K120" s="268"/>
      <c r="L120" s="11"/>
      <c r="M120" s="39"/>
      <c r="N120" s="74"/>
      <c r="O120" s="74"/>
      <c r="P120" s="74"/>
      <c r="Q120" s="74"/>
      <c r="R120" s="78"/>
      <c r="S120" s="78"/>
      <c r="T120" s="74"/>
      <c r="U120" s="74"/>
      <c r="V120" s="74"/>
      <c r="W120" s="74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30" customHeight="1">
      <c r="A121" s="1"/>
      <c r="B121" s="35"/>
      <c r="C121" s="36"/>
      <c r="D121" s="36"/>
      <c r="E121" s="252"/>
      <c r="F121" s="262"/>
      <c r="G121" s="38"/>
      <c r="H121" s="35"/>
      <c r="I121" s="35"/>
      <c r="J121" s="11"/>
      <c r="K121" s="268"/>
      <c r="L121" s="11"/>
      <c r="M121" s="39"/>
      <c r="N121" s="74"/>
      <c r="O121" s="74"/>
      <c r="P121" s="74"/>
      <c r="Q121" s="74"/>
      <c r="R121" s="78"/>
      <c r="S121" s="78"/>
      <c r="T121" s="74"/>
      <c r="U121" s="74"/>
      <c r="V121" s="74"/>
      <c r="W121" s="74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30" customHeight="1">
      <c r="A122" s="1"/>
      <c r="B122" s="35"/>
      <c r="C122" s="36"/>
      <c r="D122" s="36"/>
      <c r="E122" s="252"/>
      <c r="F122" s="262"/>
      <c r="G122" s="38"/>
      <c r="H122" s="35"/>
      <c r="I122" s="35"/>
      <c r="J122" s="11"/>
      <c r="K122" s="268"/>
      <c r="L122" s="11"/>
      <c r="M122" s="39"/>
      <c r="N122" s="74"/>
      <c r="O122" s="74"/>
      <c r="P122" s="74"/>
      <c r="Q122" s="74"/>
      <c r="R122" s="78"/>
      <c r="S122" s="78"/>
      <c r="T122" s="74"/>
      <c r="U122" s="74"/>
      <c r="V122" s="74"/>
      <c r="W122" s="74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30" customHeight="1">
      <c r="A123" s="1"/>
      <c r="B123" s="35"/>
      <c r="C123" s="36"/>
      <c r="D123" s="36"/>
      <c r="E123" s="252"/>
      <c r="F123" s="262"/>
      <c r="G123" s="38"/>
      <c r="H123" s="35"/>
      <c r="I123" s="35"/>
      <c r="J123" s="11"/>
      <c r="K123" s="268"/>
      <c r="L123" s="11"/>
      <c r="M123" s="39"/>
      <c r="N123" s="74"/>
      <c r="O123" s="74"/>
      <c r="P123" s="74"/>
      <c r="Q123" s="74"/>
      <c r="R123" s="78"/>
      <c r="S123" s="78"/>
      <c r="T123" s="74"/>
      <c r="U123" s="74"/>
      <c r="V123" s="74"/>
      <c r="W123" s="74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30" customHeight="1">
      <c r="A124" s="1"/>
      <c r="B124" s="35"/>
      <c r="C124" s="36"/>
      <c r="D124" s="36"/>
      <c r="E124" s="252"/>
      <c r="F124" s="262"/>
      <c r="G124" s="38"/>
      <c r="H124" s="35"/>
      <c r="I124" s="35"/>
      <c r="J124" s="11"/>
      <c r="K124" s="268"/>
      <c r="L124" s="11"/>
      <c r="M124" s="39"/>
      <c r="N124" s="74"/>
      <c r="O124" s="74"/>
      <c r="P124" s="74"/>
      <c r="Q124" s="74"/>
      <c r="R124" s="78"/>
      <c r="S124" s="78"/>
      <c r="T124" s="74"/>
      <c r="U124" s="74"/>
      <c r="V124" s="74"/>
      <c r="W124" s="74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30" customHeight="1">
      <c r="A125" s="1"/>
      <c r="B125" s="35"/>
      <c r="C125" s="36"/>
      <c r="D125" s="36"/>
      <c r="E125" s="252"/>
      <c r="F125" s="262"/>
      <c r="G125" s="38"/>
      <c r="H125" s="35"/>
      <c r="I125" s="35"/>
      <c r="J125" s="11"/>
      <c r="K125" s="268"/>
      <c r="L125" s="11"/>
      <c r="M125" s="39"/>
      <c r="N125" s="74"/>
      <c r="O125" s="74"/>
      <c r="P125" s="74"/>
      <c r="Q125" s="74"/>
      <c r="R125" s="78"/>
      <c r="S125" s="78"/>
      <c r="T125" s="74"/>
      <c r="U125" s="74"/>
      <c r="V125" s="74"/>
      <c r="W125" s="74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30" customHeight="1">
      <c r="A126" s="1"/>
      <c r="B126" s="35"/>
      <c r="C126" s="36"/>
      <c r="D126" s="36"/>
      <c r="E126" s="252"/>
      <c r="F126" s="262"/>
      <c r="G126" s="38"/>
      <c r="H126" s="35"/>
      <c r="I126" s="35"/>
      <c r="J126" s="11"/>
      <c r="K126" s="268"/>
      <c r="L126" s="11"/>
      <c r="M126" s="39"/>
      <c r="N126" s="74"/>
      <c r="O126" s="74"/>
      <c r="P126" s="74"/>
      <c r="Q126" s="74"/>
      <c r="R126" s="78"/>
      <c r="S126" s="78"/>
      <c r="T126" s="74"/>
      <c r="U126" s="74"/>
      <c r="V126" s="74"/>
      <c r="W126" s="74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30" customHeight="1">
      <c r="A127" s="1"/>
      <c r="B127" s="35"/>
      <c r="C127" s="36"/>
      <c r="D127" s="36"/>
      <c r="E127" s="252"/>
      <c r="F127" s="262"/>
      <c r="G127" s="38"/>
      <c r="H127" s="35"/>
      <c r="I127" s="35"/>
      <c r="J127" s="11"/>
      <c r="K127" s="268"/>
      <c r="L127" s="11"/>
      <c r="M127" s="39"/>
      <c r="N127" s="74"/>
      <c r="O127" s="74"/>
      <c r="P127" s="74"/>
      <c r="Q127" s="74"/>
      <c r="R127" s="78"/>
      <c r="S127" s="78"/>
      <c r="T127" s="74"/>
      <c r="U127" s="74"/>
      <c r="V127" s="74"/>
      <c r="W127" s="74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30" customHeight="1">
      <c r="A128" s="1"/>
      <c r="B128" s="35"/>
      <c r="C128" s="36"/>
      <c r="D128" s="36"/>
      <c r="E128" s="252"/>
      <c r="F128" s="262"/>
      <c r="G128" s="38"/>
      <c r="H128" s="35"/>
      <c r="I128" s="35"/>
      <c r="J128" s="11"/>
      <c r="K128" s="268"/>
      <c r="L128" s="11"/>
      <c r="M128" s="39"/>
      <c r="N128" s="74"/>
      <c r="O128" s="74"/>
      <c r="P128" s="74"/>
      <c r="Q128" s="74"/>
      <c r="R128" s="78"/>
      <c r="S128" s="78"/>
      <c r="T128" s="74"/>
      <c r="U128" s="74"/>
      <c r="V128" s="74"/>
      <c r="W128" s="74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30" customHeight="1">
      <c r="A129" s="1"/>
      <c r="B129" s="35"/>
      <c r="C129" s="36"/>
      <c r="D129" s="36"/>
      <c r="E129" s="252"/>
      <c r="F129" s="262"/>
      <c r="G129" s="38"/>
      <c r="H129" s="35"/>
      <c r="I129" s="35"/>
      <c r="J129" s="11"/>
      <c r="K129" s="268"/>
      <c r="L129" s="11"/>
      <c r="M129" s="39"/>
      <c r="N129" s="74"/>
      <c r="O129" s="74"/>
      <c r="P129" s="74"/>
      <c r="Q129" s="74"/>
      <c r="R129" s="78"/>
      <c r="S129" s="78"/>
      <c r="T129" s="74"/>
      <c r="U129" s="74"/>
      <c r="V129" s="74"/>
      <c r="W129" s="74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30" customHeight="1">
      <c r="A130" s="1"/>
      <c r="B130" s="35"/>
      <c r="C130" s="36"/>
      <c r="D130" s="36"/>
      <c r="E130" s="252"/>
      <c r="F130" s="262"/>
      <c r="G130" s="38"/>
      <c r="H130" s="35"/>
      <c r="I130" s="35"/>
      <c r="J130" s="11"/>
      <c r="K130" s="268"/>
      <c r="L130" s="11"/>
      <c r="M130" s="39"/>
      <c r="N130" s="74"/>
      <c r="O130" s="74"/>
      <c r="P130" s="74"/>
      <c r="Q130" s="74"/>
      <c r="R130" s="78"/>
      <c r="S130" s="78"/>
      <c r="T130" s="74"/>
      <c r="U130" s="74"/>
      <c r="V130" s="74"/>
      <c r="W130" s="74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30" customHeight="1">
      <c r="A131" s="1"/>
      <c r="B131" s="35"/>
      <c r="C131" s="36"/>
      <c r="D131" s="36"/>
      <c r="E131" s="252"/>
      <c r="F131" s="262"/>
      <c r="G131" s="38"/>
      <c r="H131" s="35"/>
      <c r="I131" s="35"/>
      <c r="J131" s="11"/>
      <c r="K131" s="268"/>
      <c r="L131" s="11"/>
      <c r="M131" s="39"/>
      <c r="N131" s="74"/>
      <c r="O131" s="74"/>
      <c r="P131" s="74"/>
      <c r="Q131" s="74"/>
      <c r="R131" s="78"/>
      <c r="S131" s="78"/>
      <c r="T131" s="74"/>
      <c r="U131" s="74"/>
      <c r="V131" s="74"/>
      <c r="W131" s="74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30" customHeight="1">
      <c r="A132" s="1"/>
      <c r="B132" s="35"/>
      <c r="C132" s="36"/>
      <c r="D132" s="36"/>
      <c r="E132" s="252"/>
      <c r="F132" s="262"/>
      <c r="G132" s="38"/>
      <c r="H132" s="35"/>
      <c r="I132" s="35"/>
      <c r="J132" s="11"/>
      <c r="K132" s="268"/>
      <c r="L132" s="11"/>
      <c r="M132" s="39"/>
      <c r="N132" s="74"/>
      <c r="O132" s="74"/>
      <c r="P132" s="74"/>
      <c r="Q132" s="74"/>
      <c r="R132" s="78"/>
      <c r="S132" s="78"/>
      <c r="T132" s="74"/>
      <c r="U132" s="74"/>
      <c r="V132" s="74"/>
      <c r="W132" s="74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30" customHeight="1">
      <c r="A133" s="1"/>
      <c r="B133" s="35"/>
      <c r="C133" s="36"/>
      <c r="D133" s="36"/>
      <c r="E133" s="252"/>
      <c r="F133" s="262"/>
      <c r="G133" s="38"/>
      <c r="H133" s="35"/>
      <c r="I133" s="35"/>
      <c r="J133" s="11"/>
      <c r="K133" s="268"/>
      <c r="L133" s="11"/>
      <c r="M133" s="39"/>
      <c r="N133" s="74"/>
      <c r="O133" s="74"/>
      <c r="P133" s="74"/>
      <c r="Q133" s="74"/>
      <c r="R133" s="78"/>
      <c r="S133" s="78"/>
      <c r="T133" s="74"/>
      <c r="U133" s="74"/>
      <c r="V133" s="74"/>
      <c r="W133" s="74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30" customHeight="1">
      <c r="A134" s="1"/>
      <c r="B134" s="35"/>
      <c r="C134" s="36"/>
      <c r="D134" s="36"/>
      <c r="E134" s="252"/>
      <c r="F134" s="262"/>
      <c r="G134" s="38"/>
      <c r="H134" s="35"/>
      <c r="I134" s="35"/>
      <c r="J134" s="11"/>
      <c r="K134" s="268"/>
      <c r="L134" s="11"/>
      <c r="M134" s="39"/>
      <c r="N134" s="74"/>
      <c r="O134" s="74"/>
      <c r="P134" s="74"/>
      <c r="Q134" s="74"/>
      <c r="R134" s="78"/>
      <c r="S134" s="78"/>
      <c r="T134" s="74"/>
      <c r="U134" s="74"/>
      <c r="V134" s="74"/>
      <c r="W134" s="74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30" customHeight="1">
      <c r="A135" s="1"/>
      <c r="B135" s="35"/>
      <c r="C135" s="36"/>
      <c r="D135" s="36"/>
      <c r="E135" s="252"/>
      <c r="F135" s="262"/>
      <c r="G135" s="38"/>
      <c r="H135" s="35"/>
      <c r="I135" s="35"/>
      <c r="J135" s="11"/>
      <c r="K135" s="268"/>
      <c r="L135" s="11"/>
      <c r="M135" s="39"/>
      <c r="N135" s="74"/>
      <c r="O135" s="74"/>
      <c r="P135" s="74"/>
      <c r="Q135" s="74"/>
      <c r="R135" s="78"/>
      <c r="S135" s="78"/>
      <c r="T135" s="74"/>
      <c r="U135" s="74"/>
      <c r="V135" s="74"/>
      <c r="W135" s="74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30" customHeight="1">
      <c r="A136" s="1"/>
      <c r="B136" s="35"/>
      <c r="C136" s="36"/>
      <c r="D136" s="36"/>
      <c r="E136" s="252"/>
      <c r="F136" s="262"/>
      <c r="G136" s="38"/>
      <c r="H136" s="35"/>
      <c r="I136" s="35"/>
      <c r="J136" s="11"/>
      <c r="K136" s="268"/>
      <c r="L136" s="11"/>
      <c r="M136" s="39"/>
      <c r="N136" s="74"/>
      <c r="O136" s="74"/>
      <c r="P136" s="74"/>
      <c r="Q136" s="74"/>
      <c r="R136" s="78"/>
      <c r="S136" s="78"/>
      <c r="T136" s="74"/>
      <c r="U136" s="74"/>
      <c r="V136" s="74"/>
      <c r="W136" s="74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30" customHeight="1">
      <c r="A137" s="1"/>
      <c r="B137" s="35"/>
      <c r="C137" s="36"/>
      <c r="D137" s="36"/>
      <c r="E137" s="252"/>
      <c r="F137" s="262"/>
      <c r="G137" s="38"/>
      <c r="H137" s="35"/>
      <c r="I137" s="35"/>
      <c r="J137" s="11"/>
      <c r="K137" s="268"/>
      <c r="L137" s="11"/>
      <c r="M137" s="39"/>
      <c r="N137" s="74"/>
      <c r="O137" s="74"/>
      <c r="P137" s="74"/>
      <c r="Q137" s="74"/>
      <c r="R137" s="78"/>
      <c r="S137" s="78"/>
      <c r="T137" s="74"/>
      <c r="U137" s="74"/>
      <c r="V137" s="74"/>
      <c r="W137" s="74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30" customHeight="1">
      <c r="A138" s="1"/>
      <c r="B138" s="35"/>
      <c r="C138" s="36"/>
      <c r="D138" s="36"/>
      <c r="E138" s="252"/>
      <c r="F138" s="262"/>
      <c r="G138" s="38"/>
      <c r="H138" s="35"/>
      <c r="I138" s="35"/>
      <c r="J138" s="11"/>
      <c r="K138" s="268"/>
      <c r="L138" s="11"/>
      <c r="M138" s="39"/>
      <c r="N138" s="74"/>
      <c r="O138" s="74"/>
      <c r="P138" s="74"/>
      <c r="Q138" s="74"/>
      <c r="R138" s="78"/>
      <c r="S138" s="78"/>
      <c r="T138" s="74"/>
      <c r="U138" s="74"/>
      <c r="V138" s="74"/>
      <c r="W138" s="74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30" customHeight="1">
      <c r="A139" s="1"/>
      <c r="B139" s="35"/>
      <c r="C139" s="36"/>
      <c r="D139" s="36"/>
      <c r="E139" s="252"/>
      <c r="F139" s="262"/>
      <c r="G139" s="38"/>
      <c r="H139" s="35"/>
      <c r="I139" s="35"/>
      <c r="J139" s="11"/>
      <c r="K139" s="268"/>
      <c r="L139" s="11"/>
      <c r="M139" s="39"/>
      <c r="N139" s="74"/>
      <c r="O139" s="74"/>
      <c r="P139" s="74"/>
      <c r="Q139" s="74"/>
      <c r="R139" s="78"/>
      <c r="S139" s="78"/>
      <c r="T139" s="74"/>
      <c r="U139" s="74"/>
      <c r="V139" s="74"/>
      <c r="W139" s="74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30" customHeight="1">
      <c r="A140" s="1"/>
      <c r="B140" s="35"/>
      <c r="C140" s="36"/>
      <c r="D140" s="36"/>
      <c r="E140" s="252"/>
      <c r="F140" s="262"/>
      <c r="G140" s="38"/>
      <c r="H140" s="35"/>
      <c r="I140" s="35"/>
      <c r="J140" s="11"/>
      <c r="K140" s="268"/>
      <c r="L140" s="11"/>
      <c r="M140" s="39"/>
      <c r="N140" s="74"/>
      <c r="O140" s="74"/>
      <c r="P140" s="74"/>
      <c r="Q140" s="74"/>
      <c r="R140" s="78"/>
      <c r="S140" s="78"/>
      <c r="T140" s="74"/>
      <c r="U140" s="74"/>
      <c r="V140" s="74"/>
      <c r="W140" s="74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30" customHeight="1">
      <c r="A141" s="1"/>
      <c r="B141" s="35"/>
      <c r="C141" s="36"/>
      <c r="D141" s="36"/>
      <c r="E141" s="252"/>
      <c r="F141" s="262"/>
      <c r="G141" s="38"/>
      <c r="H141" s="35"/>
      <c r="I141" s="35"/>
      <c r="J141" s="11"/>
      <c r="K141" s="268"/>
      <c r="L141" s="11"/>
      <c r="M141" s="39"/>
      <c r="N141" s="74"/>
      <c r="O141" s="74"/>
      <c r="P141" s="74"/>
      <c r="Q141" s="74"/>
      <c r="R141" s="78"/>
      <c r="S141" s="78"/>
      <c r="T141" s="74"/>
      <c r="U141" s="74"/>
      <c r="V141" s="74"/>
      <c r="W141" s="74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30" customHeight="1">
      <c r="A142" s="1"/>
      <c r="B142" s="35"/>
      <c r="C142" s="36"/>
      <c r="D142" s="36"/>
      <c r="E142" s="252"/>
      <c r="F142" s="262"/>
      <c r="G142" s="38"/>
      <c r="H142" s="35"/>
      <c r="I142" s="35"/>
      <c r="J142" s="11"/>
      <c r="K142" s="268"/>
      <c r="L142" s="11"/>
      <c r="M142" s="39"/>
      <c r="N142" s="74"/>
      <c r="O142" s="74"/>
      <c r="P142" s="74"/>
      <c r="Q142" s="74"/>
      <c r="R142" s="78"/>
      <c r="S142" s="78"/>
      <c r="T142" s="74"/>
      <c r="U142" s="74"/>
      <c r="V142" s="74"/>
      <c r="W142" s="74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30" customHeight="1">
      <c r="A143" s="1"/>
      <c r="B143" s="35"/>
      <c r="C143" s="36"/>
      <c r="D143" s="36"/>
      <c r="E143" s="252"/>
      <c r="F143" s="262"/>
      <c r="G143" s="38"/>
      <c r="H143" s="35"/>
      <c r="I143" s="35"/>
      <c r="J143" s="11"/>
      <c r="K143" s="268"/>
      <c r="L143" s="11"/>
      <c r="M143" s="39"/>
      <c r="N143" s="74"/>
      <c r="O143" s="74"/>
      <c r="P143" s="74"/>
      <c r="Q143" s="74"/>
      <c r="R143" s="78"/>
      <c r="S143" s="78"/>
      <c r="T143" s="74"/>
      <c r="U143" s="74"/>
      <c r="V143" s="74"/>
      <c r="W143" s="74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30" customHeight="1">
      <c r="A144" s="1"/>
      <c r="B144" s="35"/>
      <c r="C144" s="36"/>
      <c r="D144" s="36"/>
      <c r="E144" s="252"/>
      <c r="F144" s="262"/>
      <c r="G144" s="38"/>
      <c r="H144" s="35"/>
      <c r="I144" s="35"/>
      <c r="J144" s="11"/>
      <c r="K144" s="268"/>
      <c r="L144" s="11"/>
      <c r="M144" s="39"/>
      <c r="N144" s="74"/>
      <c r="O144" s="74"/>
      <c r="P144" s="74"/>
      <c r="Q144" s="74"/>
      <c r="R144" s="78"/>
      <c r="S144" s="78"/>
      <c r="T144" s="74"/>
      <c r="U144" s="74"/>
      <c r="V144" s="74"/>
      <c r="W144" s="74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30" customHeight="1">
      <c r="A145" s="1"/>
      <c r="B145" s="35"/>
      <c r="C145" s="36"/>
      <c r="D145" s="36"/>
      <c r="E145" s="252"/>
      <c r="F145" s="262"/>
      <c r="G145" s="38"/>
      <c r="H145" s="35"/>
      <c r="I145" s="35"/>
      <c r="J145" s="11"/>
      <c r="K145" s="268"/>
      <c r="L145" s="11"/>
      <c r="M145" s="39"/>
      <c r="N145" s="74"/>
      <c r="O145" s="74"/>
      <c r="P145" s="74"/>
      <c r="Q145" s="74"/>
      <c r="R145" s="78"/>
      <c r="S145" s="78"/>
      <c r="T145" s="74"/>
      <c r="U145" s="74"/>
      <c r="V145" s="74"/>
      <c r="W145" s="7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30" customHeight="1">
      <c r="A146" s="1"/>
      <c r="B146" s="35"/>
      <c r="C146" s="36"/>
      <c r="D146" s="36"/>
      <c r="E146" s="252"/>
      <c r="F146" s="262"/>
      <c r="G146" s="38"/>
      <c r="H146" s="35"/>
      <c r="I146" s="35"/>
      <c r="J146" s="11"/>
      <c r="K146" s="268"/>
      <c r="L146" s="11"/>
      <c r="M146" s="39"/>
      <c r="N146" s="74"/>
      <c r="O146" s="74"/>
      <c r="P146" s="74"/>
      <c r="Q146" s="74"/>
      <c r="R146" s="78"/>
      <c r="S146" s="78"/>
      <c r="T146" s="74"/>
      <c r="U146" s="74"/>
      <c r="V146" s="74"/>
      <c r="W146" s="74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30" customHeight="1">
      <c r="A147" s="1"/>
      <c r="B147" s="35"/>
      <c r="C147" s="36"/>
      <c r="D147" s="36"/>
      <c r="E147" s="252"/>
      <c r="F147" s="262"/>
      <c r="G147" s="38"/>
      <c r="H147" s="35"/>
      <c r="I147" s="35"/>
      <c r="J147" s="11"/>
      <c r="K147" s="268"/>
      <c r="L147" s="11"/>
      <c r="M147" s="39"/>
      <c r="N147" s="74"/>
      <c r="O147" s="74"/>
      <c r="P147" s="74"/>
      <c r="Q147" s="74"/>
      <c r="R147" s="78"/>
      <c r="S147" s="78"/>
      <c r="T147" s="74"/>
      <c r="U147" s="74"/>
      <c r="V147" s="74"/>
      <c r="W147" s="74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30" customHeight="1">
      <c r="A148" s="1"/>
      <c r="B148" s="35"/>
      <c r="C148" s="36"/>
      <c r="D148" s="36"/>
      <c r="E148" s="252"/>
      <c r="F148" s="262"/>
      <c r="G148" s="38"/>
      <c r="H148" s="35"/>
      <c r="I148" s="35"/>
      <c r="J148" s="11"/>
      <c r="K148" s="268"/>
      <c r="L148" s="11"/>
      <c r="M148" s="39"/>
      <c r="N148" s="74"/>
      <c r="O148" s="74"/>
      <c r="P148" s="74"/>
      <c r="Q148" s="74"/>
      <c r="R148" s="78"/>
      <c r="S148" s="78"/>
      <c r="T148" s="74"/>
      <c r="U148" s="74"/>
      <c r="V148" s="74"/>
      <c r="W148" s="7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30" customHeight="1">
      <c r="A149" s="1"/>
      <c r="B149" s="35"/>
      <c r="C149" s="36"/>
      <c r="D149" s="36"/>
      <c r="E149" s="252"/>
      <c r="F149" s="262"/>
      <c r="G149" s="38"/>
      <c r="H149" s="35"/>
      <c r="I149" s="35"/>
      <c r="J149" s="11"/>
      <c r="K149" s="268"/>
      <c r="L149" s="11"/>
      <c r="M149" s="39"/>
      <c r="N149" s="74"/>
      <c r="O149" s="74"/>
      <c r="P149" s="74"/>
      <c r="Q149" s="74"/>
      <c r="R149" s="78"/>
      <c r="S149" s="78"/>
      <c r="T149" s="74"/>
      <c r="U149" s="74"/>
      <c r="V149" s="74"/>
      <c r="W149" s="7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30" customHeight="1">
      <c r="A150" s="1"/>
      <c r="B150" s="35"/>
      <c r="C150" s="36"/>
      <c r="D150" s="36"/>
      <c r="E150" s="252"/>
      <c r="F150" s="262"/>
      <c r="G150" s="38"/>
      <c r="H150" s="35"/>
      <c r="I150" s="35"/>
      <c r="J150" s="11"/>
      <c r="K150" s="268"/>
      <c r="L150" s="11"/>
      <c r="M150" s="39"/>
      <c r="N150" s="74"/>
      <c r="O150" s="74"/>
      <c r="P150" s="74"/>
      <c r="Q150" s="74"/>
      <c r="R150" s="78"/>
      <c r="S150" s="78"/>
      <c r="T150" s="74"/>
      <c r="U150" s="74"/>
      <c r="V150" s="74"/>
      <c r="W150" s="7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30" customHeight="1">
      <c r="A151" s="1"/>
      <c r="B151" s="35"/>
      <c r="C151" s="36"/>
      <c r="D151" s="36"/>
      <c r="E151" s="252"/>
      <c r="F151" s="262"/>
      <c r="G151" s="38"/>
      <c r="H151" s="35"/>
      <c r="I151" s="35"/>
      <c r="J151" s="11"/>
      <c r="K151" s="268"/>
      <c r="L151" s="11"/>
      <c r="M151" s="39"/>
      <c r="N151" s="74"/>
      <c r="O151" s="74"/>
      <c r="P151" s="74"/>
      <c r="Q151" s="74"/>
      <c r="R151" s="78"/>
      <c r="S151" s="78"/>
      <c r="T151" s="74"/>
      <c r="U151" s="74"/>
      <c r="V151" s="74"/>
      <c r="W151" s="7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30" customHeight="1">
      <c r="A152" s="1"/>
      <c r="B152" s="35"/>
      <c r="C152" s="36"/>
      <c r="D152" s="36"/>
      <c r="E152" s="252"/>
      <c r="F152" s="262"/>
      <c r="G152" s="38"/>
      <c r="H152" s="35"/>
      <c r="I152" s="35"/>
      <c r="J152" s="11"/>
      <c r="K152" s="268"/>
      <c r="L152" s="11"/>
      <c r="M152" s="39"/>
      <c r="N152" s="74"/>
      <c r="O152" s="74"/>
      <c r="P152" s="74"/>
      <c r="Q152" s="74"/>
      <c r="R152" s="78"/>
      <c r="S152" s="78"/>
      <c r="T152" s="74"/>
      <c r="U152" s="74"/>
      <c r="V152" s="74"/>
      <c r="W152" s="7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30" customHeight="1">
      <c r="A153" s="1"/>
      <c r="B153" s="35"/>
      <c r="C153" s="36"/>
      <c r="D153" s="36"/>
      <c r="E153" s="252"/>
      <c r="F153" s="262"/>
      <c r="G153" s="38"/>
      <c r="H153" s="35"/>
      <c r="I153" s="35"/>
      <c r="J153" s="11"/>
      <c r="K153" s="268"/>
      <c r="L153" s="11"/>
      <c r="M153" s="39"/>
      <c r="N153" s="74"/>
      <c r="O153" s="74"/>
      <c r="P153" s="74"/>
      <c r="Q153" s="74"/>
      <c r="R153" s="78"/>
      <c r="S153" s="78"/>
      <c r="T153" s="74"/>
      <c r="U153" s="74"/>
      <c r="V153" s="74"/>
      <c r="W153" s="7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30" customHeight="1">
      <c r="A154" s="1"/>
      <c r="B154" s="35"/>
      <c r="C154" s="36"/>
      <c r="D154" s="36"/>
      <c r="E154" s="252"/>
      <c r="F154" s="262"/>
      <c r="G154" s="38"/>
      <c r="H154" s="35"/>
      <c r="I154" s="35"/>
      <c r="J154" s="11"/>
      <c r="K154" s="268"/>
      <c r="L154" s="11"/>
      <c r="M154" s="39"/>
      <c r="N154" s="74"/>
      <c r="O154" s="74"/>
      <c r="P154" s="74"/>
      <c r="Q154" s="74"/>
      <c r="R154" s="78"/>
      <c r="S154" s="78"/>
      <c r="T154" s="74"/>
      <c r="U154" s="74"/>
      <c r="V154" s="74"/>
      <c r="W154" s="74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30" customHeight="1">
      <c r="A155" s="1"/>
      <c r="B155" s="35"/>
      <c r="C155" s="36"/>
      <c r="D155" s="36"/>
      <c r="E155" s="252"/>
      <c r="F155" s="262"/>
      <c r="G155" s="38"/>
      <c r="H155" s="35"/>
      <c r="I155" s="35"/>
      <c r="J155" s="11"/>
      <c r="K155" s="268"/>
      <c r="L155" s="11"/>
      <c r="M155" s="39"/>
      <c r="N155" s="74"/>
      <c r="O155" s="74"/>
      <c r="P155" s="74"/>
      <c r="Q155" s="74"/>
      <c r="R155" s="78"/>
      <c r="S155" s="78"/>
      <c r="T155" s="74"/>
      <c r="U155" s="74"/>
      <c r="V155" s="74"/>
      <c r="W155" s="74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30" customHeight="1">
      <c r="A156" s="1"/>
      <c r="B156" s="35"/>
      <c r="C156" s="36"/>
      <c r="D156" s="36"/>
      <c r="E156" s="252"/>
      <c r="F156" s="262"/>
      <c r="G156" s="38"/>
      <c r="H156" s="35"/>
      <c r="I156" s="35"/>
      <c r="J156" s="11"/>
      <c r="K156" s="268"/>
      <c r="L156" s="11"/>
      <c r="M156" s="39"/>
      <c r="N156" s="74"/>
      <c r="O156" s="74"/>
      <c r="P156" s="74"/>
      <c r="Q156" s="74"/>
      <c r="R156" s="78"/>
      <c r="S156" s="78"/>
      <c r="T156" s="74"/>
      <c r="U156" s="74"/>
      <c r="V156" s="74"/>
      <c r="W156" s="74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30" customHeight="1">
      <c r="A157" s="1"/>
      <c r="B157" s="35"/>
      <c r="C157" s="36"/>
      <c r="D157" s="36"/>
      <c r="E157" s="252"/>
      <c r="F157" s="262"/>
      <c r="G157" s="38"/>
      <c r="H157" s="35"/>
      <c r="I157" s="35"/>
      <c r="J157" s="11"/>
      <c r="K157" s="268"/>
      <c r="L157" s="11"/>
      <c r="M157" s="39"/>
      <c r="N157" s="74"/>
      <c r="O157" s="74"/>
      <c r="P157" s="74"/>
      <c r="Q157" s="74"/>
      <c r="R157" s="78"/>
      <c r="S157" s="78"/>
      <c r="T157" s="74"/>
      <c r="U157" s="74"/>
      <c r="V157" s="74"/>
      <c r="W157" s="74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30" customHeight="1">
      <c r="A158" s="1"/>
      <c r="B158" s="35"/>
      <c r="C158" s="36"/>
      <c r="D158" s="36"/>
      <c r="E158" s="252"/>
      <c r="F158" s="262"/>
      <c r="G158" s="38"/>
      <c r="H158" s="35"/>
      <c r="I158" s="35"/>
      <c r="J158" s="11"/>
      <c r="K158" s="268"/>
      <c r="L158" s="11"/>
      <c r="M158" s="39"/>
      <c r="N158" s="74"/>
      <c r="O158" s="74"/>
      <c r="P158" s="74"/>
      <c r="Q158" s="74"/>
      <c r="R158" s="78"/>
      <c r="S158" s="78"/>
      <c r="T158" s="74"/>
      <c r="U158" s="74"/>
      <c r="V158" s="74"/>
      <c r="W158" s="74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30" customHeight="1">
      <c r="A159" s="1"/>
      <c r="B159" s="35"/>
      <c r="C159" s="36"/>
      <c r="D159" s="36"/>
      <c r="E159" s="252"/>
      <c r="F159" s="262"/>
      <c r="G159" s="38"/>
      <c r="H159" s="35"/>
      <c r="I159" s="35"/>
      <c r="J159" s="11"/>
      <c r="K159" s="268"/>
      <c r="L159" s="11"/>
      <c r="M159" s="39"/>
      <c r="N159" s="74"/>
      <c r="O159" s="74"/>
      <c r="P159" s="74"/>
      <c r="Q159" s="74"/>
      <c r="R159" s="78"/>
      <c r="S159" s="78"/>
      <c r="T159" s="74"/>
      <c r="U159" s="74"/>
      <c r="V159" s="74"/>
      <c r="W159" s="74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30" customHeight="1">
      <c r="A160" s="1"/>
      <c r="B160" s="35"/>
      <c r="C160" s="36"/>
      <c r="D160" s="36"/>
      <c r="E160" s="252"/>
      <c r="F160" s="262"/>
      <c r="G160" s="38"/>
      <c r="H160" s="35"/>
      <c r="I160" s="35"/>
      <c r="J160" s="11"/>
      <c r="K160" s="268"/>
      <c r="L160" s="11"/>
      <c r="M160" s="39"/>
      <c r="N160" s="74"/>
      <c r="O160" s="74"/>
      <c r="P160" s="74"/>
      <c r="Q160" s="74"/>
      <c r="R160" s="78"/>
      <c r="S160" s="78"/>
      <c r="T160" s="74"/>
      <c r="U160" s="74"/>
      <c r="V160" s="74"/>
      <c r="W160" s="74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30" customHeight="1">
      <c r="A161" s="1"/>
      <c r="B161" s="35"/>
      <c r="C161" s="36"/>
      <c r="D161" s="36"/>
      <c r="E161" s="252"/>
      <c r="F161" s="262"/>
      <c r="G161" s="38"/>
      <c r="H161" s="35"/>
      <c r="I161" s="35"/>
      <c r="J161" s="11"/>
      <c r="K161" s="268"/>
      <c r="L161" s="11"/>
      <c r="M161" s="39"/>
      <c r="N161" s="74"/>
      <c r="O161" s="74"/>
      <c r="P161" s="74"/>
      <c r="Q161" s="74"/>
      <c r="R161" s="78"/>
      <c r="S161" s="78"/>
      <c r="T161" s="74"/>
      <c r="U161" s="74"/>
      <c r="V161" s="74"/>
      <c r="W161" s="74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30" customHeight="1">
      <c r="A162" s="1"/>
      <c r="B162" s="35"/>
      <c r="C162" s="36"/>
      <c r="D162" s="36"/>
      <c r="E162" s="252"/>
      <c r="F162" s="262"/>
      <c r="G162" s="38"/>
      <c r="H162" s="35"/>
      <c r="I162" s="35"/>
      <c r="J162" s="11"/>
      <c r="K162" s="268"/>
      <c r="L162" s="11"/>
      <c r="M162" s="39"/>
      <c r="N162" s="74"/>
      <c r="O162" s="74"/>
      <c r="P162" s="74"/>
      <c r="Q162" s="74"/>
      <c r="R162" s="78"/>
      <c r="S162" s="78"/>
      <c r="T162" s="74"/>
      <c r="U162" s="74"/>
      <c r="V162" s="74"/>
      <c r="W162" s="74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30" customHeight="1">
      <c r="A163" s="1"/>
      <c r="B163" s="35"/>
      <c r="C163" s="36"/>
      <c r="D163" s="36"/>
      <c r="E163" s="252"/>
      <c r="F163" s="262"/>
      <c r="G163" s="38"/>
      <c r="H163" s="35"/>
      <c r="I163" s="35"/>
      <c r="J163" s="11"/>
      <c r="K163" s="268"/>
      <c r="L163" s="11"/>
      <c r="M163" s="39"/>
      <c r="N163" s="74"/>
      <c r="O163" s="74"/>
      <c r="P163" s="74"/>
      <c r="Q163" s="74"/>
      <c r="R163" s="78"/>
      <c r="S163" s="78"/>
      <c r="T163" s="74"/>
      <c r="U163" s="74"/>
      <c r="V163" s="74"/>
      <c r="W163" s="74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30" customHeight="1">
      <c r="A164" s="1"/>
      <c r="B164" s="35"/>
      <c r="C164" s="36"/>
      <c r="D164" s="36"/>
      <c r="E164" s="252"/>
      <c r="F164" s="262"/>
      <c r="G164" s="38"/>
      <c r="H164" s="35"/>
      <c r="I164" s="35"/>
      <c r="J164" s="11"/>
      <c r="K164" s="268"/>
      <c r="L164" s="11"/>
      <c r="M164" s="39"/>
      <c r="N164" s="74"/>
      <c r="O164" s="74"/>
      <c r="P164" s="74"/>
      <c r="Q164" s="74"/>
      <c r="R164" s="78"/>
      <c r="S164" s="78"/>
      <c r="T164" s="74"/>
      <c r="U164" s="74"/>
      <c r="V164" s="74"/>
      <c r="W164" s="74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30" customHeight="1">
      <c r="A165" s="1"/>
      <c r="B165" s="35"/>
      <c r="C165" s="36"/>
      <c r="D165" s="36"/>
      <c r="E165" s="252"/>
      <c r="F165" s="262"/>
      <c r="G165" s="38"/>
      <c r="H165" s="35"/>
      <c r="I165" s="35"/>
      <c r="J165" s="11"/>
      <c r="K165" s="268"/>
      <c r="L165" s="11"/>
      <c r="M165" s="39"/>
      <c r="N165" s="74"/>
      <c r="O165" s="74"/>
      <c r="P165" s="74"/>
      <c r="Q165" s="74"/>
      <c r="R165" s="78"/>
      <c r="S165" s="78"/>
      <c r="T165" s="74"/>
      <c r="U165" s="74"/>
      <c r="V165" s="74"/>
      <c r="W165" s="74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30" customHeight="1">
      <c r="A166" s="1"/>
      <c r="B166" s="35"/>
      <c r="C166" s="36"/>
      <c r="D166" s="36"/>
      <c r="E166" s="252"/>
      <c r="F166" s="262"/>
      <c r="G166" s="38"/>
      <c r="H166" s="35"/>
      <c r="I166" s="35"/>
      <c r="J166" s="11"/>
      <c r="K166" s="268"/>
      <c r="L166" s="11"/>
      <c r="M166" s="39"/>
      <c r="N166" s="74"/>
      <c r="O166" s="74"/>
      <c r="P166" s="74"/>
      <c r="Q166" s="74"/>
      <c r="R166" s="78"/>
      <c r="S166" s="78"/>
      <c r="T166" s="74"/>
      <c r="U166" s="74"/>
      <c r="V166" s="74"/>
      <c r="W166" s="74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30" customHeight="1">
      <c r="A167" s="1"/>
      <c r="B167" s="35"/>
      <c r="C167" s="36"/>
      <c r="D167" s="36"/>
      <c r="E167" s="252"/>
      <c r="F167" s="262"/>
      <c r="G167" s="38"/>
      <c r="H167" s="35"/>
      <c r="I167" s="35"/>
      <c r="J167" s="11"/>
      <c r="K167" s="268"/>
      <c r="L167" s="11"/>
      <c r="M167" s="39"/>
      <c r="N167" s="74"/>
      <c r="O167" s="74"/>
      <c r="P167" s="74"/>
      <c r="Q167" s="74"/>
      <c r="R167" s="78"/>
      <c r="S167" s="78"/>
      <c r="T167" s="74"/>
      <c r="U167" s="74"/>
      <c r="V167" s="74"/>
      <c r="W167" s="74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30" customHeight="1">
      <c r="A168" s="1"/>
      <c r="B168" s="35"/>
      <c r="C168" s="36"/>
      <c r="D168" s="36"/>
      <c r="E168" s="252"/>
      <c r="F168" s="262"/>
      <c r="G168" s="38"/>
      <c r="H168" s="35"/>
      <c r="I168" s="35"/>
      <c r="J168" s="11"/>
      <c r="K168" s="268"/>
      <c r="L168" s="11"/>
      <c r="M168" s="39"/>
      <c r="N168" s="74"/>
      <c r="O168" s="74"/>
      <c r="P168" s="74"/>
      <c r="Q168" s="74"/>
      <c r="R168" s="78"/>
      <c r="S168" s="78"/>
      <c r="T168" s="74"/>
      <c r="U168" s="74"/>
      <c r="V168" s="74"/>
      <c r="W168" s="74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30" customHeight="1">
      <c r="A169" s="1"/>
      <c r="B169" s="35"/>
      <c r="C169" s="36"/>
      <c r="D169" s="36"/>
      <c r="E169" s="252"/>
      <c r="F169" s="262"/>
      <c r="G169" s="38"/>
      <c r="H169" s="35"/>
      <c r="I169" s="35"/>
      <c r="J169" s="11"/>
      <c r="K169" s="268"/>
      <c r="L169" s="11"/>
      <c r="M169" s="39"/>
      <c r="N169" s="74"/>
      <c r="O169" s="74"/>
      <c r="P169" s="74"/>
      <c r="Q169" s="74"/>
      <c r="R169" s="78"/>
      <c r="S169" s="78"/>
      <c r="T169" s="74"/>
      <c r="U169" s="74"/>
      <c r="V169" s="74"/>
      <c r="W169" s="74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30" customHeight="1">
      <c r="A170" s="1"/>
      <c r="B170" s="35"/>
      <c r="C170" s="36"/>
      <c r="D170" s="36"/>
      <c r="E170" s="252"/>
      <c r="F170" s="262"/>
      <c r="G170" s="38"/>
      <c r="H170" s="35"/>
      <c r="I170" s="35"/>
      <c r="J170" s="11"/>
      <c r="K170" s="268"/>
      <c r="L170" s="11"/>
      <c r="M170" s="39"/>
      <c r="N170" s="74"/>
      <c r="O170" s="74"/>
      <c r="P170" s="74"/>
      <c r="Q170" s="74"/>
      <c r="R170" s="78"/>
      <c r="S170" s="78"/>
      <c r="T170" s="74"/>
      <c r="U170" s="74"/>
      <c r="V170" s="74"/>
      <c r="W170" s="74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30" customHeight="1">
      <c r="A171" s="1"/>
      <c r="B171" s="35"/>
      <c r="C171" s="36"/>
      <c r="D171" s="36"/>
      <c r="E171" s="252"/>
      <c r="F171" s="262"/>
      <c r="G171" s="38"/>
      <c r="H171" s="35"/>
      <c r="I171" s="35"/>
      <c r="J171" s="11"/>
      <c r="K171" s="268"/>
      <c r="L171" s="11"/>
      <c r="M171" s="39"/>
      <c r="N171" s="74"/>
      <c r="O171" s="74"/>
      <c r="P171" s="74"/>
      <c r="Q171" s="74"/>
      <c r="R171" s="78"/>
      <c r="S171" s="78"/>
      <c r="T171" s="74"/>
      <c r="U171" s="74"/>
      <c r="V171" s="74"/>
      <c r="W171" s="74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30" customHeight="1">
      <c r="A172" s="1"/>
      <c r="B172" s="35"/>
      <c r="C172" s="36"/>
      <c r="D172" s="36"/>
      <c r="E172" s="252"/>
      <c r="F172" s="262"/>
      <c r="G172" s="38"/>
      <c r="H172" s="35"/>
      <c r="I172" s="35"/>
      <c r="J172" s="11"/>
      <c r="K172" s="268"/>
      <c r="L172" s="11"/>
      <c r="M172" s="39"/>
      <c r="N172" s="74"/>
      <c r="O172" s="74"/>
      <c r="P172" s="74"/>
      <c r="Q172" s="74"/>
      <c r="R172" s="78"/>
      <c r="S172" s="78"/>
      <c r="T172" s="74"/>
      <c r="U172" s="74"/>
      <c r="V172" s="74"/>
      <c r="W172" s="74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30" customHeight="1">
      <c r="A173" s="1"/>
      <c r="B173" s="35"/>
      <c r="C173" s="36"/>
      <c r="D173" s="36"/>
      <c r="E173" s="252"/>
      <c r="F173" s="262"/>
      <c r="G173" s="38"/>
      <c r="H173" s="35"/>
      <c r="I173" s="35"/>
      <c r="J173" s="11"/>
      <c r="K173" s="268"/>
      <c r="L173" s="11"/>
      <c r="M173" s="39"/>
      <c r="N173" s="74"/>
      <c r="O173" s="74"/>
      <c r="P173" s="74"/>
      <c r="Q173" s="74"/>
      <c r="R173" s="78"/>
      <c r="S173" s="78"/>
      <c r="T173" s="74"/>
      <c r="U173" s="74"/>
      <c r="V173" s="74"/>
      <c r="W173" s="74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30" customHeight="1">
      <c r="A174" s="1"/>
      <c r="B174" s="35"/>
      <c r="C174" s="36"/>
      <c r="D174" s="36"/>
      <c r="E174" s="252"/>
      <c r="F174" s="262"/>
      <c r="G174" s="38"/>
      <c r="H174" s="35"/>
      <c r="I174" s="35"/>
      <c r="J174" s="11"/>
      <c r="K174" s="268"/>
      <c r="L174" s="11"/>
      <c r="M174" s="39"/>
      <c r="N174" s="74"/>
      <c r="O174" s="74"/>
      <c r="P174" s="74"/>
      <c r="Q174" s="74"/>
      <c r="R174" s="78"/>
      <c r="S174" s="78"/>
      <c r="T174" s="74"/>
      <c r="U174" s="74"/>
      <c r="V174" s="74"/>
      <c r="W174" s="74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30" customHeight="1">
      <c r="A175" s="1"/>
      <c r="B175" s="35"/>
      <c r="C175" s="36"/>
      <c r="D175" s="36"/>
      <c r="E175" s="252"/>
      <c r="F175" s="262"/>
      <c r="G175" s="38"/>
      <c r="H175" s="35"/>
      <c r="I175" s="35"/>
      <c r="J175" s="11"/>
      <c r="K175" s="268"/>
      <c r="L175" s="11"/>
      <c r="M175" s="39"/>
      <c r="N175" s="74"/>
      <c r="O175" s="74"/>
      <c r="P175" s="74"/>
      <c r="Q175" s="74"/>
      <c r="R175" s="78"/>
      <c r="S175" s="78"/>
      <c r="T175" s="74"/>
      <c r="U175" s="74"/>
      <c r="V175" s="74"/>
      <c r="W175" s="74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30" customHeight="1">
      <c r="A176" s="1"/>
      <c r="B176" s="35"/>
      <c r="C176" s="36"/>
      <c r="D176" s="36"/>
      <c r="E176" s="252"/>
      <c r="F176" s="262"/>
      <c r="G176" s="38"/>
      <c r="H176" s="35"/>
      <c r="I176" s="35"/>
      <c r="J176" s="11"/>
      <c r="K176" s="268"/>
      <c r="L176" s="11"/>
      <c r="M176" s="39"/>
      <c r="N176" s="74"/>
      <c r="O176" s="74"/>
      <c r="P176" s="74"/>
      <c r="Q176" s="74"/>
      <c r="R176" s="78"/>
      <c r="S176" s="78"/>
      <c r="T176" s="74"/>
      <c r="U176" s="74"/>
      <c r="V176" s="74"/>
      <c r="W176" s="74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30" customHeight="1">
      <c r="A177" s="1"/>
      <c r="B177" s="35"/>
      <c r="C177" s="36"/>
      <c r="D177" s="36"/>
      <c r="E177" s="252"/>
      <c r="F177" s="262"/>
      <c r="G177" s="38"/>
      <c r="H177" s="35"/>
      <c r="I177" s="35"/>
      <c r="J177" s="11"/>
      <c r="K177" s="268"/>
      <c r="L177" s="11"/>
      <c r="M177" s="39"/>
      <c r="N177" s="74"/>
      <c r="O177" s="74"/>
      <c r="P177" s="74"/>
      <c r="Q177" s="74"/>
      <c r="R177" s="78"/>
      <c r="S177" s="78"/>
      <c r="T177" s="74"/>
      <c r="U177" s="74"/>
      <c r="V177" s="74"/>
      <c r="W177" s="74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30" customHeight="1">
      <c r="A178" s="1"/>
      <c r="B178" s="35"/>
      <c r="C178" s="36"/>
      <c r="D178" s="36"/>
      <c r="E178" s="252"/>
      <c r="F178" s="262"/>
      <c r="G178" s="38"/>
      <c r="H178" s="35"/>
      <c r="I178" s="35"/>
      <c r="J178" s="11"/>
      <c r="K178" s="268"/>
      <c r="L178" s="11"/>
      <c r="M178" s="39"/>
      <c r="N178" s="74"/>
      <c r="O178" s="74"/>
      <c r="P178" s="74"/>
      <c r="Q178" s="74"/>
      <c r="R178" s="78"/>
      <c r="S178" s="78"/>
      <c r="T178" s="74"/>
      <c r="U178" s="74"/>
      <c r="V178" s="74"/>
      <c r="W178" s="74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30" customHeight="1">
      <c r="A179" s="1"/>
      <c r="B179" s="35"/>
      <c r="C179" s="36"/>
      <c r="D179" s="36"/>
      <c r="E179" s="252"/>
      <c r="F179" s="262"/>
      <c r="G179" s="38"/>
      <c r="H179" s="35"/>
      <c r="I179" s="35"/>
      <c r="J179" s="11"/>
      <c r="K179" s="268"/>
      <c r="L179" s="11"/>
      <c r="M179" s="39"/>
      <c r="N179" s="74"/>
      <c r="O179" s="74"/>
      <c r="P179" s="74"/>
      <c r="Q179" s="74"/>
      <c r="R179" s="78"/>
      <c r="S179" s="78"/>
      <c r="T179" s="74"/>
      <c r="U179" s="74"/>
      <c r="V179" s="74"/>
      <c r="W179" s="74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30" customHeight="1">
      <c r="A180" s="1"/>
      <c r="B180" s="35"/>
      <c r="C180" s="36"/>
      <c r="D180" s="36"/>
      <c r="E180" s="252"/>
      <c r="F180" s="262"/>
      <c r="G180" s="38"/>
      <c r="H180" s="35"/>
      <c r="I180" s="35"/>
      <c r="J180" s="11"/>
      <c r="K180" s="268"/>
      <c r="L180" s="11"/>
      <c r="M180" s="39"/>
      <c r="N180" s="74"/>
      <c r="O180" s="74"/>
      <c r="P180" s="74"/>
      <c r="Q180" s="74"/>
      <c r="R180" s="78"/>
      <c r="S180" s="78"/>
      <c r="T180" s="74"/>
      <c r="U180" s="74"/>
      <c r="V180" s="74"/>
      <c r="W180" s="74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30" customHeight="1">
      <c r="A181" s="1"/>
      <c r="B181" s="35"/>
      <c r="C181" s="36"/>
      <c r="D181" s="36"/>
      <c r="E181" s="252"/>
      <c r="F181" s="262"/>
      <c r="G181" s="38"/>
      <c r="H181" s="35"/>
      <c r="I181" s="35"/>
      <c r="J181" s="11"/>
      <c r="K181" s="268"/>
      <c r="L181" s="11"/>
      <c r="M181" s="39"/>
      <c r="N181" s="74"/>
      <c r="O181" s="74"/>
      <c r="P181" s="74"/>
      <c r="Q181" s="74"/>
      <c r="R181" s="78"/>
      <c r="S181" s="78"/>
      <c r="T181" s="74"/>
      <c r="U181" s="74"/>
      <c r="V181" s="74"/>
      <c r="W181" s="74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30" customHeight="1">
      <c r="A182" s="1"/>
      <c r="B182" s="35"/>
      <c r="C182" s="36"/>
      <c r="D182" s="36"/>
      <c r="E182" s="252"/>
      <c r="F182" s="262"/>
      <c r="G182" s="38"/>
      <c r="H182" s="35"/>
      <c r="I182" s="35"/>
      <c r="J182" s="11"/>
      <c r="K182" s="268"/>
      <c r="L182" s="11"/>
      <c r="M182" s="39"/>
      <c r="N182" s="74"/>
      <c r="O182" s="74"/>
      <c r="P182" s="74"/>
      <c r="Q182" s="74"/>
      <c r="R182" s="78"/>
      <c r="S182" s="78"/>
      <c r="T182" s="74"/>
      <c r="U182" s="74"/>
      <c r="V182" s="74"/>
      <c r="W182" s="74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30" customHeight="1">
      <c r="A183" s="1"/>
      <c r="B183" s="35"/>
      <c r="C183" s="36"/>
      <c r="D183" s="36"/>
      <c r="E183" s="252"/>
      <c r="F183" s="262"/>
      <c r="G183" s="38"/>
      <c r="H183" s="35"/>
      <c r="I183" s="35"/>
      <c r="J183" s="11"/>
      <c r="K183" s="268"/>
      <c r="L183" s="11"/>
      <c r="M183" s="39"/>
      <c r="N183" s="74"/>
      <c r="O183" s="74"/>
      <c r="P183" s="74"/>
      <c r="Q183" s="74"/>
      <c r="R183" s="78"/>
      <c r="S183" s="78"/>
      <c r="T183" s="74"/>
      <c r="U183" s="74"/>
      <c r="V183" s="74"/>
      <c r="W183" s="74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30" customHeight="1">
      <c r="A184" s="1"/>
      <c r="B184" s="35"/>
      <c r="C184" s="36"/>
      <c r="D184" s="36"/>
      <c r="E184" s="252"/>
      <c r="F184" s="262"/>
      <c r="G184" s="38"/>
      <c r="H184" s="35"/>
      <c r="I184" s="35"/>
      <c r="J184" s="11"/>
      <c r="K184" s="268"/>
      <c r="L184" s="11"/>
      <c r="M184" s="39"/>
      <c r="N184" s="74"/>
      <c r="O184" s="74"/>
      <c r="P184" s="74"/>
      <c r="Q184" s="74"/>
      <c r="R184" s="78"/>
      <c r="S184" s="78"/>
      <c r="T184" s="74"/>
      <c r="U184" s="74"/>
      <c r="V184" s="74"/>
      <c r="W184" s="74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30" customHeight="1">
      <c r="A185" s="1"/>
      <c r="B185" s="35"/>
      <c r="C185" s="36"/>
      <c r="D185" s="36"/>
      <c r="E185" s="252"/>
      <c r="F185" s="262"/>
      <c r="G185" s="38"/>
      <c r="H185" s="35"/>
      <c r="I185" s="35"/>
      <c r="J185" s="11"/>
      <c r="K185" s="268"/>
      <c r="L185" s="11"/>
      <c r="M185" s="39"/>
      <c r="N185" s="74"/>
      <c r="O185" s="74"/>
      <c r="P185" s="74"/>
      <c r="Q185" s="74"/>
      <c r="R185" s="78"/>
      <c r="S185" s="78"/>
      <c r="T185" s="74"/>
      <c r="U185" s="74"/>
      <c r="V185" s="74"/>
      <c r="W185" s="74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30" customHeight="1">
      <c r="A186" s="1"/>
      <c r="B186" s="35"/>
      <c r="C186" s="36"/>
      <c r="D186" s="36"/>
      <c r="E186" s="252"/>
      <c r="F186" s="262"/>
      <c r="G186" s="38"/>
      <c r="H186" s="35"/>
      <c r="I186" s="35"/>
      <c r="J186" s="11"/>
      <c r="K186" s="268"/>
      <c r="L186" s="11"/>
      <c r="M186" s="39"/>
      <c r="N186" s="74"/>
      <c r="O186" s="74"/>
      <c r="P186" s="74"/>
      <c r="Q186" s="74"/>
      <c r="R186" s="78"/>
      <c r="S186" s="78"/>
      <c r="T186" s="74"/>
      <c r="U186" s="74"/>
      <c r="V186" s="74"/>
      <c r="W186" s="74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30" customHeight="1">
      <c r="A187" s="1"/>
      <c r="B187" s="35"/>
      <c r="C187" s="36"/>
      <c r="D187" s="36"/>
      <c r="E187" s="252"/>
      <c r="F187" s="262"/>
      <c r="G187" s="38"/>
      <c r="H187" s="35"/>
      <c r="I187" s="35"/>
      <c r="J187" s="11"/>
      <c r="K187" s="268"/>
      <c r="L187" s="11"/>
      <c r="M187" s="39"/>
      <c r="N187" s="74"/>
      <c r="O187" s="74"/>
      <c r="P187" s="74"/>
      <c r="Q187" s="74"/>
      <c r="R187" s="78"/>
      <c r="S187" s="78"/>
      <c r="T187" s="74"/>
      <c r="U187" s="74"/>
      <c r="V187" s="74"/>
      <c r="W187" s="74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30" customHeight="1">
      <c r="A188" s="1"/>
      <c r="B188" s="35"/>
      <c r="C188" s="36"/>
      <c r="D188" s="36"/>
      <c r="E188" s="252"/>
      <c r="F188" s="262"/>
      <c r="G188" s="38"/>
      <c r="H188" s="35"/>
      <c r="I188" s="35"/>
      <c r="J188" s="11"/>
      <c r="K188" s="268"/>
      <c r="L188" s="11"/>
      <c r="M188" s="39"/>
      <c r="N188" s="74"/>
      <c r="O188" s="74"/>
      <c r="P188" s="74"/>
      <c r="Q188" s="74"/>
      <c r="R188" s="78"/>
      <c r="S188" s="78"/>
      <c r="T188" s="74"/>
      <c r="U188" s="74"/>
      <c r="V188" s="74"/>
      <c r="W188" s="74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30" customHeight="1">
      <c r="A189" s="1"/>
      <c r="B189" s="35"/>
      <c r="C189" s="36"/>
      <c r="D189" s="36"/>
      <c r="E189" s="252"/>
      <c r="F189" s="262"/>
      <c r="G189" s="38"/>
      <c r="H189" s="35"/>
      <c r="I189" s="35"/>
      <c r="J189" s="11"/>
      <c r="K189" s="268"/>
      <c r="L189" s="11"/>
      <c r="M189" s="39"/>
      <c r="N189" s="74"/>
      <c r="O189" s="74"/>
      <c r="P189" s="74"/>
      <c r="Q189" s="74"/>
      <c r="R189" s="78"/>
      <c r="S189" s="78"/>
      <c r="T189" s="74"/>
      <c r="U189" s="74"/>
      <c r="V189" s="74"/>
      <c r="W189" s="74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30" customHeight="1">
      <c r="A190" s="1"/>
      <c r="B190" s="35"/>
      <c r="C190" s="36"/>
      <c r="D190" s="36"/>
      <c r="E190" s="252"/>
      <c r="F190" s="262"/>
      <c r="G190" s="38"/>
      <c r="H190" s="35"/>
      <c r="I190" s="35"/>
      <c r="J190" s="11"/>
      <c r="K190" s="268"/>
      <c r="L190" s="11"/>
      <c r="M190" s="39"/>
      <c r="N190" s="74"/>
      <c r="O190" s="74"/>
      <c r="P190" s="74"/>
      <c r="Q190" s="74"/>
      <c r="R190" s="78"/>
      <c r="S190" s="78"/>
      <c r="T190" s="74"/>
      <c r="U190" s="74"/>
      <c r="V190" s="74"/>
      <c r="W190" s="74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30" customHeight="1">
      <c r="A191" s="1"/>
      <c r="B191" s="35"/>
      <c r="C191" s="36"/>
      <c r="D191" s="36"/>
      <c r="E191" s="252"/>
      <c r="F191" s="262"/>
      <c r="G191" s="38"/>
      <c r="H191" s="35"/>
      <c r="I191" s="35"/>
      <c r="J191" s="11"/>
      <c r="K191" s="268"/>
      <c r="L191" s="11"/>
      <c r="M191" s="39"/>
      <c r="N191" s="74"/>
      <c r="O191" s="74"/>
      <c r="P191" s="74"/>
      <c r="Q191" s="74"/>
      <c r="R191" s="78"/>
      <c r="S191" s="78"/>
      <c r="T191" s="74"/>
      <c r="U191" s="74"/>
      <c r="V191" s="74"/>
      <c r="W191" s="74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30" customHeight="1">
      <c r="A192" s="1"/>
      <c r="B192" s="35"/>
      <c r="C192" s="36"/>
      <c r="D192" s="36"/>
      <c r="E192" s="252"/>
      <c r="F192" s="262"/>
      <c r="G192" s="38"/>
      <c r="H192" s="35"/>
      <c r="I192" s="35"/>
      <c r="J192" s="11"/>
      <c r="K192" s="268"/>
      <c r="L192" s="11"/>
      <c r="M192" s="39"/>
      <c r="N192" s="74"/>
      <c r="O192" s="74"/>
      <c r="P192" s="74"/>
      <c r="Q192" s="74"/>
      <c r="R192" s="78"/>
      <c r="S192" s="78"/>
      <c r="T192" s="74"/>
      <c r="U192" s="74"/>
      <c r="V192" s="74"/>
      <c r="W192" s="74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30" customHeight="1">
      <c r="A193" s="1"/>
      <c r="B193" s="35"/>
      <c r="C193" s="36"/>
      <c r="D193" s="36"/>
      <c r="E193" s="252"/>
      <c r="F193" s="262"/>
      <c r="G193" s="38"/>
      <c r="H193" s="35"/>
      <c r="I193" s="35"/>
      <c r="J193" s="11"/>
      <c r="K193" s="268"/>
      <c r="L193" s="11"/>
      <c r="M193" s="39"/>
      <c r="N193" s="74"/>
      <c r="O193" s="74"/>
      <c r="P193" s="74"/>
      <c r="Q193" s="74"/>
      <c r="R193" s="78"/>
      <c r="S193" s="78"/>
      <c r="T193" s="74"/>
      <c r="U193" s="74"/>
      <c r="V193" s="74"/>
      <c r="W193" s="74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30" customHeight="1">
      <c r="A194" s="1"/>
      <c r="B194" s="35"/>
      <c r="C194" s="36"/>
      <c r="D194" s="36"/>
      <c r="E194" s="252"/>
      <c r="F194" s="262"/>
      <c r="G194" s="38"/>
      <c r="H194" s="35"/>
      <c r="I194" s="35"/>
      <c r="J194" s="11"/>
      <c r="K194" s="268"/>
      <c r="L194" s="11"/>
      <c r="M194" s="39"/>
      <c r="N194" s="74"/>
      <c r="O194" s="74"/>
      <c r="P194" s="74"/>
      <c r="Q194" s="74"/>
      <c r="R194" s="78"/>
      <c r="S194" s="78"/>
      <c r="T194" s="74"/>
      <c r="U194" s="74"/>
      <c r="V194" s="74"/>
      <c r="W194" s="74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30" customHeight="1">
      <c r="A195" s="1"/>
      <c r="B195" s="35"/>
      <c r="C195" s="36"/>
      <c r="D195" s="36"/>
      <c r="E195" s="252"/>
      <c r="F195" s="262"/>
      <c r="G195" s="38"/>
      <c r="H195" s="35"/>
      <c r="I195" s="35"/>
      <c r="J195" s="11"/>
      <c r="K195" s="268"/>
      <c r="L195" s="11"/>
      <c r="M195" s="39"/>
      <c r="N195" s="74"/>
      <c r="O195" s="74"/>
      <c r="P195" s="74"/>
      <c r="Q195" s="74"/>
      <c r="R195" s="78"/>
      <c r="S195" s="78"/>
      <c r="T195" s="74"/>
      <c r="U195" s="74"/>
      <c r="V195" s="74"/>
      <c r="W195" s="74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30" customHeight="1">
      <c r="A196" s="1"/>
      <c r="B196" s="35"/>
      <c r="C196" s="36"/>
      <c r="D196" s="36"/>
      <c r="E196" s="252"/>
      <c r="F196" s="262"/>
      <c r="G196" s="38"/>
      <c r="H196" s="35"/>
      <c r="I196" s="35"/>
      <c r="J196" s="11"/>
      <c r="K196" s="268"/>
      <c r="L196" s="11"/>
      <c r="M196" s="39"/>
      <c r="N196" s="74"/>
      <c r="O196" s="74"/>
      <c r="P196" s="74"/>
      <c r="Q196" s="74"/>
      <c r="R196" s="78"/>
      <c r="S196" s="78"/>
      <c r="T196" s="74"/>
      <c r="U196" s="74"/>
      <c r="V196" s="74"/>
      <c r="W196" s="74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30" customHeight="1">
      <c r="A197" s="1"/>
      <c r="B197" s="35"/>
      <c r="C197" s="36"/>
      <c r="D197" s="36"/>
      <c r="E197" s="252"/>
      <c r="F197" s="262"/>
      <c r="G197" s="38"/>
      <c r="H197" s="35"/>
      <c r="I197" s="35"/>
      <c r="J197" s="11"/>
      <c r="K197" s="268"/>
      <c r="L197" s="11"/>
      <c r="M197" s="39"/>
      <c r="N197" s="74"/>
      <c r="O197" s="74"/>
      <c r="P197" s="74"/>
      <c r="Q197" s="74"/>
      <c r="R197" s="78"/>
      <c r="S197" s="78"/>
      <c r="T197" s="74"/>
      <c r="U197" s="74"/>
      <c r="V197" s="74"/>
      <c r="W197" s="74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30" customHeight="1">
      <c r="A198" s="1"/>
      <c r="B198" s="35"/>
      <c r="C198" s="36"/>
      <c r="D198" s="36"/>
      <c r="E198" s="252"/>
      <c r="F198" s="262"/>
      <c r="G198" s="38"/>
      <c r="H198" s="35"/>
      <c r="I198" s="35"/>
      <c r="J198" s="11"/>
      <c r="K198" s="268"/>
      <c r="L198" s="11"/>
      <c r="M198" s="39"/>
      <c r="N198" s="74"/>
      <c r="O198" s="74"/>
      <c r="P198" s="74"/>
      <c r="Q198" s="74"/>
      <c r="R198" s="78"/>
      <c r="S198" s="78"/>
      <c r="T198" s="74"/>
      <c r="U198" s="74"/>
      <c r="V198" s="74"/>
      <c r="W198" s="74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30" customHeight="1">
      <c r="A199" s="1"/>
      <c r="B199" s="35"/>
      <c r="C199" s="36"/>
      <c r="D199" s="36"/>
      <c r="E199" s="252"/>
      <c r="F199" s="262"/>
      <c r="G199" s="38"/>
      <c r="H199" s="35"/>
      <c r="I199" s="35"/>
      <c r="J199" s="11"/>
      <c r="K199" s="268"/>
      <c r="L199" s="11"/>
      <c r="M199" s="39"/>
      <c r="N199" s="74"/>
      <c r="O199" s="74"/>
      <c r="P199" s="74"/>
      <c r="Q199" s="74"/>
      <c r="R199" s="78"/>
      <c r="S199" s="78"/>
      <c r="T199" s="74"/>
      <c r="U199" s="74"/>
      <c r="V199" s="74"/>
      <c r="W199" s="74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30" customHeight="1">
      <c r="A200" s="1"/>
      <c r="B200" s="35"/>
      <c r="C200" s="36"/>
      <c r="D200" s="36"/>
      <c r="E200" s="252"/>
      <c r="F200" s="262"/>
      <c r="G200" s="38"/>
      <c r="H200" s="35"/>
      <c r="I200" s="35"/>
      <c r="J200" s="11"/>
      <c r="K200" s="268"/>
      <c r="L200" s="11"/>
      <c r="M200" s="39"/>
      <c r="N200" s="74"/>
      <c r="O200" s="74"/>
      <c r="P200" s="74"/>
      <c r="Q200" s="74"/>
      <c r="R200" s="78"/>
      <c r="S200" s="78"/>
      <c r="T200" s="74"/>
      <c r="U200" s="74"/>
      <c r="V200" s="74"/>
      <c r="W200" s="7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30" customHeight="1">
      <c r="A201" s="1"/>
      <c r="B201" s="35"/>
      <c r="C201" s="36"/>
      <c r="D201" s="36"/>
      <c r="E201" s="252"/>
      <c r="F201" s="262"/>
      <c r="G201" s="38"/>
      <c r="H201" s="35"/>
      <c r="I201" s="35"/>
      <c r="J201" s="11"/>
      <c r="K201" s="268"/>
      <c r="L201" s="11"/>
      <c r="M201" s="39"/>
      <c r="N201" s="74"/>
      <c r="O201" s="74"/>
      <c r="P201" s="74"/>
      <c r="Q201" s="74"/>
      <c r="R201" s="78"/>
      <c r="S201" s="78"/>
      <c r="T201" s="74"/>
      <c r="U201" s="74"/>
      <c r="V201" s="74"/>
      <c r="W201" s="7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30" customHeight="1">
      <c r="A202" s="1"/>
      <c r="B202" s="35"/>
      <c r="C202" s="36"/>
      <c r="D202" s="36"/>
      <c r="E202" s="252"/>
      <c r="F202" s="262"/>
      <c r="G202" s="38"/>
      <c r="H202" s="35"/>
      <c r="I202" s="35"/>
      <c r="J202" s="11"/>
      <c r="K202" s="268"/>
      <c r="L202" s="11"/>
      <c r="M202" s="39"/>
      <c r="N202" s="74"/>
      <c r="O202" s="74"/>
      <c r="P202" s="74"/>
      <c r="Q202" s="74"/>
      <c r="R202" s="78"/>
      <c r="S202" s="78"/>
      <c r="T202" s="74"/>
      <c r="U202" s="74"/>
      <c r="V202" s="74"/>
      <c r="W202" s="74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30" customHeight="1">
      <c r="A203" s="1"/>
      <c r="B203" s="35"/>
      <c r="C203" s="36"/>
      <c r="D203" s="36"/>
      <c r="E203" s="252"/>
      <c r="F203" s="262"/>
      <c r="G203" s="38"/>
      <c r="H203" s="35"/>
      <c r="I203" s="35"/>
      <c r="J203" s="11"/>
      <c r="K203" s="268"/>
      <c r="L203" s="11"/>
      <c r="M203" s="39"/>
      <c r="N203" s="74"/>
      <c r="O203" s="74"/>
      <c r="P203" s="74"/>
      <c r="Q203" s="74"/>
      <c r="R203" s="78"/>
      <c r="S203" s="78"/>
      <c r="T203" s="74"/>
      <c r="U203" s="74"/>
      <c r="V203" s="74"/>
      <c r="W203" s="74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30" customHeight="1">
      <c r="A204" s="1"/>
      <c r="B204" s="35"/>
      <c r="C204" s="36"/>
      <c r="D204" s="36"/>
      <c r="E204" s="252"/>
      <c r="F204" s="262"/>
      <c r="G204" s="38"/>
      <c r="H204" s="35"/>
      <c r="I204" s="35"/>
      <c r="J204" s="11"/>
      <c r="K204" s="268"/>
      <c r="L204" s="11"/>
      <c r="M204" s="39"/>
      <c r="N204" s="74"/>
      <c r="O204" s="74"/>
      <c r="P204" s="74"/>
      <c r="Q204" s="74"/>
      <c r="R204" s="78"/>
      <c r="S204" s="78"/>
      <c r="T204" s="74"/>
      <c r="U204" s="74"/>
      <c r="V204" s="74"/>
      <c r="W204" s="74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30" customHeight="1">
      <c r="A205" s="1"/>
      <c r="B205" s="35"/>
      <c r="C205" s="36"/>
      <c r="D205" s="36"/>
      <c r="E205" s="252"/>
      <c r="F205" s="262"/>
      <c r="G205" s="38"/>
      <c r="H205" s="35"/>
      <c r="I205" s="35"/>
      <c r="J205" s="11"/>
      <c r="K205" s="268"/>
      <c r="L205" s="11"/>
      <c r="M205" s="39"/>
      <c r="N205" s="74"/>
      <c r="O205" s="74"/>
      <c r="P205" s="74"/>
      <c r="Q205" s="74"/>
      <c r="R205" s="78"/>
      <c r="S205" s="78"/>
      <c r="T205" s="74"/>
      <c r="U205" s="74"/>
      <c r="V205" s="74"/>
      <c r="W205" s="74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30" customHeight="1">
      <c r="A206" s="1"/>
      <c r="B206" s="35"/>
      <c r="C206" s="36"/>
      <c r="D206" s="36"/>
      <c r="E206" s="252"/>
      <c r="F206" s="262"/>
      <c r="G206" s="38"/>
      <c r="H206" s="35"/>
      <c r="I206" s="35"/>
      <c r="J206" s="11"/>
      <c r="K206" s="268"/>
      <c r="L206" s="11"/>
      <c r="M206" s="39"/>
      <c r="N206" s="74"/>
      <c r="O206" s="74"/>
      <c r="P206" s="74"/>
      <c r="Q206" s="74"/>
      <c r="R206" s="78"/>
      <c r="S206" s="78"/>
      <c r="T206" s="74"/>
      <c r="U206" s="74"/>
      <c r="V206" s="74"/>
      <c r="W206" s="74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30" customHeight="1">
      <c r="A207" s="1"/>
      <c r="B207" s="35"/>
      <c r="C207" s="36"/>
      <c r="D207" s="36"/>
      <c r="E207" s="252"/>
      <c r="F207" s="262"/>
      <c r="G207" s="38"/>
      <c r="H207" s="35"/>
      <c r="I207" s="35"/>
      <c r="J207" s="11"/>
      <c r="K207" s="268"/>
      <c r="L207" s="11"/>
      <c r="M207" s="39"/>
      <c r="N207" s="74"/>
      <c r="O207" s="74"/>
      <c r="P207" s="74"/>
      <c r="Q207" s="74"/>
      <c r="R207" s="78"/>
      <c r="S207" s="78"/>
      <c r="T207" s="74"/>
      <c r="U207" s="74"/>
      <c r="V207" s="74"/>
      <c r="W207" s="74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30" customHeight="1">
      <c r="A208" s="1"/>
      <c r="B208" s="35"/>
      <c r="C208" s="36"/>
      <c r="D208" s="36"/>
      <c r="E208" s="252"/>
      <c r="F208" s="262"/>
      <c r="G208" s="38"/>
      <c r="H208" s="35"/>
      <c r="I208" s="35"/>
      <c r="J208" s="11"/>
      <c r="K208" s="268"/>
      <c r="L208" s="11"/>
      <c r="M208" s="39"/>
      <c r="N208" s="74"/>
      <c r="O208" s="74"/>
      <c r="P208" s="74"/>
      <c r="Q208" s="74"/>
      <c r="R208" s="78"/>
      <c r="S208" s="78"/>
      <c r="T208" s="74"/>
      <c r="U208" s="74"/>
      <c r="V208" s="74"/>
      <c r="W208" s="74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30" customHeight="1">
      <c r="A209" s="1"/>
      <c r="B209" s="35"/>
      <c r="C209" s="36"/>
      <c r="D209" s="36"/>
      <c r="E209" s="252"/>
      <c r="F209" s="262"/>
      <c r="G209" s="38"/>
      <c r="H209" s="35"/>
      <c r="I209" s="35"/>
      <c r="J209" s="11"/>
      <c r="K209" s="268"/>
      <c r="L209" s="11"/>
      <c r="M209" s="39"/>
      <c r="N209" s="74"/>
      <c r="O209" s="74"/>
      <c r="P209" s="74"/>
      <c r="Q209" s="74"/>
      <c r="R209" s="78"/>
      <c r="S209" s="78"/>
      <c r="T209" s="74"/>
      <c r="U209" s="74"/>
      <c r="V209" s="74"/>
      <c r="W209" s="74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30" customHeight="1">
      <c r="A210" s="1"/>
      <c r="B210" s="35"/>
      <c r="C210" s="36"/>
      <c r="D210" s="36"/>
      <c r="E210" s="252"/>
      <c r="F210" s="262"/>
      <c r="G210" s="38"/>
      <c r="H210" s="35"/>
      <c r="I210" s="35"/>
      <c r="J210" s="11"/>
      <c r="K210" s="268"/>
      <c r="L210" s="11"/>
      <c r="M210" s="39"/>
      <c r="N210" s="74"/>
      <c r="O210" s="74"/>
      <c r="P210" s="74"/>
      <c r="Q210" s="74"/>
      <c r="R210" s="78"/>
      <c r="S210" s="78"/>
      <c r="T210" s="74"/>
      <c r="U210" s="74"/>
      <c r="V210" s="74"/>
      <c r="W210" s="74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30" customHeight="1">
      <c r="A211" s="1"/>
      <c r="B211" s="35"/>
      <c r="C211" s="36"/>
      <c r="D211" s="36"/>
      <c r="E211" s="252"/>
      <c r="F211" s="262"/>
      <c r="G211" s="38"/>
      <c r="H211" s="35"/>
      <c r="I211" s="35"/>
      <c r="J211" s="11"/>
      <c r="K211" s="268"/>
      <c r="L211" s="11"/>
      <c r="M211" s="39"/>
      <c r="N211" s="74"/>
      <c r="O211" s="74"/>
      <c r="P211" s="74"/>
      <c r="Q211" s="74"/>
      <c r="R211" s="78"/>
      <c r="S211" s="78"/>
      <c r="T211" s="74"/>
      <c r="U211" s="74"/>
      <c r="V211" s="74"/>
      <c r="W211" s="74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30" customHeight="1">
      <c r="A212" s="1"/>
      <c r="B212" s="35"/>
      <c r="C212" s="36"/>
      <c r="D212" s="36"/>
      <c r="E212" s="252"/>
      <c r="F212" s="262"/>
      <c r="G212" s="38"/>
      <c r="H212" s="35"/>
      <c r="I212" s="35"/>
      <c r="J212" s="11"/>
      <c r="K212" s="268"/>
      <c r="L212" s="11"/>
      <c r="M212" s="39"/>
      <c r="N212" s="74"/>
      <c r="O212" s="74"/>
      <c r="P212" s="74"/>
      <c r="Q212" s="74"/>
      <c r="R212" s="78"/>
      <c r="S212" s="78"/>
      <c r="T212" s="74"/>
      <c r="U212" s="74"/>
      <c r="V212" s="74"/>
      <c r="W212" s="74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30" customHeight="1">
      <c r="A213" s="1"/>
      <c r="B213" s="35"/>
      <c r="C213" s="36"/>
      <c r="D213" s="36"/>
      <c r="E213" s="252"/>
      <c r="F213" s="262"/>
      <c r="G213" s="38"/>
      <c r="H213" s="35"/>
      <c r="I213" s="35"/>
      <c r="J213" s="11"/>
      <c r="K213" s="268"/>
      <c r="L213" s="11"/>
      <c r="M213" s="39"/>
      <c r="N213" s="74"/>
      <c r="O213" s="74"/>
      <c r="P213" s="74"/>
      <c r="Q213" s="74"/>
      <c r="R213" s="78"/>
      <c r="S213" s="78"/>
      <c r="T213" s="74"/>
      <c r="U213" s="74"/>
      <c r="V213" s="74"/>
      <c r="W213" s="74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30" customHeight="1">
      <c r="A214" s="1"/>
      <c r="B214" s="35"/>
      <c r="C214" s="36"/>
      <c r="D214" s="36"/>
      <c r="E214" s="252"/>
      <c r="F214" s="262"/>
      <c r="G214" s="38"/>
      <c r="H214" s="35"/>
      <c r="I214" s="35"/>
      <c r="J214" s="11"/>
      <c r="K214" s="268"/>
      <c r="L214" s="11"/>
      <c r="M214" s="39"/>
      <c r="N214" s="74"/>
      <c r="O214" s="74"/>
      <c r="P214" s="74"/>
      <c r="Q214" s="74"/>
      <c r="R214" s="78"/>
      <c r="S214" s="78"/>
      <c r="T214" s="74"/>
      <c r="U214" s="74"/>
      <c r="V214" s="74"/>
      <c r="W214" s="74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30" customHeight="1">
      <c r="A215" s="1"/>
      <c r="B215" s="35"/>
      <c r="C215" s="36"/>
      <c r="D215" s="36"/>
      <c r="E215" s="252"/>
      <c r="F215" s="262"/>
      <c r="G215" s="38"/>
      <c r="H215" s="35"/>
      <c r="I215" s="35"/>
      <c r="J215" s="11"/>
      <c r="K215" s="268"/>
      <c r="L215" s="11"/>
      <c r="M215" s="39"/>
      <c r="N215" s="74"/>
      <c r="O215" s="74"/>
      <c r="P215" s="74"/>
      <c r="Q215" s="74"/>
      <c r="R215" s="78"/>
      <c r="S215" s="78"/>
      <c r="T215" s="74"/>
      <c r="U215" s="74"/>
      <c r="V215" s="74"/>
      <c r="W215" s="74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30" customHeight="1">
      <c r="A216" s="1"/>
      <c r="B216" s="35"/>
      <c r="C216" s="36"/>
      <c r="D216" s="36"/>
      <c r="E216" s="252"/>
      <c r="F216" s="262"/>
      <c r="G216" s="38"/>
      <c r="H216" s="35"/>
      <c r="I216" s="35"/>
      <c r="J216" s="11"/>
      <c r="K216" s="268"/>
      <c r="L216" s="11"/>
      <c r="M216" s="39"/>
      <c r="N216" s="74"/>
      <c r="O216" s="74"/>
      <c r="P216" s="74"/>
      <c r="Q216" s="74"/>
      <c r="R216" s="78"/>
      <c r="S216" s="78"/>
      <c r="T216" s="74"/>
      <c r="U216" s="74"/>
      <c r="V216" s="74"/>
      <c r="W216" s="74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30" customHeight="1">
      <c r="A217" s="1"/>
      <c r="B217" s="35"/>
      <c r="C217" s="36"/>
      <c r="D217" s="36"/>
      <c r="E217" s="252"/>
      <c r="F217" s="262"/>
      <c r="G217" s="38"/>
      <c r="H217" s="35"/>
      <c r="I217" s="35"/>
      <c r="J217" s="11"/>
      <c r="K217" s="268"/>
      <c r="L217" s="11"/>
      <c r="M217" s="39"/>
      <c r="N217" s="74"/>
      <c r="O217" s="74"/>
      <c r="P217" s="74"/>
      <c r="Q217" s="74"/>
      <c r="R217" s="78"/>
      <c r="S217" s="78"/>
      <c r="T217" s="74"/>
      <c r="U217" s="74"/>
      <c r="V217" s="74"/>
      <c r="W217" s="74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30" customHeight="1">
      <c r="A218" s="1"/>
      <c r="B218" s="35"/>
      <c r="C218" s="36"/>
      <c r="D218" s="36"/>
      <c r="E218" s="252"/>
      <c r="F218" s="262"/>
      <c r="G218" s="38"/>
      <c r="H218" s="35"/>
      <c r="I218" s="35"/>
      <c r="J218" s="11"/>
      <c r="K218" s="268"/>
      <c r="L218" s="11"/>
      <c r="M218" s="39"/>
      <c r="N218" s="74"/>
      <c r="O218" s="74"/>
      <c r="P218" s="74"/>
      <c r="Q218" s="74"/>
      <c r="R218" s="78"/>
      <c r="S218" s="78"/>
      <c r="T218" s="74"/>
      <c r="U218" s="74"/>
      <c r="V218" s="74"/>
      <c r="W218" s="74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30" customHeight="1">
      <c r="A219" s="1"/>
      <c r="B219" s="35"/>
      <c r="C219" s="36"/>
      <c r="D219" s="36"/>
      <c r="E219" s="252"/>
      <c r="F219" s="262"/>
      <c r="G219" s="38"/>
      <c r="H219" s="35"/>
      <c r="I219" s="35"/>
      <c r="J219" s="11"/>
      <c r="K219" s="268"/>
      <c r="L219" s="11"/>
      <c r="M219" s="39"/>
      <c r="N219" s="74"/>
      <c r="O219" s="74"/>
      <c r="P219" s="74"/>
      <c r="Q219" s="74"/>
      <c r="R219" s="78"/>
      <c r="S219" s="78"/>
      <c r="T219" s="74"/>
      <c r="U219" s="74"/>
      <c r="V219" s="74"/>
      <c r="W219" s="74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30" customHeight="1">
      <c r="A220" s="1"/>
      <c r="B220" s="35"/>
      <c r="C220" s="36"/>
      <c r="D220" s="36"/>
      <c r="E220" s="252"/>
      <c r="F220" s="262"/>
      <c r="G220" s="38"/>
      <c r="H220" s="35"/>
      <c r="I220" s="35"/>
      <c r="J220" s="11"/>
      <c r="K220" s="268"/>
      <c r="L220" s="11"/>
      <c r="M220" s="39"/>
      <c r="N220" s="74"/>
      <c r="O220" s="74"/>
      <c r="P220" s="74"/>
      <c r="Q220" s="74"/>
      <c r="R220" s="78"/>
      <c r="S220" s="78"/>
      <c r="T220" s="74"/>
      <c r="U220" s="74"/>
      <c r="V220" s="74"/>
      <c r="W220" s="74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30" customHeight="1">
      <c r="A221" s="1"/>
      <c r="B221" s="35"/>
      <c r="C221" s="36"/>
      <c r="D221" s="36"/>
      <c r="E221" s="252"/>
      <c r="F221" s="262"/>
      <c r="G221" s="38"/>
      <c r="H221" s="35"/>
      <c r="I221" s="35"/>
      <c r="J221" s="11"/>
      <c r="K221" s="268"/>
      <c r="L221" s="11"/>
      <c r="M221" s="39"/>
      <c r="N221" s="74"/>
      <c r="O221" s="74"/>
      <c r="P221" s="74"/>
      <c r="Q221" s="74"/>
      <c r="R221" s="78"/>
      <c r="S221" s="78"/>
      <c r="T221" s="74"/>
      <c r="U221" s="74"/>
      <c r="V221" s="74"/>
      <c r="W221" s="74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30" customHeight="1">
      <c r="A222" s="1"/>
      <c r="B222" s="35"/>
      <c r="C222" s="36"/>
      <c r="D222" s="36"/>
      <c r="E222" s="252"/>
      <c r="F222" s="262"/>
      <c r="G222" s="38"/>
      <c r="H222" s="35"/>
      <c r="I222" s="35"/>
      <c r="J222" s="11"/>
      <c r="K222" s="268"/>
      <c r="L222" s="11"/>
      <c r="M222" s="39"/>
      <c r="N222" s="74"/>
      <c r="O222" s="74"/>
      <c r="P222" s="74"/>
      <c r="Q222" s="74"/>
      <c r="R222" s="78"/>
      <c r="S222" s="78"/>
      <c r="T222" s="74"/>
      <c r="U222" s="74"/>
      <c r="V222" s="74"/>
      <c r="W222" s="74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30" customHeight="1">
      <c r="A223" s="1"/>
      <c r="B223" s="35"/>
      <c r="C223" s="36"/>
      <c r="D223" s="36"/>
      <c r="E223" s="252"/>
      <c r="F223" s="262"/>
      <c r="G223" s="38"/>
      <c r="H223" s="35"/>
      <c r="I223" s="35"/>
      <c r="J223" s="11"/>
      <c r="K223" s="268"/>
      <c r="L223" s="11"/>
      <c r="M223" s="39"/>
      <c r="N223" s="74"/>
      <c r="O223" s="74"/>
      <c r="P223" s="74"/>
      <c r="Q223" s="74"/>
      <c r="R223" s="78"/>
      <c r="S223" s="78"/>
      <c r="T223" s="74"/>
      <c r="U223" s="74"/>
      <c r="V223" s="74"/>
      <c r="W223" s="74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30" customHeight="1">
      <c r="A224" s="1"/>
      <c r="B224" s="35"/>
      <c r="C224" s="36"/>
      <c r="D224" s="36"/>
      <c r="E224" s="252"/>
      <c r="F224" s="262"/>
      <c r="G224" s="38"/>
      <c r="H224" s="35"/>
      <c r="I224" s="35"/>
      <c r="J224" s="11"/>
      <c r="K224" s="268"/>
      <c r="L224" s="11"/>
      <c r="M224" s="39"/>
      <c r="N224" s="74"/>
      <c r="O224" s="74"/>
      <c r="P224" s="74"/>
      <c r="Q224" s="74"/>
      <c r="R224" s="78"/>
      <c r="S224" s="78"/>
      <c r="T224" s="74"/>
      <c r="U224" s="74"/>
      <c r="V224" s="74"/>
      <c r="W224" s="74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30" customHeight="1">
      <c r="A225" s="1"/>
      <c r="B225" s="35"/>
      <c r="C225" s="36"/>
      <c r="D225" s="36"/>
      <c r="E225" s="252"/>
      <c r="F225" s="262"/>
      <c r="G225" s="38"/>
      <c r="H225" s="35"/>
      <c r="I225" s="35"/>
      <c r="J225" s="11"/>
      <c r="K225" s="268"/>
      <c r="L225" s="11"/>
      <c r="M225" s="39"/>
      <c r="N225" s="74"/>
      <c r="O225" s="74"/>
      <c r="P225" s="74"/>
      <c r="Q225" s="74"/>
      <c r="R225" s="78"/>
      <c r="S225" s="78"/>
      <c r="T225" s="74"/>
      <c r="U225" s="74"/>
      <c r="V225" s="74"/>
      <c r="W225" s="74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30" customHeight="1">
      <c r="A226" s="1"/>
      <c r="B226" s="35"/>
      <c r="C226" s="36"/>
      <c r="D226" s="36"/>
      <c r="E226" s="252"/>
      <c r="F226" s="262"/>
      <c r="G226" s="38"/>
      <c r="H226" s="35"/>
      <c r="I226" s="35"/>
      <c r="J226" s="11"/>
      <c r="K226" s="268"/>
      <c r="L226" s="11"/>
      <c r="M226" s="39"/>
      <c r="N226" s="74"/>
      <c r="O226" s="74"/>
      <c r="P226" s="74"/>
      <c r="Q226" s="74"/>
      <c r="R226" s="78"/>
      <c r="S226" s="78"/>
      <c r="T226" s="74"/>
      <c r="U226" s="74"/>
      <c r="V226" s="74"/>
      <c r="W226" s="74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30" customHeight="1">
      <c r="A227" s="1"/>
      <c r="B227" s="35"/>
      <c r="C227" s="36"/>
      <c r="D227" s="36"/>
      <c r="E227" s="252"/>
      <c r="F227" s="262"/>
      <c r="G227" s="38"/>
      <c r="H227" s="35"/>
      <c r="I227" s="35"/>
      <c r="J227" s="11"/>
      <c r="K227" s="268"/>
      <c r="L227" s="11"/>
      <c r="M227" s="39"/>
      <c r="N227" s="74"/>
      <c r="O227" s="74"/>
      <c r="P227" s="74"/>
      <c r="Q227" s="74"/>
      <c r="R227" s="78"/>
      <c r="S227" s="78"/>
      <c r="T227" s="74"/>
      <c r="U227" s="74"/>
      <c r="V227" s="74"/>
      <c r="W227" s="74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30" customHeight="1">
      <c r="A228" s="1"/>
      <c r="B228" s="35"/>
      <c r="C228" s="36"/>
      <c r="D228" s="36"/>
      <c r="E228" s="252"/>
      <c r="F228" s="262"/>
      <c r="G228" s="38"/>
      <c r="H228" s="35"/>
      <c r="I228" s="35"/>
      <c r="J228" s="11"/>
      <c r="K228" s="268"/>
      <c r="L228" s="11"/>
      <c r="M228" s="39"/>
      <c r="N228" s="74"/>
      <c r="O228" s="74"/>
      <c r="P228" s="74"/>
      <c r="Q228" s="74"/>
      <c r="R228" s="78"/>
      <c r="S228" s="78"/>
      <c r="T228" s="74"/>
      <c r="U228" s="74"/>
      <c r="V228" s="74"/>
      <c r="W228" s="74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30" customHeight="1">
      <c r="A229" s="1"/>
      <c r="B229" s="35"/>
      <c r="C229" s="36"/>
      <c r="D229" s="36"/>
      <c r="E229" s="252"/>
      <c r="F229" s="262"/>
      <c r="G229" s="38"/>
      <c r="H229" s="35"/>
      <c r="I229" s="35"/>
      <c r="J229" s="11"/>
      <c r="K229" s="268"/>
      <c r="L229" s="11"/>
      <c r="M229" s="39"/>
      <c r="N229" s="74"/>
      <c r="O229" s="74"/>
      <c r="P229" s="74"/>
      <c r="Q229" s="74"/>
      <c r="R229" s="78"/>
      <c r="S229" s="78"/>
      <c r="T229" s="74"/>
      <c r="U229" s="74"/>
      <c r="V229" s="74"/>
      <c r="W229" s="7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30" customHeight="1">
      <c r="A230" s="1"/>
      <c r="B230" s="35"/>
      <c r="C230" s="36"/>
      <c r="D230" s="36"/>
      <c r="E230" s="252"/>
      <c r="F230" s="262"/>
      <c r="G230" s="38"/>
      <c r="H230" s="35"/>
      <c r="I230" s="35"/>
      <c r="J230" s="11"/>
      <c r="K230" s="268"/>
      <c r="L230" s="11"/>
      <c r="M230" s="39"/>
      <c r="N230" s="74"/>
      <c r="O230" s="74"/>
      <c r="P230" s="74"/>
      <c r="Q230" s="74"/>
      <c r="R230" s="78"/>
      <c r="S230" s="78"/>
      <c r="T230" s="74"/>
      <c r="U230" s="74"/>
      <c r="V230" s="74"/>
      <c r="W230" s="7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30" customHeight="1">
      <c r="A231" s="1"/>
      <c r="B231" s="35"/>
      <c r="C231" s="36"/>
      <c r="D231" s="36"/>
      <c r="E231" s="252"/>
      <c r="F231" s="262"/>
      <c r="G231" s="38"/>
      <c r="H231" s="35"/>
      <c r="I231" s="35"/>
      <c r="J231" s="11"/>
      <c r="K231" s="268"/>
      <c r="L231" s="11"/>
      <c r="M231" s="39"/>
      <c r="N231" s="74"/>
      <c r="O231" s="74"/>
      <c r="P231" s="74"/>
      <c r="Q231" s="74"/>
      <c r="R231" s="78"/>
      <c r="S231" s="78"/>
      <c r="T231" s="74"/>
      <c r="U231" s="74"/>
      <c r="V231" s="74"/>
      <c r="W231" s="74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30" customHeight="1">
      <c r="A232" s="1"/>
      <c r="B232" s="35"/>
      <c r="C232" s="36"/>
      <c r="D232" s="36"/>
      <c r="E232" s="252"/>
      <c r="F232" s="262"/>
      <c r="G232" s="38"/>
      <c r="H232" s="35"/>
      <c r="I232" s="35"/>
      <c r="J232" s="11"/>
      <c r="K232" s="268"/>
      <c r="L232" s="11"/>
      <c r="M232" s="39"/>
      <c r="N232" s="74"/>
      <c r="O232" s="74"/>
      <c r="P232" s="74"/>
      <c r="Q232" s="74"/>
      <c r="R232" s="78"/>
      <c r="S232" s="78"/>
      <c r="T232" s="74"/>
      <c r="U232" s="74"/>
      <c r="V232" s="74"/>
      <c r="W232" s="74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30" customHeight="1">
      <c r="A233" s="1"/>
      <c r="B233" s="35"/>
      <c r="C233" s="36"/>
      <c r="D233" s="36"/>
      <c r="E233" s="252"/>
      <c r="F233" s="262"/>
      <c r="G233" s="38"/>
      <c r="H233" s="35"/>
      <c r="I233" s="35"/>
      <c r="J233" s="11"/>
      <c r="K233" s="268"/>
      <c r="L233" s="11"/>
      <c r="M233" s="39"/>
      <c r="N233" s="74"/>
      <c r="O233" s="74"/>
      <c r="P233" s="74"/>
      <c r="Q233" s="74"/>
      <c r="R233" s="78"/>
      <c r="S233" s="78"/>
      <c r="T233" s="74"/>
      <c r="U233" s="74"/>
      <c r="V233" s="74"/>
      <c r="W233" s="74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30" customHeight="1">
      <c r="A234" s="1"/>
      <c r="B234" s="35"/>
      <c r="C234" s="36"/>
      <c r="D234" s="36"/>
      <c r="E234" s="252"/>
      <c r="F234" s="262"/>
      <c r="G234" s="38"/>
      <c r="H234" s="35"/>
      <c r="I234" s="35"/>
      <c r="J234" s="11"/>
      <c r="K234" s="268"/>
      <c r="L234" s="11"/>
      <c r="M234" s="39"/>
      <c r="N234" s="74"/>
      <c r="O234" s="74"/>
      <c r="P234" s="74"/>
      <c r="Q234" s="74"/>
      <c r="R234" s="78"/>
      <c r="S234" s="78"/>
      <c r="T234" s="74"/>
      <c r="U234" s="74"/>
      <c r="V234" s="74"/>
      <c r="W234" s="74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30" customHeight="1">
      <c r="A235" s="1"/>
      <c r="B235" s="35"/>
      <c r="C235" s="36"/>
      <c r="D235" s="36"/>
      <c r="E235" s="252"/>
      <c r="F235" s="262"/>
      <c r="G235" s="38"/>
      <c r="H235" s="35"/>
      <c r="I235" s="35"/>
      <c r="J235" s="11"/>
      <c r="K235" s="268"/>
      <c r="L235" s="11"/>
      <c r="M235" s="39"/>
      <c r="N235" s="74"/>
      <c r="O235" s="74"/>
      <c r="P235" s="74"/>
      <c r="Q235" s="74"/>
      <c r="R235" s="78"/>
      <c r="S235" s="78"/>
      <c r="T235" s="74"/>
      <c r="U235" s="74"/>
      <c r="V235" s="74"/>
      <c r="W235" s="74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30" customHeight="1">
      <c r="A236" s="1"/>
      <c r="B236" s="35"/>
      <c r="C236" s="36"/>
      <c r="D236" s="36"/>
      <c r="E236" s="252"/>
      <c r="F236" s="262"/>
      <c r="G236" s="38"/>
      <c r="H236" s="35"/>
      <c r="I236" s="35"/>
      <c r="J236" s="11"/>
      <c r="K236" s="268"/>
      <c r="L236" s="11"/>
      <c r="M236" s="39"/>
      <c r="N236" s="74"/>
      <c r="O236" s="74"/>
      <c r="P236" s="74"/>
      <c r="Q236" s="74"/>
      <c r="R236" s="78"/>
      <c r="S236" s="78"/>
      <c r="T236" s="74"/>
      <c r="U236" s="74"/>
      <c r="V236" s="74"/>
      <c r="W236" s="74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30" customHeight="1">
      <c r="A237" s="1"/>
      <c r="B237" s="35"/>
      <c r="C237" s="36"/>
      <c r="D237" s="36"/>
      <c r="E237" s="252"/>
      <c r="F237" s="262"/>
      <c r="G237" s="38"/>
      <c r="H237" s="35"/>
      <c r="I237" s="35"/>
      <c r="J237" s="11"/>
      <c r="K237" s="268"/>
      <c r="L237" s="11"/>
      <c r="M237" s="39"/>
      <c r="N237" s="74"/>
      <c r="O237" s="74"/>
      <c r="P237" s="74"/>
      <c r="Q237" s="74"/>
      <c r="R237" s="78"/>
      <c r="S237" s="78"/>
      <c r="T237" s="74"/>
      <c r="U237" s="74"/>
      <c r="V237" s="74"/>
      <c r="W237" s="74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30" customHeight="1">
      <c r="A238" s="1"/>
      <c r="B238" s="35"/>
      <c r="C238" s="36"/>
      <c r="D238" s="36"/>
      <c r="E238" s="252"/>
      <c r="F238" s="262"/>
      <c r="G238" s="38"/>
      <c r="H238" s="35"/>
      <c r="I238" s="35"/>
      <c r="J238" s="11"/>
      <c r="K238" s="268"/>
      <c r="L238" s="11"/>
      <c r="M238" s="39"/>
      <c r="N238" s="74"/>
      <c r="O238" s="74"/>
      <c r="P238" s="74"/>
      <c r="Q238" s="74"/>
      <c r="R238" s="78"/>
      <c r="S238" s="78"/>
      <c r="T238" s="74"/>
      <c r="U238" s="74"/>
      <c r="V238" s="74"/>
      <c r="W238" s="74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30" customHeight="1">
      <c r="A239" s="1"/>
      <c r="B239" s="35"/>
      <c r="C239" s="36"/>
      <c r="D239" s="36"/>
      <c r="E239" s="252"/>
      <c r="F239" s="262"/>
      <c r="G239" s="38"/>
      <c r="H239" s="35"/>
      <c r="I239" s="35"/>
      <c r="J239" s="11"/>
      <c r="K239" s="268"/>
      <c r="L239" s="11"/>
      <c r="M239" s="39"/>
      <c r="N239" s="74"/>
      <c r="O239" s="74"/>
      <c r="P239" s="74"/>
      <c r="Q239" s="74"/>
      <c r="R239" s="78"/>
      <c r="S239" s="78"/>
      <c r="T239" s="74"/>
      <c r="U239" s="74"/>
      <c r="V239" s="74"/>
      <c r="W239" s="74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30" customHeight="1">
      <c r="A240" s="1"/>
      <c r="B240" s="35"/>
      <c r="C240" s="36"/>
      <c r="D240" s="36"/>
      <c r="E240" s="252"/>
      <c r="F240" s="262"/>
      <c r="G240" s="38"/>
      <c r="H240" s="35"/>
      <c r="I240" s="35"/>
      <c r="J240" s="11"/>
      <c r="K240" s="268"/>
      <c r="L240" s="11"/>
      <c r="M240" s="39"/>
      <c r="N240" s="74"/>
      <c r="O240" s="74"/>
      <c r="P240" s="74"/>
      <c r="Q240" s="74"/>
      <c r="R240" s="78"/>
      <c r="S240" s="78"/>
      <c r="T240" s="74"/>
      <c r="U240" s="74"/>
      <c r="V240" s="74"/>
      <c r="W240" s="74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30" customHeight="1">
      <c r="A241" s="1"/>
      <c r="B241" s="35"/>
      <c r="C241" s="36"/>
      <c r="D241" s="36"/>
      <c r="E241" s="252"/>
      <c r="F241" s="262"/>
      <c r="G241" s="38"/>
      <c r="H241" s="35"/>
      <c r="I241" s="35"/>
      <c r="J241" s="11"/>
      <c r="K241" s="268"/>
      <c r="L241" s="11"/>
      <c r="M241" s="39"/>
      <c r="N241" s="74"/>
      <c r="O241" s="74"/>
      <c r="P241" s="74"/>
      <c r="Q241" s="74"/>
      <c r="R241" s="78"/>
      <c r="S241" s="78"/>
      <c r="T241" s="74"/>
      <c r="U241" s="74"/>
      <c r="V241" s="74"/>
      <c r="W241" s="74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30" customHeight="1">
      <c r="A242" s="1"/>
      <c r="B242" s="35"/>
      <c r="C242" s="36"/>
      <c r="D242" s="36"/>
      <c r="E242" s="252"/>
      <c r="F242" s="262"/>
      <c r="G242" s="38"/>
      <c r="H242" s="35"/>
      <c r="I242" s="35"/>
      <c r="J242" s="11"/>
      <c r="K242" s="268"/>
      <c r="L242" s="11"/>
      <c r="M242" s="39"/>
      <c r="N242" s="74"/>
      <c r="O242" s="74"/>
      <c r="P242" s="74"/>
      <c r="Q242" s="74"/>
      <c r="R242" s="78"/>
      <c r="S242" s="78"/>
      <c r="T242" s="74"/>
      <c r="U242" s="74"/>
      <c r="V242" s="74"/>
      <c r="W242" s="74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30" customHeight="1">
      <c r="A243" s="1"/>
      <c r="B243" s="35"/>
      <c r="C243" s="36"/>
      <c r="D243" s="36"/>
      <c r="E243" s="252"/>
      <c r="F243" s="262"/>
      <c r="G243" s="38"/>
      <c r="H243" s="35"/>
      <c r="I243" s="35"/>
      <c r="J243" s="11"/>
      <c r="K243" s="268"/>
      <c r="L243" s="11"/>
      <c r="M243" s="39"/>
      <c r="N243" s="74"/>
      <c r="O243" s="74"/>
      <c r="P243" s="74"/>
      <c r="Q243" s="74"/>
      <c r="R243" s="78"/>
      <c r="S243" s="78"/>
      <c r="T243" s="74"/>
      <c r="U243" s="74"/>
      <c r="V243" s="74"/>
      <c r="W243" s="74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30" customHeight="1">
      <c r="A244" s="1"/>
      <c r="B244" s="35"/>
      <c r="C244" s="36"/>
      <c r="D244" s="36"/>
      <c r="E244" s="252"/>
      <c r="F244" s="262"/>
      <c r="G244" s="38"/>
      <c r="H244" s="35"/>
      <c r="I244" s="35"/>
      <c r="J244" s="11"/>
      <c r="K244" s="268"/>
      <c r="L244" s="11"/>
      <c r="M244" s="39"/>
      <c r="N244" s="74"/>
      <c r="O244" s="74"/>
      <c r="P244" s="74"/>
      <c r="Q244" s="74"/>
      <c r="R244" s="78"/>
      <c r="S244" s="78"/>
      <c r="T244" s="74"/>
      <c r="U244" s="74"/>
      <c r="V244" s="74"/>
      <c r="W244" s="74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30" customHeight="1">
      <c r="A245" s="1"/>
      <c r="B245" s="35"/>
      <c r="C245" s="36"/>
      <c r="D245" s="36"/>
      <c r="E245" s="252"/>
      <c r="F245" s="262"/>
      <c r="G245" s="38"/>
      <c r="H245" s="35"/>
      <c r="I245" s="35"/>
      <c r="J245" s="11"/>
      <c r="K245" s="268"/>
      <c r="L245" s="11"/>
      <c r="M245" s="39"/>
      <c r="N245" s="74"/>
      <c r="O245" s="74"/>
      <c r="P245" s="74"/>
      <c r="Q245" s="74"/>
      <c r="R245" s="78"/>
      <c r="S245" s="78"/>
      <c r="T245" s="74"/>
      <c r="U245" s="74"/>
      <c r="V245" s="74"/>
      <c r="W245" s="74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30" customHeight="1">
      <c r="A246" s="1"/>
      <c r="B246" s="35"/>
      <c r="C246" s="36"/>
      <c r="D246" s="36"/>
      <c r="E246" s="252"/>
      <c r="F246" s="262"/>
      <c r="G246" s="38"/>
      <c r="H246" s="35"/>
      <c r="I246" s="35"/>
      <c r="J246" s="11"/>
      <c r="K246" s="268"/>
      <c r="L246" s="11"/>
      <c r="M246" s="39"/>
      <c r="N246" s="74"/>
      <c r="O246" s="74"/>
      <c r="P246" s="74"/>
      <c r="Q246" s="74"/>
      <c r="R246" s="78"/>
      <c r="S246" s="78"/>
      <c r="T246" s="74"/>
      <c r="U246" s="74"/>
      <c r="V246" s="74"/>
      <c r="W246" s="74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30" customHeight="1">
      <c r="A247" s="1"/>
      <c r="B247" s="35"/>
      <c r="C247" s="36"/>
      <c r="D247" s="36"/>
      <c r="E247" s="252"/>
      <c r="F247" s="262"/>
      <c r="G247" s="38"/>
      <c r="H247" s="35"/>
      <c r="I247" s="35"/>
      <c r="J247" s="11"/>
      <c r="K247" s="268"/>
      <c r="L247" s="11"/>
      <c r="M247" s="39"/>
      <c r="N247" s="74"/>
      <c r="O247" s="74"/>
      <c r="P247" s="74"/>
      <c r="Q247" s="74"/>
      <c r="R247" s="78"/>
      <c r="S247" s="78"/>
      <c r="T247" s="74"/>
      <c r="U247" s="74"/>
      <c r="V247" s="74"/>
      <c r="W247" s="74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30" customHeight="1">
      <c r="A248" s="1"/>
      <c r="B248" s="35"/>
      <c r="C248" s="36"/>
      <c r="D248" s="36"/>
      <c r="E248" s="252"/>
      <c r="F248" s="262"/>
      <c r="G248" s="38"/>
      <c r="H248" s="35"/>
      <c r="I248" s="35"/>
      <c r="J248" s="11"/>
      <c r="K248" s="268"/>
      <c r="L248" s="11"/>
      <c r="M248" s="39"/>
      <c r="N248" s="74"/>
      <c r="O248" s="74"/>
      <c r="P248" s="74"/>
      <c r="Q248" s="74"/>
      <c r="R248" s="78"/>
      <c r="S248" s="78"/>
      <c r="T248" s="74"/>
      <c r="U248" s="74"/>
      <c r="V248" s="74"/>
      <c r="W248" s="74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30" customHeight="1">
      <c r="A249" s="1"/>
      <c r="B249" s="35"/>
      <c r="C249" s="36"/>
      <c r="D249" s="36"/>
      <c r="E249" s="252"/>
      <c r="F249" s="262"/>
      <c r="G249" s="38"/>
      <c r="H249" s="35"/>
      <c r="I249" s="35"/>
      <c r="J249" s="11"/>
      <c r="K249" s="268"/>
      <c r="L249" s="11"/>
      <c r="M249" s="39"/>
      <c r="N249" s="74"/>
      <c r="O249" s="74"/>
      <c r="P249" s="74"/>
      <c r="Q249" s="74"/>
      <c r="R249" s="78"/>
      <c r="S249" s="78"/>
      <c r="T249" s="74"/>
      <c r="U249" s="74"/>
      <c r="V249" s="74"/>
      <c r="W249" s="74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30" customHeight="1">
      <c r="A250" s="1"/>
      <c r="B250" s="35"/>
      <c r="C250" s="36"/>
      <c r="D250" s="36"/>
      <c r="E250" s="252"/>
      <c r="F250" s="262"/>
      <c r="G250" s="38"/>
      <c r="H250" s="35"/>
      <c r="I250" s="35"/>
      <c r="J250" s="11"/>
      <c r="K250" s="268"/>
      <c r="L250" s="11"/>
      <c r="M250" s="39"/>
      <c r="N250" s="74"/>
      <c r="O250" s="74"/>
      <c r="P250" s="74"/>
      <c r="Q250" s="74"/>
      <c r="R250" s="78"/>
      <c r="S250" s="78"/>
      <c r="T250" s="74"/>
      <c r="U250" s="74"/>
      <c r="V250" s="74"/>
      <c r="W250" s="74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30" customHeight="1">
      <c r="A251" s="1"/>
      <c r="B251" s="35"/>
      <c r="C251" s="36"/>
      <c r="D251" s="36"/>
      <c r="E251" s="252"/>
      <c r="F251" s="262"/>
      <c r="G251" s="38"/>
      <c r="H251" s="35"/>
      <c r="I251" s="35"/>
      <c r="J251" s="11"/>
      <c r="K251" s="268"/>
      <c r="L251" s="11"/>
      <c r="M251" s="39"/>
      <c r="N251" s="74"/>
      <c r="O251" s="74"/>
      <c r="P251" s="74"/>
      <c r="Q251" s="74"/>
      <c r="R251" s="78"/>
      <c r="S251" s="78"/>
      <c r="T251" s="74"/>
      <c r="U251" s="74"/>
      <c r="V251" s="74"/>
      <c r="W251" s="74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30" customHeight="1">
      <c r="A252" s="1"/>
      <c r="B252" s="35"/>
      <c r="C252" s="36"/>
      <c r="D252" s="36"/>
      <c r="E252" s="252"/>
      <c r="F252" s="262"/>
      <c r="G252" s="38"/>
      <c r="H252" s="35"/>
      <c r="I252" s="35"/>
      <c r="J252" s="11"/>
      <c r="K252" s="268"/>
      <c r="L252" s="11"/>
      <c r="M252" s="39"/>
      <c r="N252" s="74"/>
      <c r="O252" s="74"/>
      <c r="P252" s="74"/>
      <c r="Q252" s="74"/>
      <c r="R252" s="78"/>
      <c r="S252" s="78"/>
      <c r="T252" s="74"/>
      <c r="U252" s="74"/>
      <c r="V252" s="74"/>
      <c r="W252" s="74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30" customHeight="1">
      <c r="A253" s="1"/>
      <c r="B253" s="35"/>
      <c r="C253" s="36"/>
      <c r="D253" s="36"/>
      <c r="E253" s="252"/>
      <c r="F253" s="262"/>
      <c r="G253" s="38"/>
      <c r="H253" s="35"/>
      <c r="I253" s="35"/>
      <c r="J253" s="11"/>
      <c r="K253" s="268"/>
      <c r="L253" s="11"/>
      <c r="M253" s="39"/>
      <c r="N253" s="74"/>
      <c r="O253" s="74"/>
      <c r="P253" s="74"/>
      <c r="Q253" s="74"/>
      <c r="R253" s="78"/>
      <c r="S253" s="78"/>
      <c r="T253" s="74"/>
      <c r="U253" s="74"/>
      <c r="V253" s="74"/>
      <c r="W253" s="74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30" customHeight="1">
      <c r="A254" s="1"/>
      <c r="B254" s="35"/>
      <c r="C254" s="36"/>
      <c r="D254" s="36"/>
      <c r="E254" s="252"/>
      <c r="F254" s="262"/>
      <c r="G254" s="38"/>
      <c r="H254" s="35"/>
      <c r="I254" s="35"/>
      <c r="J254" s="11"/>
      <c r="K254" s="268"/>
      <c r="L254" s="11"/>
      <c r="M254" s="39"/>
      <c r="N254" s="74"/>
      <c r="O254" s="74"/>
      <c r="P254" s="74"/>
      <c r="Q254" s="74"/>
      <c r="R254" s="78"/>
      <c r="S254" s="78"/>
      <c r="T254" s="74"/>
      <c r="U254" s="74"/>
      <c r="V254" s="74"/>
      <c r="W254" s="74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30" customHeight="1">
      <c r="A255" s="1"/>
      <c r="B255" s="35"/>
      <c r="C255" s="36"/>
      <c r="D255" s="36"/>
      <c r="E255" s="252"/>
      <c r="F255" s="262"/>
      <c r="G255" s="38"/>
      <c r="H255" s="35"/>
      <c r="I255" s="35"/>
      <c r="J255" s="11"/>
      <c r="K255" s="268"/>
      <c r="L255" s="11"/>
      <c r="M255" s="39"/>
      <c r="N255" s="74"/>
      <c r="O255" s="74"/>
      <c r="P255" s="74"/>
      <c r="Q255" s="74"/>
      <c r="R255" s="78"/>
      <c r="S255" s="78"/>
      <c r="T255" s="74"/>
      <c r="U255" s="74"/>
      <c r="V255" s="74"/>
      <c r="W255" s="74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30" customHeight="1">
      <c r="A256" s="1"/>
      <c r="B256" s="35"/>
      <c r="C256" s="36"/>
      <c r="D256" s="36"/>
      <c r="E256" s="252"/>
      <c r="F256" s="262"/>
      <c r="G256" s="38"/>
      <c r="H256" s="35"/>
      <c r="I256" s="35"/>
      <c r="J256" s="11"/>
      <c r="K256" s="268"/>
      <c r="L256" s="11"/>
      <c r="M256" s="39"/>
      <c r="N256" s="74"/>
      <c r="O256" s="74"/>
      <c r="P256" s="74"/>
      <c r="Q256" s="74"/>
      <c r="R256" s="78"/>
      <c r="S256" s="78"/>
      <c r="T256" s="74"/>
      <c r="U256" s="74"/>
      <c r="V256" s="74"/>
      <c r="W256" s="74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30" customHeight="1">
      <c r="A257" s="1"/>
      <c r="B257" s="35"/>
      <c r="C257" s="36"/>
      <c r="D257" s="36"/>
      <c r="E257" s="252"/>
      <c r="F257" s="262"/>
      <c r="G257" s="38"/>
      <c r="H257" s="35"/>
      <c r="I257" s="35"/>
      <c r="J257" s="11"/>
      <c r="K257" s="268"/>
      <c r="L257" s="11"/>
      <c r="M257" s="39"/>
      <c r="N257" s="74"/>
      <c r="O257" s="74"/>
      <c r="P257" s="74"/>
      <c r="Q257" s="74"/>
      <c r="R257" s="78"/>
      <c r="S257" s="78"/>
      <c r="T257" s="74"/>
      <c r="U257" s="74"/>
      <c r="V257" s="74"/>
      <c r="W257" s="74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30" customHeight="1">
      <c r="A258" s="1"/>
      <c r="B258" s="35"/>
      <c r="C258" s="36"/>
      <c r="D258" s="36"/>
      <c r="E258" s="252"/>
      <c r="F258" s="262"/>
      <c r="G258" s="38"/>
      <c r="H258" s="35"/>
      <c r="I258" s="35"/>
      <c r="J258" s="11"/>
      <c r="K258" s="268"/>
      <c r="L258" s="11"/>
      <c r="M258" s="39"/>
      <c r="N258" s="74"/>
      <c r="O258" s="74"/>
      <c r="P258" s="74"/>
      <c r="Q258" s="74"/>
      <c r="R258" s="78"/>
      <c r="S258" s="78"/>
      <c r="T258" s="74"/>
      <c r="U258" s="74"/>
      <c r="V258" s="74"/>
      <c r="W258" s="74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30" customHeight="1">
      <c r="A259" s="1"/>
      <c r="B259" s="35"/>
      <c r="C259" s="36"/>
      <c r="D259" s="36"/>
      <c r="E259" s="252"/>
      <c r="F259" s="262"/>
      <c r="G259" s="38"/>
      <c r="H259" s="35"/>
      <c r="I259" s="35"/>
      <c r="J259" s="11"/>
      <c r="K259" s="268"/>
      <c r="L259" s="11"/>
      <c r="M259" s="39"/>
      <c r="N259" s="74"/>
      <c r="O259" s="74"/>
      <c r="P259" s="74"/>
      <c r="Q259" s="74"/>
      <c r="R259" s="78"/>
      <c r="S259" s="78"/>
      <c r="T259" s="74"/>
      <c r="U259" s="74"/>
      <c r="V259" s="74"/>
      <c r="W259" s="74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30" customHeight="1">
      <c r="A260" s="1"/>
      <c r="B260" s="35"/>
      <c r="C260" s="36"/>
      <c r="D260" s="36"/>
      <c r="E260" s="252"/>
      <c r="F260" s="262"/>
      <c r="G260" s="38"/>
      <c r="H260" s="35"/>
      <c r="I260" s="35"/>
      <c r="J260" s="11"/>
      <c r="K260" s="268"/>
      <c r="L260" s="11"/>
      <c r="M260" s="39"/>
      <c r="N260" s="74"/>
      <c r="O260" s="74"/>
      <c r="P260" s="74"/>
      <c r="Q260" s="74"/>
      <c r="R260" s="78"/>
      <c r="S260" s="78"/>
      <c r="T260" s="74"/>
      <c r="U260" s="74"/>
      <c r="V260" s="74"/>
      <c r="W260" s="74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30" customHeight="1">
      <c r="A261" s="1"/>
      <c r="B261" s="35"/>
      <c r="C261" s="36"/>
      <c r="D261" s="36"/>
      <c r="E261" s="252"/>
      <c r="F261" s="262"/>
      <c r="G261" s="38"/>
      <c r="H261" s="35"/>
      <c r="I261" s="35"/>
      <c r="J261" s="11"/>
      <c r="K261" s="268"/>
      <c r="L261" s="11"/>
      <c r="M261" s="39"/>
      <c r="N261" s="74"/>
      <c r="O261" s="74"/>
      <c r="P261" s="74"/>
      <c r="Q261" s="74"/>
      <c r="R261" s="78"/>
      <c r="S261" s="78"/>
      <c r="T261" s="74"/>
      <c r="U261" s="74"/>
      <c r="V261" s="74"/>
      <c r="W261" s="74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30" customHeight="1">
      <c r="A262" s="1"/>
      <c r="B262" s="35"/>
      <c r="C262" s="36"/>
      <c r="D262" s="36"/>
      <c r="E262" s="252"/>
      <c r="F262" s="262"/>
      <c r="G262" s="38"/>
      <c r="H262" s="35"/>
      <c r="I262" s="35"/>
      <c r="J262" s="11"/>
      <c r="K262" s="268"/>
      <c r="L262" s="11"/>
      <c r="M262" s="39"/>
      <c r="N262" s="74"/>
      <c r="O262" s="74"/>
      <c r="P262" s="74"/>
      <c r="Q262" s="74"/>
      <c r="R262" s="78"/>
      <c r="S262" s="78"/>
      <c r="T262" s="74"/>
      <c r="U262" s="74"/>
      <c r="V262" s="74"/>
      <c r="W262" s="74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30" customHeight="1">
      <c r="A263" s="1"/>
      <c r="B263" s="35"/>
      <c r="C263" s="36"/>
      <c r="D263" s="36"/>
      <c r="E263" s="252"/>
      <c r="F263" s="262"/>
      <c r="G263" s="38"/>
      <c r="H263" s="35"/>
      <c r="I263" s="35"/>
      <c r="J263" s="11"/>
      <c r="K263" s="268"/>
      <c r="L263" s="11"/>
      <c r="M263" s="39"/>
      <c r="N263" s="74"/>
      <c r="O263" s="74"/>
      <c r="P263" s="74"/>
      <c r="Q263" s="74"/>
      <c r="R263" s="78"/>
      <c r="S263" s="78"/>
      <c r="T263" s="74"/>
      <c r="U263" s="74"/>
      <c r="V263" s="74"/>
      <c r="W263" s="74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30" customHeight="1">
      <c r="A264" s="1"/>
      <c r="B264" s="35"/>
      <c r="C264" s="36"/>
      <c r="D264" s="36"/>
      <c r="E264" s="252"/>
      <c r="F264" s="262"/>
      <c r="G264" s="38"/>
      <c r="H264" s="35"/>
      <c r="I264" s="35"/>
      <c r="J264" s="11"/>
      <c r="K264" s="268"/>
      <c r="L264" s="11"/>
      <c r="M264" s="39"/>
      <c r="N264" s="74"/>
      <c r="O264" s="74"/>
      <c r="P264" s="74"/>
      <c r="Q264" s="74"/>
      <c r="R264" s="78"/>
      <c r="S264" s="78"/>
      <c r="T264" s="74"/>
      <c r="U264" s="74"/>
      <c r="V264" s="74"/>
      <c r="W264" s="74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30" customHeight="1">
      <c r="A265" s="1"/>
      <c r="B265" s="35"/>
      <c r="C265" s="36"/>
      <c r="D265" s="36"/>
      <c r="E265" s="252"/>
      <c r="F265" s="262"/>
      <c r="G265" s="38"/>
      <c r="H265" s="35"/>
      <c r="I265" s="35"/>
      <c r="J265" s="11"/>
      <c r="K265" s="268"/>
      <c r="L265" s="11"/>
      <c r="M265" s="39"/>
      <c r="N265" s="74"/>
      <c r="O265" s="74"/>
      <c r="P265" s="74"/>
      <c r="Q265" s="74"/>
      <c r="R265" s="78"/>
      <c r="S265" s="78"/>
      <c r="T265" s="74"/>
      <c r="U265" s="74"/>
      <c r="V265" s="74"/>
      <c r="W265" s="74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30" customHeight="1">
      <c r="A266" s="1"/>
      <c r="B266" s="35"/>
      <c r="C266" s="36"/>
      <c r="D266" s="36"/>
      <c r="E266" s="252"/>
      <c r="F266" s="262"/>
      <c r="G266" s="38"/>
      <c r="H266" s="35"/>
      <c r="I266" s="35"/>
      <c r="J266" s="11"/>
      <c r="K266" s="268"/>
      <c r="L266" s="11"/>
      <c r="M266" s="39"/>
      <c r="N266" s="74"/>
      <c r="O266" s="74"/>
      <c r="P266" s="74"/>
      <c r="Q266" s="74"/>
      <c r="R266" s="78"/>
      <c r="S266" s="78"/>
      <c r="T266" s="74"/>
      <c r="U266" s="74"/>
      <c r="V266" s="74"/>
      <c r="W266" s="74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30" customHeight="1">
      <c r="A267" s="1"/>
      <c r="B267" s="35"/>
      <c r="C267" s="36"/>
      <c r="D267" s="36"/>
      <c r="E267" s="252"/>
      <c r="F267" s="262"/>
      <c r="G267" s="38"/>
      <c r="H267" s="35"/>
      <c r="I267" s="35"/>
      <c r="J267" s="11"/>
      <c r="K267" s="268"/>
      <c r="L267" s="11"/>
      <c r="M267" s="39"/>
      <c r="N267" s="74"/>
      <c r="O267" s="74"/>
      <c r="P267" s="74"/>
      <c r="Q267" s="74"/>
      <c r="R267" s="78"/>
      <c r="S267" s="78"/>
      <c r="T267" s="74"/>
      <c r="U267" s="74"/>
      <c r="V267" s="74"/>
      <c r="W267" s="74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30" customHeight="1">
      <c r="A268" s="1"/>
      <c r="B268" s="35"/>
      <c r="C268" s="36"/>
      <c r="D268" s="36"/>
      <c r="E268" s="252"/>
      <c r="F268" s="262"/>
      <c r="G268" s="38"/>
      <c r="H268" s="35"/>
      <c r="I268" s="35"/>
      <c r="J268" s="11"/>
      <c r="K268" s="268"/>
      <c r="L268" s="11"/>
      <c r="M268" s="39"/>
      <c r="N268" s="74"/>
      <c r="O268" s="74"/>
      <c r="P268" s="74"/>
      <c r="Q268" s="74"/>
      <c r="R268" s="78"/>
      <c r="S268" s="78"/>
      <c r="T268" s="74"/>
      <c r="U268" s="74"/>
      <c r="V268" s="74"/>
      <c r="W268" s="74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30" customHeight="1">
      <c r="A269" s="1"/>
      <c r="B269" s="35"/>
      <c r="C269" s="36"/>
      <c r="D269" s="36"/>
      <c r="E269" s="252"/>
      <c r="F269" s="262"/>
      <c r="G269" s="38"/>
      <c r="H269" s="35"/>
      <c r="I269" s="35"/>
      <c r="J269" s="11"/>
      <c r="K269" s="268"/>
      <c r="L269" s="11"/>
      <c r="M269" s="39"/>
      <c r="N269" s="74"/>
      <c r="O269" s="74"/>
      <c r="P269" s="74"/>
      <c r="Q269" s="74"/>
      <c r="R269" s="78"/>
      <c r="S269" s="78"/>
      <c r="T269" s="74"/>
      <c r="U269" s="74"/>
      <c r="V269" s="74"/>
      <c r="W269" s="74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30" customHeight="1">
      <c r="A270" s="1"/>
      <c r="B270" s="35"/>
      <c r="C270" s="36"/>
      <c r="D270" s="36"/>
      <c r="E270" s="252"/>
      <c r="F270" s="262"/>
      <c r="G270" s="38"/>
      <c r="H270" s="35"/>
      <c r="I270" s="35"/>
      <c r="J270" s="11"/>
      <c r="K270" s="268"/>
      <c r="L270" s="11"/>
      <c r="M270" s="39"/>
      <c r="N270" s="74"/>
      <c r="O270" s="74"/>
      <c r="P270" s="74"/>
      <c r="Q270" s="74"/>
      <c r="R270" s="78"/>
      <c r="S270" s="78"/>
      <c r="T270" s="74"/>
      <c r="U270" s="74"/>
      <c r="V270" s="74"/>
      <c r="W270" s="74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30" customHeight="1">
      <c r="A271" s="1"/>
      <c r="B271" s="35"/>
      <c r="C271" s="36"/>
      <c r="D271" s="36"/>
      <c r="E271" s="252"/>
      <c r="F271" s="262"/>
      <c r="G271" s="38"/>
      <c r="H271" s="35"/>
      <c r="I271" s="35"/>
      <c r="J271" s="11"/>
      <c r="K271" s="268"/>
      <c r="L271" s="11"/>
      <c r="M271" s="39"/>
      <c r="N271" s="74"/>
      <c r="O271" s="74"/>
      <c r="P271" s="74"/>
      <c r="Q271" s="74"/>
      <c r="R271" s="78"/>
      <c r="S271" s="78"/>
      <c r="T271" s="74"/>
      <c r="U271" s="74"/>
      <c r="V271" s="74"/>
      <c r="W271" s="74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30" customHeight="1">
      <c r="A272" s="1"/>
      <c r="B272" s="35"/>
      <c r="C272" s="36"/>
      <c r="D272" s="36"/>
      <c r="E272" s="252"/>
      <c r="F272" s="262"/>
      <c r="G272" s="38"/>
      <c r="H272" s="35"/>
      <c r="I272" s="35"/>
      <c r="J272" s="11"/>
      <c r="K272" s="268"/>
      <c r="L272" s="11"/>
      <c r="M272" s="39"/>
      <c r="N272" s="74"/>
      <c r="O272" s="74"/>
      <c r="P272" s="74"/>
      <c r="Q272" s="74"/>
      <c r="R272" s="78"/>
      <c r="S272" s="78"/>
      <c r="T272" s="74"/>
      <c r="U272" s="74"/>
      <c r="V272" s="74"/>
      <c r="W272" s="74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30" customHeight="1">
      <c r="A273" s="1"/>
      <c r="B273" s="35"/>
      <c r="C273" s="36"/>
      <c r="D273" s="36"/>
      <c r="E273" s="252"/>
      <c r="F273" s="262"/>
      <c r="G273" s="38"/>
      <c r="H273" s="35"/>
      <c r="I273" s="35"/>
      <c r="J273" s="11"/>
      <c r="K273" s="268"/>
      <c r="L273" s="11"/>
      <c r="M273" s="39"/>
      <c r="N273" s="74"/>
      <c r="O273" s="74"/>
      <c r="P273" s="74"/>
      <c r="Q273" s="74"/>
      <c r="R273" s="78"/>
      <c r="S273" s="78"/>
      <c r="T273" s="74"/>
      <c r="U273" s="74"/>
      <c r="V273" s="74"/>
      <c r="W273" s="74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30" customHeight="1">
      <c r="A274" s="1"/>
      <c r="B274" s="35"/>
      <c r="C274" s="36"/>
      <c r="D274" s="36"/>
      <c r="E274" s="252"/>
      <c r="F274" s="262"/>
      <c r="G274" s="38"/>
      <c r="H274" s="35"/>
      <c r="I274" s="35"/>
      <c r="J274" s="11"/>
      <c r="K274" s="268"/>
      <c r="L274" s="11"/>
      <c r="M274" s="39"/>
      <c r="N274" s="74"/>
      <c r="O274" s="74"/>
      <c r="P274" s="74"/>
      <c r="Q274" s="74"/>
      <c r="R274" s="78"/>
      <c r="S274" s="78"/>
      <c r="T274" s="74"/>
      <c r="U274" s="74"/>
      <c r="V274" s="74"/>
      <c r="W274" s="74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30" customHeight="1">
      <c r="A275" s="1"/>
      <c r="B275" s="35"/>
      <c r="C275" s="36"/>
      <c r="D275" s="36"/>
      <c r="E275" s="252"/>
      <c r="F275" s="262"/>
      <c r="G275" s="38"/>
      <c r="H275" s="35"/>
      <c r="I275" s="35"/>
      <c r="J275" s="11"/>
      <c r="K275" s="268"/>
      <c r="L275" s="11"/>
      <c r="M275" s="39"/>
      <c r="N275" s="74"/>
      <c r="O275" s="74"/>
      <c r="P275" s="74"/>
      <c r="Q275" s="74"/>
      <c r="R275" s="78"/>
      <c r="S275" s="78"/>
      <c r="T275" s="74"/>
      <c r="U275" s="74"/>
      <c r="V275" s="74"/>
      <c r="W275" s="74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30" customHeight="1">
      <c r="A276" s="1"/>
      <c r="B276" s="35"/>
      <c r="C276" s="36"/>
      <c r="D276" s="36"/>
      <c r="E276" s="252"/>
      <c r="F276" s="262"/>
      <c r="G276" s="38"/>
      <c r="H276" s="35"/>
      <c r="I276" s="35"/>
      <c r="J276" s="11"/>
      <c r="K276" s="268"/>
      <c r="L276" s="11"/>
      <c r="M276" s="39"/>
      <c r="N276" s="74"/>
      <c r="O276" s="74"/>
      <c r="P276" s="74"/>
      <c r="Q276" s="74"/>
      <c r="R276" s="78"/>
      <c r="S276" s="78"/>
      <c r="T276" s="74"/>
      <c r="U276" s="74"/>
      <c r="V276" s="74"/>
      <c r="W276" s="74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30" customHeight="1">
      <c r="A277" s="1"/>
      <c r="B277" s="35"/>
      <c r="C277" s="36"/>
      <c r="D277" s="36"/>
      <c r="E277" s="252"/>
      <c r="F277" s="262"/>
      <c r="G277" s="38"/>
      <c r="H277" s="35"/>
      <c r="I277" s="35"/>
      <c r="J277" s="11"/>
      <c r="K277" s="268"/>
      <c r="L277" s="11"/>
      <c r="M277" s="39"/>
      <c r="N277" s="74"/>
      <c r="O277" s="74"/>
      <c r="P277" s="74"/>
      <c r="Q277" s="74"/>
      <c r="R277" s="78"/>
      <c r="S277" s="78"/>
      <c r="T277" s="74"/>
      <c r="U277" s="74"/>
      <c r="V277" s="74"/>
      <c r="W277" s="74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30" customHeight="1">
      <c r="A278" s="1"/>
      <c r="B278" s="35"/>
      <c r="C278" s="36"/>
      <c r="D278" s="36"/>
      <c r="E278" s="252"/>
      <c r="F278" s="262"/>
      <c r="G278" s="38"/>
      <c r="H278" s="35"/>
      <c r="I278" s="35"/>
      <c r="J278" s="11"/>
      <c r="K278" s="268"/>
      <c r="L278" s="11"/>
      <c r="M278" s="39"/>
      <c r="N278" s="74"/>
      <c r="O278" s="74"/>
      <c r="P278" s="74"/>
      <c r="Q278" s="74"/>
      <c r="R278" s="78"/>
      <c r="S278" s="78"/>
      <c r="T278" s="74"/>
      <c r="U278" s="74"/>
      <c r="V278" s="74"/>
      <c r="W278" s="74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30" customHeight="1">
      <c r="A279" s="1"/>
      <c r="B279" s="35"/>
      <c r="C279" s="36"/>
      <c r="D279" s="36"/>
      <c r="E279" s="252"/>
      <c r="F279" s="262"/>
      <c r="G279" s="38"/>
      <c r="H279" s="35"/>
      <c r="I279" s="35"/>
      <c r="J279" s="11"/>
      <c r="K279" s="268"/>
      <c r="L279" s="11"/>
      <c r="M279" s="39"/>
      <c r="N279" s="74"/>
      <c r="O279" s="74"/>
      <c r="P279" s="74"/>
      <c r="Q279" s="74"/>
      <c r="R279" s="78"/>
      <c r="S279" s="78"/>
      <c r="T279" s="74"/>
      <c r="U279" s="74"/>
      <c r="V279" s="74"/>
      <c r="W279" s="74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30" customHeight="1">
      <c r="A280" s="1"/>
      <c r="B280" s="35"/>
      <c r="C280" s="36"/>
      <c r="D280" s="36"/>
      <c r="E280" s="252"/>
      <c r="F280" s="262"/>
      <c r="G280" s="38"/>
      <c r="H280" s="35"/>
      <c r="I280" s="35"/>
      <c r="J280" s="11"/>
      <c r="K280" s="268"/>
      <c r="L280" s="11"/>
      <c r="M280" s="39"/>
      <c r="N280" s="74"/>
      <c r="O280" s="74"/>
      <c r="P280" s="74"/>
      <c r="Q280" s="74"/>
      <c r="R280" s="78"/>
      <c r="S280" s="78"/>
      <c r="T280" s="74"/>
      <c r="U280" s="74"/>
      <c r="V280" s="74"/>
      <c r="W280" s="74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30" customHeight="1">
      <c r="A281" s="1"/>
      <c r="B281" s="35"/>
      <c r="C281" s="36"/>
      <c r="D281" s="36"/>
      <c r="E281" s="252"/>
      <c r="F281" s="262"/>
      <c r="G281" s="38"/>
      <c r="H281" s="35"/>
      <c r="I281" s="35"/>
      <c r="J281" s="11"/>
      <c r="K281" s="268"/>
      <c r="L281" s="11"/>
      <c r="M281" s="39"/>
      <c r="N281" s="74"/>
      <c r="O281" s="74"/>
      <c r="P281" s="74"/>
      <c r="Q281" s="74"/>
      <c r="R281" s="78"/>
      <c r="S281" s="78"/>
      <c r="T281" s="74"/>
      <c r="U281" s="74"/>
      <c r="V281" s="74"/>
      <c r="W281" s="74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30" customHeight="1">
      <c r="A282" s="1"/>
      <c r="B282" s="35"/>
      <c r="C282" s="36"/>
      <c r="D282" s="36"/>
      <c r="E282" s="252"/>
      <c r="F282" s="262"/>
      <c r="G282" s="38"/>
      <c r="H282" s="35"/>
      <c r="I282" s="35"/>
      <c r="J282" s="11"/>
      <c r="K282" s="268"/>
      <c r="L282" s="11"/>
      <c r="M282" s="39"/>
      <c r="N282" s="74"/>
      <c r="O282" s="74"/>
      <c r="P282" s="74"/>
      <c r="Q282" s="74"/>
      <c r="R282" s="78"/>
      <c r="S282" s="78"/>
      <c r="T282" s="74"/>
      <c r="U282" s="74"/>
      <c r="V282" s="74"/>
      <c r="W282" s="74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30" customHeight="1">
      <c r="A283" s="1"/>
      <c r="B283" s="35"/>
      <c r="C283" s="36"/>
      <c r="D283" s="36"/>
      <c r="E283" s="252"/>
      <c r="F283" s="262"/>
      <c r="G283" s="38"/>
      <c r="H283" s="35"/>
      <c r="I283" s="35"/>
      <c r="J283" s="11"/>
      <c r="K283" s="268"/>
      <c r="L283" s="11"/>
      <c r="M283" s="39"/>
      <c r="N283" s="74"/>
      <c r="O283" s="74"/>
      <c r="P283" s="74"/>
      <c r="Q283" s="74"/>
      <c r="R283" s="78"/>
      <c r="S283" s="78"/>
      <c r="T283" s="74"/>
      <c r="U283" s="74"/>
      <c r="V283" s="74"/>
      <c r="W283" s="74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30" customHeight="1">
      <c r="A284" s="1"/>
      <c r="B284" s="35"/>
      <c r="C284" s="36"/>
      <c r="D284" s="36"/>
      <c r="E284" s="252"/>
      <c r="F284" s="262"/>
      <c r="G284" s="38"/>
      <c r="H284" s="35"/>
      <c r="I284" s="35"/>
      <c r="J284" s="11"/>
      <c r="K284" s="268"/>
      <c r="L284" s="11"/>
      <c r="M284" s="39"/>
      <c r="N284" s="74"/>
      <c r="O284" s="74"/>
      <c r="P284" s="74"/>
      <c r="Q284" s="74"/>
      <c r="R284" s="78"/>
      <c r="S284" s="78"/>
      <c r="T284" s="74"/>
      <c r="U284" s="74"/>
      <c r="V284" s="74"/>
      <c r="W284" s="74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30" customHeight="1">
      <c r="A285" s="1"/>
      <c r="B285" s="35"/>
      <c r="C285" s="36"/>
      <c r="D285" s="36"/>
      <c r="E285" s="252"/>
      <c r="F285" s="262"/>
      <c r="G285" s="38"/>
      <c r="H285" s="35"/>
      <c r="I285" s="35"/>
      <c r="J285" s="11"/>
      <c r="K285" s="268"/>
      <c r="L285" s="11"/>
      <c r="M285" s="39"/>
      <c r="N285" s="74"/>
      <c r="O285" s="74"/>
      <c r="P285" s="74"/>
      <c r="Q285" s="74"/>
      <c r="R285" s="78"/>
      <c r="S285" s="78"/>
      <c r="T285" s="74"/>
      <c r="U285" s="74"/>
      <c r="V285" s="74"/>
      <c r="W285" s="74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30" customHeight="1">
      <c r="A286" s="1"/>
      <c r="B286" s="35"/>
      <c r="C286" s="36"/>
      <c r="D286" s="36"/>
      <c r="E286" s="252"/>
      <c r="F286" s="262"/>
      <c r="G286" s="38"/>
      <c r="H286" s="35"/>
      <c r="I286" s="35"/>
      <c r="J286" s="11"/>
      <c r="K286" s="268"/>
      <c r="L286" s="11"/>
      <c r="M286" s="39"/>
      <c r="N286" s="74"/>
      <c r="O286" s="74"/>
      <c r="P286" s="74"/>
      <c r="Q286" s="74"/>
      <c r="R286" s="78"/>
      <c r="S286" s="78"/>
      <c r="T286" s="74"/>
      <c r="U286" s="74"/>
      <c r="V286" s="74"/>
      <c r="W286" s="74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30" customHeight="1">
      <c r="A287" s="1"/>
      <c r="B287" s="35"/>
      <c r="C287" s="36"/>
      <c r="D287" s="36"/>
      <c r="E287" s="252"/>
      <c r="F287" s="262"/>
      <c r="G287" s="38"/>
      <c r="H287" s="35"/>
      <c r="I287" s="35"/>
      <c r="J287" s="11"/>
      <c r="K287" s="268"/>
      <c r="L287" s="11"/>
      <c r="M287" s="39"/>
      <c r="N287" s="74"/>
      <c r="O287" s="74"/>
      <c r="P287" s="74"/>
      <c r="Q287" s="74"/>
      <c r="R287" s="78"/>
      <c r="S287" s="78"/>
      <c r="T287" s="74"/>
      <c r="U287" s="74"/>
      <c r="V287" s="74"/>
      <c r="W287" s="74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30" customHeight="1">
      <c r="A288" s="1"/>
      <c r="B288" s="35"/>
      <c r="C288" s="36"/>
      <c r="D288" s="36"/>
      <c r="E288" s="252"/>
      <c r="F288" s="262"/>
      <c r="G288" s="38"/>
      <c r="H288" s="35"/>
      <c r="I288" s="35"/>
      <c r="J288" s="11"/>
      <c r="K288" s="268"/>
      <c r="L288" s="11"/>
      <c r="M288" s="39"/>
      <c r="N288" s="74"/>
      <c r="O288" s="74"/>
      <c r="P288" s="74"/>
      <c r="Q288" s="74"/>
      <c r="R288" s="78"/>
      <c r="S288" s="78"/>
      <c r="T288" s="74"/>
      <c r="U288" s="74"/>
      <c r="V288" s="74"/>
      <c r="W288" s="74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30" customHeight="1">
      <c r="A289" s="1"/>
      <c r="B289" s="35"/>
      <c r="C289" s="36"/>
      <c r="D289" s="36"/>
      <c r="E289" s="252"/>
      <c r="F289" s="262"/>
      <c r="G289" s="38"/>
      <c r="H289" s="35"/>
      <c r="I289" s="35"/>
      <c r="J289" s="11"/>
      <c r="K289" s="268"/>
      <c r="L289" s="11"/>
      <c r="M289" s="39"/>
      <c r="N289" s="74"/>
      <c r="O289" s="74"/>
      <c r="P289" s="74"/>
      <c r="Q289" s="74"/>
      <c r="R289" s="78"/>
      <c r="S289" s="78"/>
      <c r="T289" s="74"/>
      <c r="U289" s="74"/>
      <c r="V289" s="74"/>
      <c r="W289" s="74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30" customHeight="1">
      <c r="A290" s="1"/>
      <c r="B290" s="35"/>
      <c r="C290" s="36"/>
      <c r="D290" s="36"/>
      <c r="E290" s="252"/>
      <c r="F290" s="262"/>
      <c r="G290" s="38"/>
      <c r="H290" s="35"/>
      <c r="I290" s="35"/>
      <c r="J290" s="11"/>
      <c r="K290" s="268"/>
      <c r="L290" s="11"/>
      <c r="M290" s="39"/>
      <c r="N290" s="74"/>
      <c r="O290" s="74"/>
      <c r="P290" s="74"/>
      <c r="Q290" s="74"/>
      <c r="R290" s="78"/>
      <c r="S290" s="78"/>
      <c r="T290" s="74"/>
      <c r="U290" s="74"/>
      <c r="V290" s="74"/>
      <c r="W290" s="74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30" customHeight="1">
      <c r="A291" s="1"/>
      <c r="B291" s="35"/>
      <c r="C291" s="36"/>
      <c r="D291" s="36"/>
      <c r="E291" s="252"/>
      <c r="F291" s="262"/>
      <c r="G291" s="38"/>
      <c r="H291" s="35"/>
      <c r="I291" s="35"/>
      <c r="J291" s="11"/>
      <c r="K291" s="268"/>
      <c r="L291" s="11"/>
      <c r="M291" s="39"/>
      <c r="N291" s="74"/>
      <c r="O291" s="74"/>
      <c r="P291" s="74"/>
      <c r="Q291" s="74"/>
      <c r="R291" s="78"/>
      <c r="S291" s="78"/>
      <c r="T291" s="74"/>
      <c r="U291" s="74"/>
      <c r="V291" s="74"/>
      <c r="W291" s="74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30" customHeight="1">
      <c r="A292" s="1"/>
      <c r="B292" s="35"/>
      <c r="C292" s="36"/>
      <c r="D292" s="36"/>
      <c r="E292" s="252"/>
      <c r="F292" s="262"/>
      <c r="G292" s="38"/>
      <c r="H292" s="35"/>
      <c r="I292" s="35"/>
      <c r="J292" s="11"/>
      <c r="K292" s="268"/>
      <c r="L292" s="11"/>
      <c r="M292" s="39"/>
      <c r="N292" s="74"/>
      <c r="O292" s="74"/>
      <c r="P292" s="74"/>
      <c r="Q292" s="74"/>
      <c r="R292" s="78"/>
      <c r="S292" s="78"/>
      <c r="T292" s="74"/>
      <c r="U292" s="74"/>
      <c r="V292" s="74"/>
      <c r="W292" s="74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30" customHeight="1">
      <c r="A293" s="1"/>
      <c r="B293" s="35"/>
      <c r="C293" s="36"/>
      <c r="D293" s="36"/>
      <c r="E293" s="252"/>
      <c r="F293" s="262"/>
      <c r="G293" s="38"/>
      <c r="H293" s="35"/>
      <c r="I293" s="35"/>
      <c r="J293" s="11"/>
      <c r="K293" s="268"/>
      <c r="L293" s="11"/>
      <c r="M293" s="39"/>
      <c r="N293" s="74"/>
      <c r="O293" s="74"/>
      <c r="P293" s="74"/>
      <c r="Q293" s="74"/>
      <c r="R293" s="78"/>
      <c r="S293" s="78"/>
      <c r="T293" s="74"/>
      <c r="U293" s="74"/>
      <c r="V293" s="74"/>
      <c r="W293" s="74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30" customHeight="1">
      <c r="A294" s="1"/>
      <c r="B294" s="35"/>
      <c r="C294" s="36"/>
      <c r="D294" s="36"/>
      <c r="E294" s="252"/>
      <c r="F294" s="262"/>
      <c r="G294" s="38"/>
      <c r="H294" s="35"/>
      <c r="I294" s="35"/>
      <c r="J294" s="11"/>
      <c r="K294" s="268"/>
      <c r="L294" s="11"/>
      <c r="M294" s="39"/>
      <c r="N294" s="74"/>
      <c r="O294" s="74"/>
      <c r="P294" s="74"/>
      <c r="Q294" s="74"/>
      <c r="R294" s="78"/>
      <c r="S294" s="78"/>
      <c r="T294" s="74"/>
      <c r="U294" s="74"/>
      <c r="V294" s="74"/>
      <c r="W294" s="74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30" customHeight="1">
      <c r="A295" s="1"/>
      <c r="B295" s="35"/>
      <c r="C295" s="36"/>
      <c r="D295" s="36"/>
      <c r="E295" s="252"/>
      <c r="F295" s="262"/>
      <c r="G295" s="38"/>
      <c r="H295" s="35"/>
      <c r="I295" s="35"/>
      <c r="J295" s="11"/>
      <c r="K295" s="268"/>
      <c r="L295" s="11"/>
      <c r="M295" s="39"/>
      <c r="N295" s="74"/>
      <c r="O295" s="74"/>
      <c r="P295" s="74"/>
      <c r="Q295" s="74"/>
      <c r="R295" s="78"/>
      <c r="S295" s="78"/>
      <c r="T295" s="74"/>
      <c r="U295" s="74"/>
      <c r="V295" s="74"/>
      <c r="W295" s="74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30" customHeight="1">
      <c r="A296" s="1"/>
      <c r="B296" s="35"/>
      <c r="C296" s="36"/>
      <c r="D296" s="36"/>
      <c r="E296" s="252"/>
      <c r="F296" s="262"/>
      <c r="G296" s="38"/>
      <c r="H296" s="35"/>
      <c r="I296" s="35"/>
      <c r="J296" s="11"/>
      <c r="K296" s="268"/>
      <c r="L296" s="11"/>
      <c r="M296" s="39"/>
      <c r="N296" s="74"/>
      <c r="O296" s="74"/>
      <c r="P296" s="74"/>
      <c r="Q296" s="74"/>
      <c r="R296" s="78"/>
      <c r="S296" s="78"/>
      <c r="T296" s="74"/>
      <c r="U296" s="74"/>
      <c r="V296" s="74"/>
      <c r="W296" s="74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30" customHeight="1">
      <c r="A297" s="1"/>
      <c r="B297" s="35"/>
      <c r="C297" s="36"/>
      <c r="D297" s="36"/>
      <c r="E297" s="252"/>
      <c r="F297" s="262"/>
      <c r="G297" s="38"/>
      <c r="H297" s="35"/>
      <c r="I297" s="35"/>
      <c r="J297" s="11"/>
      <c r="K297" s="268"/>
      <c r="L297" s="11"/>
      <c r="M297" s="39"/>
      <c r="N297" s="74"/>
      <c r="O297" s="74"/>
      <c r="P297" s="74"/>
      <c r="Q297" s="74"/>
      <c r="R297" s="78"/>
      <c r="S297" s="78"/>
      <c r="T297" s="74"/>
      <c r="U297" s="74"/>
      <c r="V297" s="74"/>
      <c r="W297" s="74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30" customHeight="1">
      <c r="A298" s="1"/>
      <c r="B298" s="35"/>
      <c r="C298" s="36"/>
      <c r="D298" s="36"/>
      <c r="E298" s="252"/>
      <c r="F298" s="262"/>
      <c r="G298" s="38"/>
      <c r="H298" s="35"/>
      <c r="I298" s="35"/>
      <c r="J298" s="11"/>
      <c r="K298" s="268"/>
      <c r="L298" s="11"/>
      <c r="M298" s="39"/>
      <c r="N298" s="74"/>
      <c r="O298" s="74"/>
      <c r="P298" s="74"/>
      <c r="Q298" s="74"/>
      <c r="R298" s="78"/>
      <c r="S298" s="78"/>
      <c r="T298" s="74"/>
      <c r="U298" s="74"/>
      <c r="V298" s="74"/>
      <c r="W298" s="74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30" customHeight="1">
      <c r="A299" s="1"/>
      <c r="B299" s="35"/>
      <c r="C299" s="36"/>
      <c r="D299" s="36"/>
      <c r="E299" s="252"/>
      <c r="F299" s="262"/>
      <c r="G299" s="38"/>
      <c r="H299" s="35"/>
      <c r="I299" s="35"/>
      <c r="J299" s="11"/>
      <c r="K299" s="268"/>
      <c r="L299" s="11"/>
      <c r="M299" s="39"/>
      <c r="N299" s="74"/>
      <c r="O299" s="74"/>
      <c r="P299" s="74"/>
      <c r="Q299" s="74"/>
      <c r="R299" s="78"/>
      <c r="S299" s="78"/>
      <c r="T299" s="74"/>
      <c r="U299" s="74"/>
      <c r="V299" s="74"/>
      <c r="W299" s="74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30" customHeight="1">
      <c r="A300" s="1"/>
      <c r="B300" s="35"/>
      <c r="C300" s="36"/>
      <c r="D300" s="36"/>
      <c r="E300" s="252"/>
      <c r="F300" s="262"/>
      <c r="G300" s="38"/>
      <c r="H300" s="35"/>
      <c r="I300" s="35"/>
      <c r="J300" s="11"/>
      <c r="K300" s="268"/>
      <c r="L300" s="11"/>
      <c r="M300" s="39"/>
      <c r="N300" s="74"/>
      <c r="O300" s="74"/>
      <c r="P300" s="74"/>
      <c r="Q300" s="74"/>
      <c r="R300" s="78"/>
      <c r="S300" s="78"/>
      <c r="T300" s="74"/>
      <c r="U300" s="74"/>
      <c r="V300" s="74"/>
      <c r="W300" s="74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30" customHeight="1">
      <c r="A301" s="1"/>
      <c r="B301" s="35"/>
      <c r="C301" s="36"/>
      <c r="D301" s="36"/>
      <c r="E301" s="252"/>
      <c r="F301" s="262"/>
      <c r="G301" s="38"/>
      <c r="H301" s="35"/>
      <c r="I301" s="35"/>
      <c r="J301" s="11"/>
      <c r="K301" s="268"/>
      <c r="L301" s="11"/>
      <c r="M301" s="39"/>
      <c r="N301" s="74"/>
      <c r="O301" s="74"/>
      <c r="P301" s="74"/>
      <c r="Q301" s="74"/>
      <c r="R301" s="78"/>
      <c r="S301" s="78"/>
      <c r="T301" s="74"/>
      <c r="U301" s="74"/>
      <c r="V301" s="74"/>
      <c r="W301" s="74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30" customHeight="1">
      <c r="A302" s="1"/>
      <c r="B302" s="35"/>
      <c r="C302" s="36"/>
      <c r="D302" s="36"/>
      <c r="E302" s="252"/>
      <c r="F302" s="262"/>
      <c r="G302" s="38"/>
      <c r="H302" s="35"/>
      <c r="I302" s="35"/>
      <c r="J302" s="11"/>
      <c r="K302" s="268"/>
      <c r="L302" s="11"/>
      <c r="M302" s="39"/>
      <c r="N302" s="74"/>
      <c r="O302" s="74"/>
      <c r="P302" s="74"/>
      <c r="Q302" s="74"/>
      <c r="R302" s="78"/>
      <c r="S302" s="78"/>
      <c r="T302" s="74"/>
      <c r="U302" s="74"/>
      <c r="V302" s="74"/>
      <c r="W302" s="74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30" customHeight="1">
      <c r="A303" s="1"/>
      <c r="B303" s="35"/>
      <c r="C303" s="36"/>
      <c r="D303" s="36"/>
      <c r="E303" s="252"/>
      <c r="F303" s="262"/>
      <c r="G303" s="38"/>
      <c r="H303" s="35"/>
      <c r="I303" s="35"/>
      <c r="J303" s="11"/>
      <c r="K303" s="268"/>
      <c r="L303" s="11"/>
      <c r="M303" s="39"/>
      <c r="N303" s="74"/>
      <c r="O303" s="74"/>
      <c r="P303" s="74"/>
      <c r="Q303" s="74"/>
      <c r="R303" s="78"/>
      <c r="S303" s="78"/>
      <c r="T303" s="74"/>
      <c r="U303" s="74"/>
      <c r="V303" s="74"/>
      <c r="W303" s="74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30" customHeight="1">
      <c r="A304" s="1"/>
      <c r="B304" s="35"/>
      <c r="C304" s="36"/>
      <c r="D304" s="36"/>
      <c r="E304" s="252"/>
      <c r="F304" s="262"/>
      <c r="G304" s="38"/>
      <c r="H304" s="35"/>
      <c r="I304" s="35"/>
      <c r="J304" s="11"/>
      <c r="K304" s="268"/>
      <c r="L304" s="11"/>
      <c r="M304" s="39"/>
      <c r="N304" s="74"/>
      <c r="O304" s="74"/>
      <c r="P304" s="74"/>
      <c r="Q304" s="74"/>
      <c r="R304" s="78"/>
      <c r="S304" s="78"/>
      <c r="T304" s="74"/>
      <c r="U304" s="74"/>
      <c r="V304" s="74"/>
      <c r="W304" s="74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30" customHeight="1">
      <c r="A305" s="1"/>
      <c r="B305" s="35"/>
      <c r="C305" s="36"/>
      <c r="D305" s="36"/>
      <c r="E305" s="252"/>
      <c r="F305" s="262"/>
      <c r="G305" s="38"/>
      <c r="H305" s="35"/>
      <c r="I305" s="35"/>
      <c r="J305" s="11"/>
      <c r="K305" s="268"/>
      <c r="L305" s="11"/>
      <c r="M305" s="39"/>
      <c r="N305" s="74"/>
      <c r="O305" s="74"/>
      <c r="P305" s="74"/>
      <c r="Q305" s="74"/>
      <c r="R305" s="78"/>
      <c r="S305" s="78"/>
      <c r="T305" s="74"/>
      <c r="U305" s="74"/>
      <c r="V305" s="74"/>
      <c r="W305" s="74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30" customHeight="1">
      <c r="A306" s="1"/>
      <c r="B306" s="35"/>
      <c r="C306" s="36"/>
      <c r="D306" s="36"/>
      <c r="E306" s="252"/>
      <c r="F306" s="262"/>
      <c r="G306" s="38"/>
      <c r="H306" s="35"/>
      <c r="I306" s="35"/>
      <c r="J306" s="11"/>
      <c r="K306" s="268"/>
      <c r="L306" s="11"/>
      <c r="M306" s="39"/>
      <c r="N306" s="74"/>
      <c r="O306" s="74"/>
      <c r="P306" s="74"/>
      <c r="Q306" s="74"/>
      <c r="R306" s="78"/>
      <c r="S306" s="78"/>
      <c r="T306" s="74"/>
      <c r="U306" s="74"/>
      <c r="V306" s="74"/>
      <c r="W306" s="74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30" customHeight="1">
      <c r="A307" s="1"/>
      <c r="B307" s="35"/>
      <c r="C307" s="36"/>
      <c r="D307" s="36"/>
      <c r="E307" s="252"/>
      <c r="F307" s="262"/>
      <c r="G307" s="38"/>
      <c r="H307" s="35"/>
      <c r="I307" s="35"/>
      <c r="J307" s="11"/>
      <c r="K307" s="268"/>
      <c r="L307" s="11"/>
      <c r="M307" s="39"/>
      <c r="N307" s="74"/>
      <c r="O307" s="74"/>
      <c r="P307" s="74"/>
      <c r="Q307" s="74"/>
      <c r="R307" s="78"/>
      <c r="S307" s="78"/>
      <c r="T307" s="74"/>
      <c r="U307" s="74"/>
      <c r="V307" s="74"/>
      <c r="W307" s="74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30" customHeight="1">
      <c r="A308" s="1"/>
      <c r="B308" s="35"/>
      <c r="C308" s="36"/>
      <c r="D308" s="36"/>
      <c r="E308" s="252"/>
      <c r="F308" s="262"/>
      <c r="G308" s="38"/>
      <c r="H308" s="35"/>
      <c r="I308" s="35"/>
      <c r="J308" s="11"/>
      <c r="K308" s="268"/>
      <c r="L308" s="11"/>
      <c r="M308" s="39"/>
      <c r="N308" s="74"/>
      <c r="O308" s="74"/>
      <c r="P308" s="74"/>
      <c r="Q308" s="74"/>
      <c r="R308" s="78"/>
      <c r="S308" s="78"/>
      <c r="T308" s="74"/>
      <c r="U308" s="74"/>
      <c r="V308" s="74"/>
      <c r="W308" s="74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30" customHeight="1">
      <c r="A309" s="1"/>
      <c r="B309" s="35"/>
      <c r="C309" s="36"/>
      <c r="D309" s="36"/>
      <c r="E309" s="252"/>
      <c r="F309" s="262"/>
      <c r="G309" s="38"/>
      <c r="H309" s="35"/>
      <c r="I309" s="35"/>
      <c r="J309" s="11"/>
      <c r="K309" s="268"/>
      <c r="L309" s="11"/>
      <c r="M309" s="39"/>
      <c r="N309" s="74"/>
      <c r="O309" s="74"/>
      <c r="P309" s="74"/>
      <c r="Q309" s="74"/>
      <c r="R309" s="78"/>
      <c r="S309" s="78"/>
      <c r="T309" s="74"/>
      <c r="U309" s="74"/>
      <c r="V309" s="74"/>
      <c r="W309" s="74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30" customHeight="1">
      <c r="A310" s="1"/>
      <c r="B310" s="35"/>
      <c r="C310" s="36"/>
      <c r="D310" s="36"/>
      <c r="E310" s="252"/>
      <c r="F310" s="262"/>
      <c r="G310" s="38"/>
      <c r="H310" s="35"/>
      <c r="I310" s="35"/>
      <c r="J310" s="11"/>
      <c r="K310" s="268"/>
      <c r="L310" s="11"/>
      <c r="M310" s="39"/>
      <c r="N310" s="74"/>
      <c r="O310" s="74"/>
      <c r="P310" s="74"/>
      <c r="Q310" s="74"/>
      <c r="R310" s="78"/>
      <c r="S310" s="78"/>
      <c r="T310" s="74"/>
      <c r="U310" s="74"/>
      <c r="V310" s="74"/>
      <c r="W310" s="74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30" customHeight="1">
      <c r="A311" s="1"/>
      <c r="B311" s="35"/>
      <c r="C311" s="36"/>
      <c r="D311" s="36"/>
      <c r="E311" s="252"/>
      <c r="F311" s="262"/>
      <c r="G311" s="38"/>
      <c r="H311" s="35"/>
      <c r="I311" s="35"/>
      <c r="J311" s="11"/>
      <c r="K311" s="268"/>
      <c r="L311" s="11"/>
      <c r="M311" s="39"/>
      <c r="N311" s="74"/>
      <c r="O311" s="74"/>
      <c r="P311" s="74"/>
      <c r="Q311" s="74"/>
      <c r="R311" s="78"/>
      <c r="S311" s="78"/>
      <c r="T311" s="74"/>
      <c r="U311" s="74"/>
      <c r="V311" s="74"/>
      <c r="W311" s="74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30" customHeight="1">
      <c r="A312" s="1"/>
      <c r="B312" s="35"/>
      <c r="C312" s="36"/>
      <c r="D312" s="36"/>
      <c r="E312" s="252"/>
      <c r="F312" s="262"/>
      <c r="G312" s="38"/>
      <c r="H312" s="35"/>
      <c r="I312" s="35"/>
      <c r="J312" s="11"/>
      <c r="K312" s="268"/>
      <c r="L312" s="11"/>
      <c r="M312" s="39"/>
      <c r="N312" s="74"/>
      <c r="O312" s="74"/>
      <c r="P312" s="74"/>
      <c r="Q312" s="74"/>
      <c r="R312" s="78"/>
      <c r="S312" s="78"/>
      <c r="T312" s="74"/>
      <c r="U312" s="74"/>
      <c r="V312" s="74"/>
      <c r="W312" s="74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30" customHeight="1">
      <c r="A313" s="1"/>
      <c r="B313" s="35"/>
      <c r="C313" s="36"/>
      <c r="D313" s="36"/>
      <c r="E313" s="252"/>
      <c r="F313" s="262"/>
      <c r="G313" s="38"/>
      <c r="H313" s="35"/>
      <c r="I313" s="35"/>
      <c r="J313" s="11"/>
      <c r="K313" s="268"/>
      <c r="L313" s="11"/>
      <c r="M313" s="39"/>
      <c r="N313" s="74"/>
      <c r="O313" s="74"/>
      <c r="P313" s="74"/>
      <c r="Q313" s="74"/>
      <c r="R313" s="78"/>
      <c r="S313" s="78"/>
      <c r="T313" s="74"/>
      <c r="U313" s="74"/>
      <c r="V313" s="74"/>
      <c r="W313" s="74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30" customHeight="1">
      <c r="A314" s="1"/>
      <c r="B314" s="35"/>
      <c r="C314" s="36"/>
      <c r="D314" s="36"/>
      <c r="E314" s="252"/>
      <c r="F314" s="262"/>
      <c r="G314" s="38"/>
      <c r="H314" s="35"/>
      <c r="I314" s="35"/>
      <c r="J314" s="11"/>
      <c r="K314" s="268"/>
      <c r="L314" s="11"/>
      <c r="M314" s="39"/>
      <c r="N314" s="74"/>
      <c r="O314" s="74"/>
      <c r="P314" s="74"/>
      <c r="Q314" s="74"/>
      <c r="R314" s="78"/>
      <c r="S314" s="78"/>
      <c r="T314" s="74"/>
      <c r="U314" s="74"/>
      <c r="V314" s="74"/>
      <c r="W314" s="74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30" customHeight="1">
      <c r="A315" s="1"/>
      <c r="B315" s="35"/>
      <c r="C315" s="36"/>
      <c r="D315" s="36"/>
      <c r="E315" s="252"/>
      <c r="F315" s="262"/>
      <c r="G315" s="38"/>
      <c r="H315" s="35"/>
      <c r="I315" s="35"/>
      <c r="J315" s="11"/>
      <c r="K315" s="268"/>
      <c r="L315" s="11"/>
      <c r="M315" s="39"/>
      <c r="N315" s="74"/>
      <c r="O315" s="74"/>
      <c r="P315" s="74"/>
      <c r="Q315" s="74"/>
      <c r="R315" s="78"/>
      <c r="S315" s="78"/>
      <c r="T315" s="74"/>
      <c r="U315" s="74"/>
      <c r="V315" s="74"/>
      <c r="W315" s="74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30" customHeight="1">
      <c r="A316" s="1"/>
      <c r="B316" s="35"/>
      <c r="C316" s="36"/>
      <c r="D316" s="36"/>
      <c r="E316" s="252"/>
      <c r="F316" s="262"/>
      <c r="G316" s="38"/>
      <c r="H316" s="35"/>
      <c r="I316" s="35"/>
      <c r="J316" s="11"/>
      <c r="K316" s="268"/>
      <c r="L316" s="11"/>
      <c r="M316" s="39"/>
      <c r="N316" s="74"/>
      <c r="O316" s="74"/>
      <c r="P316" s="74"/>
      <c r="Q316" s="74"/>
      <c r="R316" s="78"/>
      <c r="S316" s="78"/>
      <c r="T316" s="74"/>
      <c r="U316" s="74"/>
      <c r="V316" s="74"/>
      <c r="W316" s="74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30" customHeight="1">
      <c r="A317" s="1"/>
      <c r="B317" s="35"/>
      <c r="C317" s="36"/>
      <c r="D317" s="36"/>
      <c r="E317" s="252"/>
      <c r="F317" s="262"/>
      <c r="G317" s="38"/>
      <c r="H317" s="35"/>
      <c r="I317" s="35"/>
      <c r="J317" s="11"/>
      <c r="K317" s="268"/>
      <c r="L317" s="11"/>
      <c r="M317" s="39"/>
      <c r="N317" s="74"/>
      <c r="O317" s="74"/>
      <c r="P317" s="74"/>
      <c r="Q317" s="74"/>
      <c r="R317" s="78"/>
      <c r="S317" s="78"/>
      <c r="T317" s="74"/>
      <c r="U317" s="74"/>
      <c r="V317" s="74"/>
      <c r="W317" s="74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30" customHeight="1">
      <c r="A318" s="1"/>
      <c r="B318" s="35"/>
      <c r="C318" s="36"/>
      <c r="D318" s="36"/>
      <c r="E318" s="252"/>
      <c r="F318" s="262"/>
      <c r="G318" s="38"/>
      <c r="H318" s="35"/>
      <c r="I318" s="35"/>
      <c r="J318" s="11"/>
      <c r="K318" s="268"/>
      <c r="L318" s="11"/>
      <c r="M318" s="39"/>
      <c r="N318" s="74"/>
      <c r="O318" s="74"/>
      <c r="P318" s="74"/>
      <c r="Q318" s="74"/>
      <c r="R318" s="78"/>
      <c r="S318" s="78"/>
      <c r="T318" s="74"/>
      <c r="U318" s="74"/>
      <c r="V318" s="74"/>
      <c r="W318" s="74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30" customHeight="1">
      <c r="A319" s="1"/>
      <c r="B319" s="35"/>
      <c r="C319" s="36"/>
      <c r="D319" s="36"/>
      <c r="E319" s="252"/>
      <c r="F319" s="262"/>
      <c r="G319" s="38"/>
      <c r="H319" s="35"/>
      <c r="I319" s="35"/>
      <c r="J319" s="11"/>
      <c r="K319" s="268"/>
      <c r="L319" s="11"/>
      <c r="M319" s="39"/>
      <c r="N319" s="74"/>
      <c r="O319" s="74"/>
      <c r="P319" s="74"/>
      <c r="Q319" s="74"/>
      <c r="R319" s="78"/>
      <c r="S319" s="78"/>
      <c r="T319" s="74"/>
      <c r="U319" s="74"/>
      <c r="V319" s="74"/>
      <c r="W319" s="74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30" customHeight="1">
      <c r="A320" s="1"/>
      <c r="B320" s="35"/>
      <c r="C320" s="36"/>
      <c r="D320" s="36"/>
      <c r="E320" s="252"/>
      <c r="F320" s="262"/>
      <c r="G320" s="38"/>
      <c r="H320" s="35"/>
      <c r="I320" s="35"/>
      <c r="J320" s="11"/>
      <c r="K320" s="268"/>
      <c r="L320" s="11"/>
      <c r="M320" s="39"/>
      <c r="N320" s="74"/>
      <c r="O320" s="74"/>
      <c r="P320" s="74"/>
      <c r="Q320" s="74"/>
      <c r="R320" s="78"/>
      <c r="S320" s="78"/>
      <c r="T320" s="74"/>
      <c r="U320" s="74"/>
      <c r="V320" s="74"/>
      <c r="W320" s="74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30" customHeight="1">
      <c r="A321" s="1"/>
      <c r="B321" s="35"/>
      <c r="C321" s="36"/>
      <c r="D321" s="36"/>
      <c r="E321" s="252"/>
      <c r="F321" s="262"/>
      <c r="G321" s="38"/>
      <c r="H321" s="35"/>
      <c r="I321" s="35"/>
      <c r="J321" s="11"/>
      <c r="K321" s="268"/>
      <c r="L321" s="11"/>
      <c r="M321" s="39"/>
      <c r="N321" s="74"/>
      <c r="O321" s="74"/>
      <c r="P321" s="74"/>
      <c r="Q321" s="74"/>
      <c r="R321" s="78"/>
      <c r="S321" s="78"/>
      <c r="T321" s="74"/>
      <c r="U321" s="74"/>
      <c r="V321" s="74"/>
      <c r="W321" s="74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30" customHeight="1">
      <c r="A322" s="1"/>
      <c r="B322" s="35"/>
      <c r="C322" s="36"/>
      <c r="D322" s="36"/>
      <c r="E322" s="252"/>
      <c r="F322" s="262"/>
      <c r="G322" s="38"/>
      <c r="H322" s="35"/>
      <c r="I322" s="35"/>
      <c r="J322" s="11"/>
      <c r="K322" s="268"/>
      <c r="L322" s="11"/>
      <c r="M322" s="39"/>
      <c r="N322" s="74"/>
      <c r="O322" s="74"/>
      <c r="P322" s="74"/>
      <c r="Q322" s="74"/>
      <c r="R322" s="78"/>
      <c r="S322" s="78"/>
      <c r="T322" s="74"/>
      <c r="U322" s="74"/>
      <c r="V322" s="74"/>
      <c r="W322" s="74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30" customHeight="1">
      <c r="A323" s="1"/>
      <c r="B323" s="35"/>
      <c r="C323" s="36"/>
      <c r="D323" s="36"/>
      <c r="E323" s="252"/>
      <c r="F323" s="262"/>
      <c r="G323" s="38"/>
      <c r="H323" s="35"/>
      <c r="I323" s="35"/>
      <c r="J323" s="11"/>
      <c r="K323" s="268"/>
      <c r="L323" s="11"/>
      <c r="M323" s="39"/>
      <c r="N323" s="74"/>
      <c r="O323" s="74"/>
      <c r="P323" s="74"/>
      <c r="Q323" s="74"/>
      <c r="R323" s="78"/>
      <c r="S323" s="78"/>
      <c r="T323" s="74"/>
      <c r="U323" s="74"/>
      <c r="V323" s="74"/>
      <c r="W323" s="74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30" customHeight="1">
      <c r="A324" s="1"/>
      <c r="B324" s="35"/>
      <c r="C324" s="36"/>
      <c r="D324" s="36"/>
      <c r="E324" s="252"/>
      <c r="F324" s="262"/>
      <c r="G324" s="38"/>
      <c r="H324" s="35"/>
      <c r="I324" s="35"/>
      <c r="J324" s="11"/>
      <c r="K324" s="268"/>
      <c r="L324" s="11"/>
      <c r="M324" s="39"/>
      <c r="N324" s="74"/>
      <c r="O324" s="74"/>
      <c r="P324" s="74"/>
      <c r="Q324" s="74"/>
      <c r="R324" s="78"/>
      <c r="S324" s="78"/>
      <c r="T324" s="74"/>
      <c r="U324" s="74"/>
      <c r="V324" s="74"/>
      <c r="W324" s="74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30" customHeight="1">
      <c r="A325" s="1"/>
      <c r="B325" s="35"/>
      <c r="C325" s="36"/>
      <c r="D325" s="36"/>
      <c r="E325" s="252"/>
      <c r="F325" s="262"/>
      <c r="G325" s="38"/>
      <c r="H325" s="35"/>
      <c r="I325" s="35"/>
      <c r="J325" s="11"/>
      <c r="K325" s="268"/>
      <c r="L325" s="11"/>
      <c r="M325" s="39"/>
      <c r="N325" s="74"/>
      <c r="O325" s="74"/>
      <c r="P325" s="74"/>
      <c r="Q325" s="74"/>
      <c r="R325" s="78"/>
      <c r="S325" s="78"/>
      <c r="T325" s="74"/>
      <c r="U325" s="74"/>
      <c r="V325" s="74"/>
      <c r="W325" s="74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30" customHeight="1">
      <c r="A326" s="1"/>
      <c r="B326" s="35"/>
      <c r="C326" s="36"/>
      <c r="D326" s="36"/>
      <c r="E326" s="252"/>
      <c r="F326" s="262"/>
      <c r="G326" s="38"/>
      <c r="H326" s="35"/>
      <c r="I326" s="35"/>
      <c r="J326" s="11"/>
      <c r="K326" s="268"/>
      <c r="L326" s="11"/>
      <c r="M326" s="39"/>
      <c r="N326" s="74"/>
      <c r="O326" s="74"/>
      <c r="P326" s="74"/>
      <c r="Q326" s="74"/>
      <c r="R326" s="78"/>
      <c r="S326" s="78"/>
      <c r="T326" s="74"/>
      <c r="U326" s="74"/>
      <c r="V326" s="74"/>
      <c r="W326" s="74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30" customHeight="1">
      <c r="A327" s="1"/>
      <c r="B327" s="35"/>
      <c r="C327" s="36"/>
      <c r="D327" s="36"/>
      <c r="E327" s="252"/>
      <c r="F327" s="262"/>
      <c r="G327" s="38"/>
      <c r="H327" s="35"/>
      <c r="I327" s="35"/>
      <c r="J327" s="11"/>
      <c r="K327" s="268"/>
      <c r="L327" s="11"/>
      <c r="M327" s="39"/>
      <c r="N327" s="74"/>
      <c r="O327" s="74"/>
      <c r="P327" s="74"/>
      <c r="Q327" s="74"/>
      <c r="R327" s="78"/>
      <c r="S327" s="78"/>
      <c r="T327" s="74"/>
      <c r="U327" s="74"/>
      <c r="V327" s="74"/>
      <c r="W327" s="74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30" customHeight="1">
      <c r="A328" s="1"/>
      <c r="B328" s="35"/>
      <c r="C328" s="36"/>
      <c r="D328" s="36"/>
      <c r="E328" s="252"/>
      <c r="F328" s="262"/>
      <c r="G328" s="38"/>
      <c r="H328" s="35"/>
      <c r="I328" s="35"/>
      <c r="J328" s="11"/>
      <c r="K328" s="268"/>
      <c r="L328" s="11"/>
      <c r="M328" s="39"/>
      <c r="N328" s="74"/>
      <c r="O328" s="74"/>
      <c r="P328" s="74"/>
      <c r="Q328" s="74"/>
      <c r="R328" s="78"/>
      <c r="S328" s="78"/>
      <c r="T328" s="74"/>
      <c r="U328" s="74"/>
      <c r="V328" s="74"/>
      <c r="W328" s="74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30" customHeight="1">
      <c r="A329" s="1"/>
      <c r="B329" s="35"/>
      <c r="C329" s="36"/>
      <c r="D329" s="36"/>
      <c r="E329" s="252"/>
      <c r="F329" s="262"/>
      <c r="G329" s="38"/>
      <c r="H329" s="35"/>
      <c r="I329" s="35"/>
      <c r="J329" s="11"/>
      <c r="K329" s="268"/>
      <c r="L329" s="11"/>
      <c r="M329" s="39"/>
      <c r="N329" s="74"/>
      <c r="O329" s="74"/>
      <c r="P329" s="74"/>
      <c r="Q329" s="74"/>
      <c r="R329" s="78"/>
      <c r="S329" s="78"/>
      <c r="T329" s="74"/>
      <c r="U329" s="74"/>
      <c r="V329" s="74"/>
      <c r="W329" s="74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30" customHeight="1">
      <c r="A330" s="1"/>
      <c r="B330" s="35"/>
      <c r="C330" s="36"/>
      <c r="D330" s="36"/>
      <c r="E330" s="252"/>
      <c r="F330" s="262"/>
      <c r="G330" s="38"/>
      <c r="H330" s="35"/>
      <c r="I330" s="35"/>
      <c r="J330" s="11"/>
      <c r="K330" s="268"/>
      <c r="L330" s="11"/>
      <c r="M330" s="39"/>
      <c r="N330" s="74"/>
      <c r="O330" s="74"/>
      <c r="P330" s="74"/>
      <c r="Q330" s="74"/>
      <c r="R330" s="78"/>
      <c r="S330" s="78"/>
      <c r="T330" s="74"/>
      <c r="U330" s="74"/>
      <c r="V330" s="74"/>
      <c r="W330" s="74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30" customHeight="1">
      <c r="A331" s="1"/>
      <c r="B331" s="35"/>
      <c r="C331" s="36"/>
      <c r="D331" s="36"/>
      <c r="E331" s="252"/>
      <c r="F331" s="262"/>
      <c r="G331" s="38"/>
      <c r="H331" s="35"/>
      <c r="I331" s="35"/>
      <c r="J331" s="11"/>
      <c r="K331" s="268"/>
      <c r="L331" s="11"/>
      <c r="M331" s="39"/>
      <c r="N331" s="74"/>
      <c r="O331" s="74"/>
      <c r="P331" s="74"/>
      <c r="Q331" s="74"/>
      <c r="R331" s="78"/>
      <c r="S331" s="78"/>
      <c r="T331" s="74"/>
      <c r="U331" s="74"/>
      <c r="V331" s="74"/>
      <c r="W331" s="74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30" customHeight="1">
      <c r="A332" s="1"/>
      <c r="B332" s="35"/>
      <c r="C332" s="36"/>
      <c r="D332" s="36"/>
      <c r="E332" s="252"/>
      <c r="F332" s="262"/>
      <c r="G332" s="38"/>
      <c r="H332" s="35"/>
      <c r="I332" s="35"/>
      <c r="J332" s="11"/>
      <c r="K332" s="268"/>
      <c r="L332" s="11"/>
      <c r="M332" s="39"/>
      <c r="N332" s="74"/>
      <c r="O332" s="74"/>
      <c r="P332" s="74"/>
      <c r="Q332" s="74"/>
      <c r="R332" s="78"/>
      <c r="S332" s="78"/>
      <c r="T332" s="74"/>
      <c r="U332" s="74"/>
      <c r="V332" s="74"/>
      <c r="W332" s="74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30" customHeight="1">
      <c r="A333" s="1"/>
      <c r="B333" s="35"/>
      <c r="C333" s="36"/>
      <c r="D333" s="36"/>
      <c r="E333" s="252"/>
      <c r="F333" s="262"/>
      <c r="G333" s="38"/>
      <c r="H333" s="35"/>
      <c r="I333" s="35"/>
      <c r="J333" s="11"/>
      <c r="K333" s="268"/>
      <c r="L333" s="11"/>
      <c r="M333" s="39"/>
      <c r="N333" s="74"/>
      <c r="O333" s="74"/>
      <c r="P333" s="74"/>
      <c r="Q333" s="74"/>
      <c r="R333" s="78"/>
      <c r="S333" s="78"/>
      <c r="T333" s="74"/>
      <c r="U333" s="74"/>
      <c r="V333" s="74"/>
      <c r="W333" s="74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30" customHeight="1">
      <c r="A334" s="1"/>
      <c r="B334" s="35"/>
      <c r="C334" s="36"/>
      <c r="D334" s="36"/>
      <c r="E334" s="252"/>
      <c r="F334" s="262"/>
      <c r="G334" s="38"/>
      <c r="H334" s="35"/>
      <c r="I334" s="35"/>
      <c r="J334" s="11"/>
      <c r="K334" s="268"/>
      <c r="L334" s="11"/>
      <c r="M334" s="39"/>
      <c r="N334" s="74"/>
      <c r="O334" s="74"/>
      <c r="P334" s="74"/>
      <c r="Q334" s="74"/>
      <c r="R334" s="78"/>
      <c r="S334" s="78"/>
      <c r="T334" s="74"/>
      <c r="U334" s="74"/>
      <c r="V334" s="74"/>
      <c r="W334" s="74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30" customHeight="1">
      <c r="A335" s="1"/>
      <c r="B335" s="35"/>
      <c r="C335" s="36"/>
      <c r="D335" s="36"/>
      <c r="E335" s="252"/>
      <c r="F335" s="262"/>
      <c r="G335" s="38"/>
      <c r="H335" s="35"/>
      <c r="I335" s="35"/>
      <c r="J335" s="11"/>
      <c r="K335" s="268"/>
      <c r="L335" s="11"/>
      <c r="M335" s="39"/>
      <c r="N335" s="74"/>
      <c r="O335" s="74"/>
      <c r="P335" s="74"/>
      <c r="Q335" s="74"/>
      <c r="R335" s="78"/>
      <c r="S335" s="78"/>
      <c r="T335" s="74"/>
      <c r="U335" s="74"/>
      <c r="V335" s="74"/>
      <c r="W335" s="74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30" customHeight="1">
      <c r="A336" s="1"/>
      <c r="B336" s="35"/>
      <c r="C336" s="36"/>
      <c r="D336" s="36"/>
      <c r="E336" s="252"/>
      <c r="F336" s="262"/>
      <c r="G336" s="38"/>
      <c r="H336" s="35"/>
      <c r="I336" s="35"/>
      <c r="J336" s="11"/>
      <c r="K336" s="268"/>
      <c r="L336" s="11"/>
      <c r="M336" s="39"/>
      <c r="N336" s="74"/>
      <c r="O336" s="74"/>
      <c r="P336" s="74"/>
      <c r="Q336" s="74"/>
      <c r="R336" s="78"/>
      <c r="S336" s="78"/>
      <c r="T336" s="74"/>
      <c r="U336" s="74"/>
      <c r="V336" s="74"/>
      <c r="W336" s="74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30" customHeight="1">
      <c r="A337" s="1"/>
      <c r="B337" s="35"/>
      <c r="C337" s="36"/>
      <c r="D337" s="36"/>
      <c r="E337" s="252"/>
      <c r="F337" s="262"/>
      <c r="G337" s="38"/>
      <c r="H337" s="35"/>
      <c r="I337" s="35"/>
      <c r="J337" s="11"/>
      <c r="K337" s="268"/>
      <c r="L337" s="11"/>
      <c r="M337" s="39"/>
      <c r="N337" s="74"/>
      <c r="O337" s="74"/>
      <c r="P337" s="74"/>
      <c r="Q337" s="74"/>
      <c r="R337" s="78"/>
      <c r="S337" s="78"/>
      <c r="T337" s="74"/>
      <c r="U337" s="74"/>
      <c r="V337" s="74"/>
      <c r="W337" s="74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30" customHeight="1">
      <c r="A338" s="1"/>
      <c r="B338" s="35"/>
      <c r="C338" s="36"/>
      <c r="D338" s="36"/>
      <c r="E338" s="252"/>
      <c r="F338" s="262"/>
      <c r="G338" s="38"/>
      <c r="H338" s="35"/>
      <c r="I338" s="35"/>
      <c r="J338" s="11"/>
      <c r="K338" s="268"/>
      <c r="L338" s="11"/>
      <c r="M338" s="39"/>
      <c r="N338" s="74"/>
      <c r="O338" s="74"/>
      <c r="P338" s="74"/>
      <c r="Q338" s="74"/>
      <c r="R338" s="78"/>
      <c r="S338" s="78"/>
      <c r="T338" s="74"/>
      <c r="U338" s="74"/>
      <c r="V338" s="74"/>
      <c r="W338" s="74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30" customHeight="1">
      <c r="A339" s="1"/>
      <c r="B339" s="35"/>
      <c r="C339" s="36"/>
      <c r="D339" s="36"/>
      <c r="E339" s="252"/>
      <c r="F339" s="262"/>
      <c r="G339" s="38"/>
      <c r="H339" s="35"/>
      <c r="I339" s="35"/>
      <c r="J339" s="11"/>
      <c r="K339" s="268"/>
      <c r="L339" s="11"/>
      <c r="M339" s="39"/>
      <c r="N339" s="74"/>
      <c r="O339" s="74"/>
      <c r="P339" s="74"/>
      <c r="Q339" s="74"/>
      <c r="R339" s="78"/>
      <c r="S339" s="78"/>
      <c r="T339" s="74"/>
      <c r="U339" s="74"/>
      <c r="V339" s="74"/>
      <c r="W339" s="74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30" customHeight="1">
      <c r="A340" s="1"/>
      <c r="B340" s="35"/>
      <c r="C340" s="36"/>
      <c r="D340" s="36"/>
      <c r="E340" s="252"/>
      <c r="F340" s="262"/>
      <c r="G340" s="38"/>
      <c r="H340" s="35"/>
      <c r="I340" s="35"/>
      <c r="J340" s="11"/>
      <c r="K340" s="268"/>
      <c r="L340" s="11"/>
      <c r="M340" s="39"/>
      <c r="N340" s="74"/>
      <c r="O340" s="74"/>
      <c r="P340" s="74"/>
      <c r="Q340" s="74"/>
      <c r="R340" s="78"/>
      <c r="S340" s="78"/>
      <c r="T340" s="74"/>
      <c r="U340" s="74"/>
      <c r="V340" s="74"/>
      <c r="W340" s="74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30" customHeight="1">
      <c r="A341" s="1"/>
      <c r="B341" s="35"/>
      <c r="C341" s="36"/>
      <c r="D341" s="36"/>
      <c r="E341" s="252"/>
      <c r="F341" s="262"/>
      <c r="G341" s="38"/>
      <c r="H341" s="35"/>
      <c r="I341" s="35"/>
      <c r="J341" s="11"/>
      <c r="K341" s="268"/>
      <c r="L341" s="11"/>
      <c r="M341" s="39"/>
      <c r="N341" s="74"/>
      <c r="O341" s="74"/>
      <c r="P341" s="74"/>
      <c r="Q341" s="74"/>
      <c r="R341" s="78"/>
      <c r="S341" s="78"/>
      <c r="T341" s="74"/>
      <c r="U341" s="74"/>
      <c r="V341" s="74"/>
      <c r="W341" s="74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30" customHeight="1">
      <c r="A342" s="1"/>
      <c r="B342" s="35"/>
      <c r="C342" s="36"/>
      <c r="D342" s="36"/>
      <c r="E342" s="252"/>
      <c r="F342" s="262"/>
      <c r="G342" s="38"/>
      <c r="H342" s="35"/>
      <c r="I342" s="35"/>
      <c r="J342" s="11"/>
      <c r="K342" s="268"/>
      <c r="L342" s="11"/>
      <c r="M342" s="39"/>
      <c r="N342" s="74"/>
      <c r="O342" s="74"/>
      <c r="P342" s="74"/>
      <c r="Q342" s="74"/>
      <c r="R342" s="78"/>
      <c r="S342" s="78"/>
      <c r="T342" s="74"/>
      <c r="U342" s="74"/>
      <c r="V342" s="74"/>
      <c r="W342" s="74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30" customHeight="1">
      <c r="A343" s="1"/>
      <c r="B343" s="35"/>
      <c r="C343" s="36"/>
      <c r="D343" s="36"/>
      <c r="E343" s="252"/>
      <c r="F343" s="262"/>
      <c r="G343" s="38"/>
      <c r="H343" s="35"/>
      <c r="I343" s="35"/>
      <c r="J343" s="11"/>
      <c r="K343" s="268"/>
      <c r="L343" s="11"/>
      <c r="M343" s="39"/>
      <c r="N343" s="74"/>
      <c r="O343" s="74"/>
      <c r="P343" s="74"/>
      <c r="Q343" s="74"/>
      <c r="R343" s="78"/>
      <c r="S343" s="78"/>
      <c r="T343" s="74"/>
      <c r="U343" s="74"/>
      <c r="V343" s="74"/>
      <c r="W343" s="74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6.5" customHeight="1">
      <c r="A344" s="1"/>
      <c r="B344" s="17"/>
      <c r="C344" s="254"/>
      <c r="D344" s="17"/>
      <c r="E344" s="278"/>
      <c r="F344" s="262"/>
      <c r="G344" s="18"/>
      <c r="H344" s="17"/>
      <c r="I344" s="17"/>
      <c r="J344" s="17"/>
      <c r="K344" s="19"/>
      <c r="L344" s="19"/>
      <c r="M344" s="19"/>
      <c r="N344" s="74"/>
      <c r="O344" s="74"/>
      <c r="P344" s="74"/>
      <c r="Q344" s="74"/>
      <c r="R344" s="78"/>
      <c r="S344" s="78"/>
      <c r="T344" s="74"/>
      <c r="U344" s="74"/>
      <c r="V344" s="74"/>
      <c r="W344" s="74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6.5" customHeight="1">
      <c r="A345" s="1"/>
      <c r="B345" s="17"/>
      <c r="C345" s="254"/>
      <c r="D345" s="17"/>
      <c r="E345" s="278"/>
      <c r="F345" s="262"/>
      <c r="G345" s="18"/>
      <c r="H345" s="17"/>
      <c r="I345" s="17"/>
      <c r="J345" s="17"/>
      <c r="K345" s="19"/>
      <c r="L345" s="19"/>
      <c r="M345" s="19"/>
      <c r="N345" s="74"/>
      <c r="O345" s="74"/>
      <c r="P345" s="74"/>
      <c r="Q345" s="74"/>
      <c r="R345" s="78"/>
      <c r="S345" s="78"/>
      <c r="T345" s="74"/>
      <c r="U345" s="74"/>
      <c r="V345" s="74"/>
      <c r="W345" s="74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6.5" customHeight="1">
      <c r="A346" s="1"/>
      <c r="B346" s="17"/>
      <c r="C346" s="254"/>
      <c r="D346" s="17"/>
      <c r="E346" s="278"/>
      <c r="F346" s="262"/>
      <c r="G346" s="18"/>
      <c r="H346" s="17"/>
      <c r="I346" s="17"/>
      <c r="J346" s="17"/>
      <c r="K346" s="19"/>
      <c r="L346" s="19"/>
      <c r="M346" s="19"/>
      <c r="N346" s="74"/>
      <c r="O346" s="74"/>
      <c r="P346" s="74"/>
      <c r="Q346" s="74"/>
      <c r="R346" s="78"/>
      <c r="S346" s="78"/>
      <c r="T346" s="74"/>
      <c r="U346" s="74"/>
      <c r="V346" s="74"/>
      <c r="W346" s="74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6.5" customHeight="1">
      <c r="A347" s="1"/>
      <c r="B347" s="17"/>
      <c r="C347" s="254"/>
      <c r="D347" s="17"/>
      <c r="E347" s="278"/>
      <c r="F347" s="262"/>
      <c r="G347" s="18"/>
      <c r="H347" s="17"/>
      <c r="I347" s="17"/>
      <c r="J347" s="17"/>
      <c r="K347" s="19"/>
      <c r="L347" s="19"/>
      <c r="M347" s="19"/>
      <c r="N347" s="74"/>
      <c r="O347" s="74"/>
      <c r="P347" s="74"/>
      <c r="Q347" s="74"/>
      <c r="R347" s="78"/>
      <c r="S347" s="78"/>
      <c r="T347" s="74"/>
      <c r="U347" s="74"/>
      <c r="V347" s="74"/>
      <c r="W347" s="74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6.5" customHeight="1">
      <c r="A348" s="1"/>
      <c r="B348" s="17"/>
      <c r="C348" s="254"/>
      <c r="D348" s="17"/>
      <c r="E348" s="278"/>
      <c r="F348" s="262"/>
      <c r="G348" s="18"/>
      <c r="H348" s="17"/>
      <c r="I348" s="17"/>
      <c r="J348" s="17"/>
      <c r="K348" s="19"/>
      <c r="L348" s="19"/>
      <c r="M348" s="19"/>
      <c r="N348" s="74"/>
      <c r="O348" s="74"/>
      <c r="P348" s="74"/>
      <c r="Q348" s="74"/>
      <c r="R348" s="78"/>
      <c r="S348" s="78"/>
      <c r="T348" s="74"/>
      <c r="U348" s="74"/>
      <c r="V348" s="74"/>
      <c r="W348" s="74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6.5" customHeight="1">
      <c r="A349" s="1"/>
      <c r="B349" s="17"/>
      <c r="C349" s="254"/>
      <c r="D349" s="17"/>
      <c r="E349" s="278"/>
      <c r="F349" s="262"/>
      <c r="G349" s="18"/>
      <c r="H349" s="17"/>
      <c r="I349" s="17"/>
      <c r="J349" s="17"/>
      <c r="K349" s="19"/>
      <c r="L349" s="19"/>
      <c r="M349" s="19"/>
      <c r="N349" s="74"/>
      <c r="O349" s="74"/>
      <c r="P349" s="74"/>
      <c r="Q349" s="74"/>
      <c r="R349" s="78"/>
      <c r="S349" s="78"/>
      <c r="T349" s="74"/>
      <c r="U349" s="74"/>
      <c r="V349" s="74"/>
      <c r="W349" s="74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6.5" customHeight="1">
      <c r="A350" s="1"/>
      <c r="B350" s="17"/>
      <c r="C350" s="254"/>
      <c r="D350" s="17"/>
      <c r="E350" s="278"/>
      <c r="F350" s="262"/>
      <c r="G350" s="18"/>
      <c r="H350" s="17"/>
      <c r="I350" s="17"/>
      <c r="J350" s="17"/>
      <c r="K350" s="19"/>
      <c r="L350" s="19"/>
      <c r="M350" s="19"/>
      <c r="N350" s="74"/>
      <c r="O350" s="74"/>
      <c r="P350" s="74"/>
      <c r="Q350" s="74"/>
      <c r="R350" s="78"/>
      <c r="S350" s="78"/>
      <c r="T350" s="74"/>
      <c r="U350" s="74"/>
      <c r="V350" s="74"/>
      <c r="W350" s="74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6.5" customHeight="1">
      <c r="A351" s="1"/>
      <c r="B351" s="17"/>
      <c r="C351" s="254"/>
      <c r="D351" s="17"/>
      <c r="E351" s="278"/>
      <c r="F351" s="262"/>
      <c r="G351" s="18"/>
      <c r="H351" s="17"/>
      <c r="I351" s="17"/>
      <c r="J351" s="17"/>
      <c r="K351" s="19"/>
      <c r="L351" s="19"/>
      <c r="M351" s="19"/>
      <c r="N351" s="74"/>
      <c r="O351" s="74"/>
      <c r="P351" s="74"/>
      <c r="Q351" s="74"/>
      <c r="R351" s="78"/>
      <c r="S351" s="78"/>
      <c r="T351" s="74"/>
      <c r="U351" s="74"/>
      <c r="V351" s="74"/>
      <c r="W351" s="74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6.5" customHeight="1">
      <c r="A352" s="1"/>
      <c r="B352" s="17"/>
      <c r="C352" s="254"/>
      <c r="D352" s="17"/>
      <c r="E352" s="278"/>
      <c r="F352" s="262"/>
      <c r="G352" s="18"/>
      <c r="H352" s="17"/>
      <c r="I352" s="17"/>
      <c r="J352" s="17"/>
      <c r="K352" s="19"/>
      <c r="L352" s="19"/>
      <c r="M352" s="19"/>
      <c r="N352" s="74"/>
      <c r="O352" s="74"/>
      <c r="P352" s="74"/>
      <c r="Q352" s="74"/>
      <c r="R352" s="78"/>
      <c r="S352" s="78"/>
      <c r="T352" s="74"/>
      <c r="U352" s="74"/>
      <c r="V352" s="74"/>
      <c r="W352" s="74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6.5" customHeight="1">
      <c r="A353" s="1"/>
      <c r="B353" s="17"/>
      <c r="C353" s="254"/>
      <c r="D353" s="17"/>
      <c r="E353" s="278"/>
      <c r="F353" s="262"/>
      <c r="G353" s="18"/>
      <c r="H353" s="17"/>
      <c r="I353" s="17"/>
      <c r="J353" s="17"/>
      <c r="K353" s="19"/>
      <c r="L353" s="19"/>
      <c r="M353" s="19"/>
      <c r="N353" s="74"/>
      <c r="O353" s="74"/>
      <c r="P353" s="74"/>
      <c r="Q353" s="74"/>
      <c r="R353" s="78"/>
      <c r="S353" s="78"/>
      <c r="T353" s="74"/>
      <c r="U353" s="74"/>
      <c r="V353" s="74"/>
      <c r="W353" s="74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6.5" customHeight="1">
      <c r="A354" s="1"/>
      <c r="B354" s="17"/>
      <c r="C354" s="254"/>
      <c r="D354" s="17"/>
      <c r="E354" s="278"/>
      <c r="F354" s="262"/>
      <c r="G354" s="18"/>
      <c r="H354" s="17"/>
      <c r="I354" s="17"/>
      <c r="J354" s="17"/>
      <c r="K354" s="19"/>
      <c r="L354" s="19"/>
      <c r="M354" s="19"/>
      <c r="N354" s="74"/>
      <c r="O354" s="74"/>
      <c r="P354" s="74"/>
      <c r="Q354" s="74"/>
      <c r="R354" s="78"/>
      <c r="S354" s="78"/>
      <c r="T354" s="74"/>
      <c r="U354" s="74"/>
      <c r="V354" s="74"/>
      <c r="W354" s="74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6.5" customHeight="1">
      <c r="A355" s="1"/>
      <c r="B355" s="17"/>
      <c r="C355" s="254"/>
      <c r="D355" s="17"/>
      <c r="E355" s="278"/>
      <c r="F355" s="262"/>
      <c r="G355" s="18"/>
      <c r="H355" s="17"/>
      <c r="I355" s="17"/>
      <c r="J355" s="17"/>
      <c r="K355" s="19"/>
      <c r="L355" s="19"/>
      <c r="M355" s="19"/>
      <c r="N355" s="74"/>
      <c r="O355" s="74"/>
      <c r="P355" s="74"/>
      <c r="Q355" s="74"/>
      <c r="R355" s="78"/>
      <c r="S355" s="78"/>
      <c r="T355" s="74"/>
      <c r="U355" s="74"/>
      <c r="V355" s="74"/>
      <c r="W355" s="74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6.5" customHeight="1">
      <c r="A356" s="1"/>
      <c r="B356" s="17"/>
      <c r="C356" s="254"/>
      <c r="D356" s="17"/>
      <c r="E356" s="278"/>
      <c r="F356" s="262"/>
      <c r="G356" s="18"/>
      <c r="H356" s="17"/>
      <c r="I356" s="17"/>
      <c r="J356" s="17"/>
      <c r="K356" s="19"/>
      <c r="L356" s="19"/>
      <c r="M356" s="19"/>
      <c r="N356" s="74"/>
      <c r="O356" s="74"/>
      <c r="P356" s="74"/>
      <c r="Q356" s="74"/>
      <c r="R356" s="78"/>
      <c r="S356" s="78"/>
      <c r="T356" s="74"/>
      <c r="U356" s="74"/>
      <c r="V356" s="74"/>
      <c r="W356" s="74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6.5" customHeight="1">
      <c r="A357" s="1"/>
      <c r="B357" s="17"/>
      <c r="C357" s="254"/>
      <c r="D357" s="17"/>
      <c r="E357" s="278"/>
      <c r="F357" s="262"/>
      <c r="G357" s="18"/>
      <c r="H357" s="17"/>
      <c r="I357" s="17"/>
      <c r="J357" s="17"/>
      <c r="K357" s="19"/>
      <c r="L357" s="19"/>
      <c r="M357" s="19"/>
      <c r="N357" s="74"/>
      <c r="O357" s="74"/>
      <c r="P357" s="74"/>
      <c r="Q357" s="74"/>
      <c r="R357" s="78"/>
      <c r="S357" s="78"/>
      <c r="T357" s="74"/>
      <c r="U357" s="74"/>
      <c r="V357" s="74"/>
      <c r="W357" s="74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6.5" customHeight="1">
      <c r="A358" s="1"/>
      <c r="B358" s="17"/>
      <c r="C358" s="254"/>
      <c r="D358" s="17"/>
      <c r="E358" s="278"/>
      <c r="F358" s="262"/>
      <c r="G358" s="18"/>
      <c r="H358" s="17"/>
      <c r="I358" s="17"/>
      <c r="J358" s="17"/>
      <c r="K358" s="19"/>
      <c r="L358" s="19"/>
      <c r="M358" s="19"/>
      <c r="N358" s="74"/>
      <c r="O358" s="74"/>
      <c r="P358" s="74"/>
      <c r="Q358" s="74"/>
      <c r="R358" s="78"/>
      <c r="S358" s="78"/>
      <c r="T358" s="74"/>
      <c r="U358" s="74"/>
      <c r="V358" s="74"/>
      <c r="W358" s="74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6.5" customHeight="1">
      <c r="A359" s="1"/>
      <c r="B359" s="17"/>
      <c r="C359" s="254"/>
      <c r="D359" s="17"/>
      <c r="E359" s="278"/>
      <c r="F359" s="262"/>
      <c r="G359" s="18"/>
      <c r="H359" s="17"/>
      <c r="I359" s="17"/>
      <c r="J359" s="17"/>
      <c r="K359" s="19"/>
      <c r="L359" s="19"/>
      <c r="M359" s="19"/>
      <c r="N359" s="74"/>
      <c r="O359" s="74"/>
      <c r="P359" s="74"/>
      <c r="Q359" s="74"/>
      <c r="R359" s="78"/>
      <c r="S359" s="78"/>
      <c r="T359" s="74"/>
      <c r="U359" s="74"/>
      <c r="V359" s="74"/>
      <c r="W359" s="74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6.5" customHeight="1">
      <c r="A360" s="1"/>
      <c r="B360" s="17"/>
      <c r="C360" s="254"/>
      <c r="D360" s="17"/>
      <c r="E360" s="278"/>
      <c r="F360" s="262"/>
      <c r="G360" s="18"/>
      <c r="H360" s="17"/>
      <c r="I360" s="17"/>
      <c r="J360" s="17"/>
      <c r="K360" s="19"/>
      <c r="L360" s="19"/>
      <c r="M360" s="19"/>
      <c r="N360" s="74"/>
      <c r="O360" s="74"/>
      <c r="P360" s="74"/>
      <c r="Q360" s="74"/>
      <c r="R360" s="78"/>
      <c r="S360" s="78"/>
      <c r="T360" s="74"/>
      <c r="U360" s="74"/>
      <c r="V360" s="74"/>
      <c r="W360" s="74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6.5" customHeight="1">
      <c r="A361" s="1"/>
      <c r="B361" s="17"/>
      <c r="C361" s="254"/>
      <c r="D361" s="17"/>
      <c r="E361" s="278"/>
      <c r="F361" s="262"/>
      <c r="G361" s="18"/>
      <c r="H361" s="17"/>
      <c r="I361" s="17"/>
      <c r="J361" s="17"/>
      <c r="K361" s="19"/>
      <c r="L361" s="19"/>
      <c r="M361" s="19"/>
      <c r="N361" s="74"/>
      <c r="O361" s="74"/>
      <c r="P361" s="74"/>
      <c r="Q361" s="74"/>
      <c r="R361" s="78"/>
      <c r="S361" s="78"/>
      <c r="T361" s="74"/>
      <c r="U361" s="74"/>
      <c r="V361" s="74"/>
      <c r="W361" s="74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6.5" customHeight="1">
      <c r="A362" s="1"/>
      <c r="B362" s="17"/>
      <c r="C362" s="254"/>
      <c r="D362" s="17"/>
      <c r="E362" s="278"/>
      <c r="F362" s="262"/>
      <c r="G362" s="18"/>
      <c r="H362" s="17"/>
      <c r="I362" s="17"/>
      <c r="J362" s="17"/>
      <c r="K362" s="19"/>
      <c r="L362" s="19"/>
      <c r="M362" s="19"/>
      <c r="N362" s="74"/>
      <c r="O362" s="74"/>
      <c r="P362" s="74"/>
      <c r="Q362" s="74"/>
      <c r="R362" s="78"/>
      <c r="S362" s="78"/>
      <c r="T362" s="74"/>
      <c r="U362" s="74"/>
      <c r="V362" s="74"/>
      <c r="W362" s="74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6.5" customHeight="1">
      <c r="A363" s="1"/>
      <c r="B363" s="17"/>
      <c r="C363" s="254"/>
      <c r="D363" s="17"/>
      <c r="E363" s="278"/>
      <c r="F363" s="262"/>
      <c r="G363" s="18"/>
      <c r="H363" s="17"/>
      <c r="I363" s="17"/>
      <c r="J363" s="17"/>
      <c r="K363" s="19"/>
      <c r="L363" s="19"/>
      <c r="M363" s="19"/>
      <c r="N363" s="74"/>
      <c r="O363" s="74"/>
      <c r="P363" s="74"/>
      <c r="Q363" s="74"/>
      <c r="R363" s="78"/>
      <c r="S363" s="78"/>
      <c r="T363" s="74"/>
      <c r="U363" s="74"/>
      <c r="V363" s="74"/>
      <c r="W363" s="74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6.5" customHeight="1">
      <c r="A364" s="1"/>
      <c r="B364" s="17"/>
      <c r="C364" s="254"/>
      <c r="D364" s="17"/>
      <c r="E364" s="278"/>
      <c r="F364" s="262"/>
      <c r="G364" s="18"/>
      <c r="H364" s="17"/>
      <c r="I364" s="17"/>
      <c r="J364" s="17"/>
      <c r="K364" s="19"/>
      <c r="L364" s="19"/>
      <c r="M364" s="19"/>
      <c r="N364" s="74"/>
      <c r="O364" s="74"/>
      <c r="P364" s="74"/>
      <c r="Q364" s="74"/>
      <c r="R364" s="78"/>
      <c r="S364" s="78"/>
      <c r="T364" s="74"/>
      <c r="U364" s="74"/>
      <c r="V364" s="74"/>
      <c r="W364" s="74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6.5" customHeight="1">
      <c r="A365" s="1"/>
      <c r="B365" s="17"/>
      <c r="C365" s="254"/>
      <c r="D365" s="17"/>
      <c r="E365" s="278"/>
      <c r="F365" s="262"/>
      <c r="G365" s="18"/>
      <c r="H365" s="17"/>
      <c r="I365" s="17"/>
      <c r="J365" s="17"/>
      <c r="K365" s="19"/>
      <c r="L365" s="19"/>
      <c r="M365" s="19"/>
      <c r="N365" s="74"/>
      <c r="O365" s="74"/>
      <c r="P365" s="74"/>
      <c r="Q365" s="74"/>
      <c r="R365" s="78"/>
      <c r="S365" s="78"/>
      <c r="T365" s="74"/>
      <c r="U365" s="74"/>
      <c r="V365" s="74"/>
      <c r="W365" s="74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6.5" customHeight="1">
      <c r="A366" s="1"/>
      <c r="B366" s="17"/>
      <c r="C366" s="254"/>
      <c r="D366" s="17"/>
      <c r="E366" s="278"/>
      <c r="F366" s="262"/>
      <c r="G366" s="18"/>
      <c r="H366" s="17"/>
      <c r="I366" s="17"/>
      <c r="J366" s="17"/>
      <c r="K366" s="19"/>
      <c r="L366" s="19"/>
      <c r="M366" s="19"/>
      <c r="N366" s="74"/>
      <c r="O366" s="74"/>
      <c r="P366" s="74"/>
      <c r="Q366" s="74"/>
      <c r="R366" s="78"/>
      <c r="S366" s="78"/>
      <c r="T366" s="74"/>
      <c r="U366" s="74"/>
      <c r="V366" s="74"/>
      <c r="W366" s="74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6.5" customHeight="1">
      <c r="A367" s="1"/>
      <c r="B367" s="17"/>
      <c r="C367" s="254"/>
      <c r="D367" s="17"/>
      <c r="E367" s="278"/>
      <c r="F367" s="262"/>
      <c r="G367" s="18"/>
      <c r="H367" s="17"/>
      <c r="I367" s="17"/>
      <c r="J367" s="17"/>
      <c r="K367" s="19"/>
      <c r="L367" s="19"/>
      <c r="M367" s="19"/>
      <c r="N367" s="74"/>
      <c r="O367" s="74"/>
      <c r="P367" s="74"/>
      <c r="Q367" s="74"/>
      <c r="R367" s="78"/>
      <c r="S367" s="78"/>
      <c r="T367" s="74"/>
      <c r="U367" s="74"/>
      <c r="V367" s="74"/>
      <c r="W367" s="74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6.5" customHeight="1">
      <c r="A368" s="1"/>
      <c r="B368" s="17"/>
      <c r="C368" s="254"/>
      <c r="D368" s="17"/>
      <c r="E368" s="278"/>
      <c r="F368" s="262"/>
      <c r="G368" s="18"/>
      <c r="H368" s="17"/>
      <c r="I368" s="17"/>
      <c r="J368" s="17"/>
      <c r="K368" s="19"/>
      <c r="L368" s="19"/>
      <c r="M368" s="19"/>
      <c r="N368" s="74"/>
      <c r="O368" s="74"/>
      <c r="P368" s="74"/>
      <c r="Q368" s="74"/>
      <c r="R368" s="78"/>
      <c r="S368" s="78"/>
      <c r="T368" s="74"/>
      <c r="U368" s="74"/>
      <c r="V368" s="74"/>
      <c r="W368" s="74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6.5" customHeight="1">
      <c r="A369" s="1"/>
      <c r="B369" s="17"/>
      <c r="C369" s="254"/>
      <c r="D369" s="17"/>
      <c r="E369" s="278"/>
      <c r="F369" s="262"/>
      <c r="G369" s="18"/>
      <c r="H369" s="17"/>
      <c r="I369" s="17"/>
      <c r="J369" s="17"/>
      <c r="K369" s="19"/>
      <c r="L369" s="19"/>
      <c r="M369" s="19"/>
      <c r="N369" s="74"/>
      <c r="O369" s="74"/>
      <c r="P369" s="74"/>
      <c r="Q369" s="74"/>
      <c r="R369" s="78"/>
      <c r="S369" s="78"/>
      <c r="T369" s="74"/>
      <c r="U369" s="74"/>
      <c r="V369" s="74"/>
      <c r="W369" s="74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6.5" customHeight="1">
      <c r="A370" s="1"/>
      <c r="B370" s="17"/>
      <c r="C370" s="254"/>
      <c r="D370" s="17"/>
      <c r="E370" s="278"/>
      <c r="F370" s="262"/>
      <c r="G370" s="18"/>
      <c r="H370" s="17"/>
      <c r="I370" s="17"/>
      <c r="J370" s="17"/>
      <c r="K370" s="19"/>
      <c r="L370" s="19"/>
      <c r="M370" s="19"/>
      <c r="N370" s="74"/>
      <c r="O370" s="74"/>
      <c r="P370" s="74"/>
      <c r="Q370" s="74"/>
      <c r="R370" s="78"/>
      <c r="S370" s="78"/>
      <c r="T370" s="74"/>
      <c r="U370" s="74"/>
      <c r="V370" s="74"/>
      <c r="W370" s="74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6.5" customHeight="1">
      <c r="A371" s="1"/>
      <c r="B371" s="17"/>
      <c r="C371" s="254"/>
      <c r="D371" s="17"/>
      <c r="E371" s="278"/>
      <c r="F371" s="262"/>
      <c r="G371" s="18"/>
      <c r="H371" s="17"/>
      <c r="I371" s="17"/>
      <c r="J371" s="17"/>
      <c r="K371" s="19"/>
      <c r="L371" s="19"/>
      <c r="M371" s="19"/>
      <c r="N371" s="74"/>
      <c r="O371" s="74"/>
      <c r="P371" s="74"/>
      <c r="Q371" s="74"/>
      <c r="R371" s="78"/>
      <c r="S371" s="78"/>
      <c r="T371" s="74"/>
      <c r="U371" s="74"/>
      <c r="V371" s="74"/>
      <c r="W371" s="74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6.5" customHeight="1">
      <c r="A372" s="1"/>
      <c r="B372" s="17"/>
      <c r="C372" s="254"/>
      <c r="D372" s="17"/>
      <c r="E372" s="278"/>
      <c r="F372" s="262"/>
      <c r="G372" s="18"/>
      <c r="H372" s="17"/>
      <c r="I372" s="17"/>
      <c r="J372" s="17"/>
      <c r="K372" s="19"/>
      <c r="L372" s="19"/>
      <c r="M372" s="19"/>
      <c r="N372" s="74"/>
      <c r="O372" s="74"/>
      <c r="P372" s="74"/>
      <c r="Q372" s="74"/>
      <c r="R372" s="78"/>
      <c r="S372" s="78"/>
      <c r="T372" s="74"/>
      <c r="U372" s="74"/>
      <c r="V372" s="74"/>
      <c r="W372" s="74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6.5" customHeight="1">
      <c r="A373" s="1"/>
      <c r="B373" s="17"/>
      <c r="C373" s="254"/>
      <c r="D373" s="17"/>
      <c r="E373" s="278"/>
      <c r="F373" s="262"/>
      <c r="G373" s="18"/>
      <c r="H373" s="17"/>
      <c r="I373" s="17"/>
      <c r="J373" s="17"/>
      <c r="K373" s="19"/>
      <c r="L373" s="19"/>
      <c r="M373" s="19"/>
      <c r="N373" s="74"/>
      <c r="O373" s="74"/>
      <c r="P373" s="74"/>
      <c r="Q373" s="74"/>
      <c r="R373" s="78"/>
      <c r="S373" s="78"/>
      <c r="T373" s="74"/>
      <c r="U373" s="74"/>
      <c r="V373" s="74"/>
      <c r="W373" s="74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6.5" customHeight="1">
      <c r="A374" s="1"/>
      <c r="B374" s="17"/>
      <c r="C374" s="254"/>
      <c r="D374" s="17"/>
      <c r="E374" s="278"/>
      <c r="F374" s="262"/>
      <c r="G374" s="18"/>
      <c r="H374" s="17"/>
      <c r="I374" s="17"/>
      <c r="J374" s="17"/>
      <c r="K374" s="19"/>
      <c r="L374" s="19"/>
      <c r="M374" s="19"/>
      <c r="N374" s="74"/>
      <c r="O374" s="74"/>
      <c r="P374" s="74"/>
      <c r="Q374" s="74"/>
      <c r="R374" s="78"/>
      <c r="S374" s="78"/>
      <c r="T374" s="74"/>
      <c r="U374" s="74"/>
      <c r="V374" s="74"/>
      <c r="W374" s="74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6.5" customHeight="1">
      <c r="A375" s="1"/>
      <c r="B375" s="17"/>
      <c r="C375" s="254"/>
      <c r="D375" s="17"/>
      <c r="E375" s="278"/>
      <c r="F375" s="262"/>
      <c r="G375" s="18"/>
      <c r="H375" s="17"/>
      <c r="I375" s="17"/>
      <c r="J375" s="17"/>
      <c r="K375" s="19"/>
      <c r="L375" s="19"/>
      <c r="M375" s="19"/>
      <c r="N375" s="74"/>
      <c r="O375" s="74"/>
      <c r="P375" s="74"/>
      <c r="Q375" s="74"/>
      <c r="R375" s="78"/>
      <c r="S375" s="78"/>
      <c r="T375" s="74"/>
      <c r="U375" s="74"/>
      <c r="V375" s="74"/>
      <c r="W375" s="74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6.5" customHeight="1">
      <c r="A376" s="1"/>
      <c r="B376" s="17"/>
      <c r="C376" s="254"/>
      <c r="D376" s="17"/>
      <c r="E376" s="278"/>
      <c r="F376" s="262"/>
      <c r="G376" s="18"/>
      <c r="H376" s="17"/>
      <c r="I376" s="17"/>
      <c r="J376" s="17"/>
      <c r="K376" s="19"/>
      <c r="L376" s="19"/>
      <c r="M376" s="19"/>
      <c r="N376" s="74"/>
      <c r="O376" s="74"/>
      <c r="P376" s="74"/>
      <c r="Q376" s="74"/>
      <c r="R376" s="78"/>
      <c r="S376" s="78"/>
      <c r="T376" s="74"/>
      <c r="U376" s="74"/>
      <c r="V376" s="74"/>
      <c r="W376" s="74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6.5" customHeight="1">
      <c r="A377" s="1"/>
      <c r="B377" s="17"/>
      <c r="C377" s="254"/>
      <c r="D377" s="17"/>
      <c r="E377" s="278"/>
      <c r="F377" s="262"/>
      <c r="G377" s="18"/>
      <c r="H377" s="17"/>
      <c r="I377" s="17"/>
      <c r="J377" s="17"/>
      <c r="K377" s="19"/>
      <c r="L377" s="19"/>
      <c r="M377" s="19"/>
      <c r="N377" s="74"/>
      <c r="O377" s="74"/>
      <c r="P377" s="74"/>
      <c r="Q377" s="74"/>
      <c r="R377" s="78"/>
      <c r="S377" s="78"/>
      <c r="T377" s="74"/>
      <c r="U377" s="74"/>
      <c r="V377" s="74"/>
      <c r="W377" s="74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6.5" customHeight="1">
      <c r="A378" s="1"/>
      <c r="B378" s="17"/>
      <c r="C378" s="254"/>
      <c r="D378" s="17"/>
      <c r="E378" s="278"/>
      <c r="F378" s="262"/>
      <c r="G378" s="18"/>
      <c r="H378" s="17"/>
      <c r="I378" s="17"/>
      <c r="J378" s="17"/>
      <c r="K378" s="19"/>
      <c r="L378" s="19"/>
      <c r="M378" s="19"/>
      <c r="N378" s="74"/>
      <c r="O378" s="74"/>
      <c r="P378" s="74"/>
      <c r="Q378" s="74"/>
      <c r="R378" s="78"/>
      <c r="S378" s="78"/>
      <c r="T378" s="74"/>
      <c r="U378" s="74"/>
      <c r="V378" s="74"/>
      <c r="W378" s="74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6.5" customHeight="1">
      <c r="A379" s="1"/>
      <c r="B379" s="17"/>
      <c r="C379" s="254"/>
      <c r="D379" s="17"/>
      <c r="E379" s="278"/>
      <c r="F379" s="262"/>
      <c r="G379" s="18"/>
      <c r="H379" s="17"/>
      <c r="I379" s="17"/>
      <c r="J379" s="17"/>
      <c r="K379" s="19"/>
      <c r="L379" s="19"/>
      <c r="M379" s="19"/>
      <c r="N379" s="74"/>
      <c r="O379" s="74"/>
      <c r="P379" s="74"/>
      <c r="Q379" s="74"/>
      <c r="R379" s="78"/>
      <c r="S379" s="78"/>
      <c r="T379" s="74"/>
      <c r="U379" s="74"/>
      <c r="V379" s="74"/>
      <c r="W379" s="74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6.5" customHeight="1">
      <c r="A380" s="1"/>
      <c r="B380" s="17"/>
      <c r="C380" s="254"/>
      <c r="D380" s="17"/>
      <c r="E380" s="278"/>
      <c r="F380" s="262"/>
      <c r="G380" s="18"/>
      <c r="H380" s="17"/>
      <c r="I380" s="17"/>
      <c r="J380" s="17"/>
      <c r="K380" s="19"/>
      <c r="L380" s="19"/>
      <c r="M380" s="19"/>
      <c r="N380" s="74"/>
      <c r="O380" s="74"/>
      <c r="P380" s="74"/>
      <c r="Q380" s="74"/>
      <c r="R380" s="78"/>
      <c r="S380" s="78"/>
      <c r="T380" s="74"/>
      <c r="U380" s="74"/>
      <c r="V380" s="74"/>
      <c r="W380" s="74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6.5" customHeight="1">
      <c r="A381" s="1"/>
      <c r="B381" s="17"/>
      <c r="C381" s="254"/>
      <c r="D381" s="17"/>
      <c r="E381" s="278"/>
      <c r="F381" s="262"/>
      <c r="G381" s="18"/>
      <c r="H381" s="17"/>
      <c r="I381" s="17"/>
      <c r="J381" s="17"/>
      <c r="K381" s="19"/>
      <c r="L381" s="19"/>
      <c r="M381" s="19"/>
      <c r="N381" s="74"/>
      <c r="O381" s="74"/>
      <c r="P381" s="74"/>
      <c r="Q381" s="74"/>
      <c r="R381" s="78"/>
      <c r="S381" s="78"/>
      <c r="T381" s="74"/>
      <c r="U381" s="74"/>
      <c r="V381" s="74"/>
      <c r="W381" s="74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6.5" customHeight="1">
      <c r="A382" s="1"/>
      <c r="B382" s="17"/>
      <c r="C382" s="254"/>
      <c r="D382" s="17"/>
      <c r="E382" s="278"/>
      <c r="F382" s="262"/>
      <c r="G382" s="18"/>
      <c r="H382" s="17"/>
      <c r="I382" s="17"/>
      <c r="J382" s="17"/>
      <c r="K382" s="19"/>
      <c r="L382" s="19"/>
      <c r="M382" s="19"/>
      <c r="N382" s="74"/>
      <c r="O382" s="74"/>
      <c r="P382" s="74"/>
      <c r="Q382" s="74"/>
      <c r="R382" s="78"/>
      <c r="S382" s="78"/>
      <c r="T382" s="74"/>
      <c r="U382" s="74"/>
      <c r="V382" s="74"/>
      <c r="W382" s="74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6.5" customHeight="1">
      <c r="A383" s="1"/>
      <c r="B383" s="17"/>
      <c r="C383" s="254"/>
      <c r="D383" s="17"/>
      <c r="E383" s="278"/>
      <c r="F383" s="262"/>
      <c r="G383" s="18"/>
      <c r="H383" s="17"/>
      <c r="I383" s="17"/>
      <c r="J383" s="17"/>
      <c r="K383" s="19"/>
      <c r="L383" s="19"/>
      <c r="M383" s="19"/>
      <c r="N383" s="74"/>
      <c r="O383" s="74"/>
      <c r="P383" s="74"/>
      <c r="Q383" s="74"/>
      <c r="R383" s="78"/>
      <c r="S383" s="78"/>
      <c r="T383" s="74"/>
      <c r="U383" s="74"/>
      <c r="V383" s="74"/>
      <c r="W383" s="74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6.5" customHeight="1">
      <c r="A384" s="1"/>
      <c r="B384" s="17"/>
      <c r="C384" s="254"/>
      <c r="D384" s="17"/>
      <c r="E384" s="278"/>
      <c r="F384" s="262"/>
      <c r="G384" s="18"/>
      <c r="H384" s="17"/>
      <c r="I384" s="17"/>
      <c r="J384" s="17"/>
      <c r="K384" s="19"/>
      <c r="L384" s="19"/>
      <c r="M384" s="19"/>
      <c r="N384" s="74"/>
      <c r="O384" s="74"/>
      <c r="P384" s="74"/>
      <c r="Q384" s="74"/>
      <c r="R384" s="78"/>
      <c r="S384" s="78"/>
      <c r="T384" s="74"/>
      <c r="U384" s="74"/>
      <c r="V384" s="74"/>
      <c r="W384" s="74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6.5" customHeight="1">
      <c r="A385" s="1"/>
      <c r="B385" s="17"/>
      <c r="C385" s="254"/>
      <c r="D385" s="17"/>
      <c r="E385" s="278"/>
      <c r="F385" s="262"/>
      <c r="G385" s="18"/>
      <c r="H385" s="17"/>
      <c r="I385" s="17"/>
      <c r="J385" s="17"/>
      <c r="K385" s="19"/>
      <c r="L385" s="19"/>
      <c r="M385" s="19"/>
      <c r="N385" s="74"/>
      <c r="O385" s="74"/>
      <c r="P385" s="74"/>
      <c r="Q385" s="74"/>
      <c r="R385" s="78"/>
      <c r="S385" s="78"/>
      <c r="T385" s="74"/>
      <c r="U385" s="74"/>
      <c r="V385" s="74"/>
      <c r="W385" s="74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6.5" customHeight="1">
      <c r="A386" s="1"/>
      <c r="B386" s="17"/>
      <c r="C386" s="254"/>
      <c r="D386" s="17"/>
      <c r="E386" s="278"/>
      <c r="F386" s="262"/>
      <c r="G386" s="18"/>
      <c r="H386" s="17"/>
      <c r="I386" s="17"/>
      <c r="J386" s="17"/>
      <c r="K386" s="19"/>
      <c r="L386" s="19"/>
      <c r="M386" s="19"/>
      <c r="N386" s="74"/>
      <c r="O386" s="74"/>
      <c r="P386" s="74"/>
      <c r="Q386" s="74"/>
      <c r="R386" s="78"/>
      <c r="S386" s="78"/>
      <c r="T386" s="74"/>
      <c r="U386" s="74"/>
      <c r="V386" s="74"/>
      <c r="W386" s="74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6.5" customHeight="1">
      <c r="A387" s="1"/>
      <c r="B387" s="17"/>
      <c r="C387" s="254"/>
      <c r="D387" s="17"/>
      <c r="E387" s="278"/>
      <c r="F387" s="262"/>
      <c r="G387" s="18"/>
      <c r="H387" s="17"/>
      <c r="I387" s="17"/>
      <c r="J387" s="17"/>
      <c r="K387" s="19"/>
      <c r="L387" s="19"/>
      <c r="M387" s="19"/>
      <c r="N387" s="74"/>
      <c r="O387" s="74"/>
      <c r="P387" s="74"/>
      <c r="Q387" s="74"/>
      <c r="R387" s="78"/>
      <c r="S387" s="78"/>
      <c r="T387" s="74"/>
      <c r="U387" s="74"/>
      <c r="V387" s="74"/>
      <c r="W387" s="74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6.5" customHeight="1">
      <c r="A388" s="1"/>
      <c r="B388" s="17"/>
      <c r="C388" s="254"/>
      <c r="D388" s="17"/>
      <c r="E388" s="278"/>
      <c r="F388" s="262"/>
      <c r="G388" s="18"/>
      <c r="H388" s="17"/>
      <c r="I388" s="17"/>
      <c r="J388" s="17"/>
      <c r="K388" s="19"/>
      <c r="L388" s="19"/>
      <c r="M388" s="19"/>
      <c r="N388" s="74"/>
      <c r="O388" s="74"/>
      <c r="P388" s="74"/>
      <c r="Q388" s="74"/>
      <c r="R388" s="78"/>
      <c r="S388" s="78"/>
      <c r="T388" s="74"/>
      <c r="U388" s="74"/>
      <c r="V388" s="74"/>
      <c r="W388" s="74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6.5" customHeight="1">
      <c r="A389" s="1"/>
      <c r="B389" s="17"/>
      <c r="C389" s="254"/>
      <c r="D389" s="17"/>
      <c r="E389" s="278"/>
      <c r="F389" s="262"/>
      <c r="G389" s="18"/>
      <c r="H389" s="17"/>
      <c r="I389" s="17"/>
      <c r="J389" s="17"/>
      <c r="K389" s="19"/>
      <c r="L389" s="19"/>
      <c r="M389" s="19"/>
      <c r="N389" s="74"/>
      <c r="O389" s="74"/>
      <c r="P389" s="74"/>
      <c r="Q389" s="74"/>
      <c r="R389" s="78"/>
      <c r="S389" s="78"/>
      <c r="T389" s="74"/>
      <c r="U389" s="74"/>
      <c r="V389" s="74"/>
      <c r="W389" s="74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6.5" customHeight="1">
      <c r="A390" s="1"/>
      <c r="B390" s="17"/>
      <c r="C390" s="254"/>
      <c r="D390" s="17"/>
      <c r="E390" s="278"/>
      <c r="F390" s="262"/>
      <c r="G390" s="18"/>
      <c r="H390" s="17"/>
      <c r="I390" s="17"/>
      <c r="J390" s="17"/>
      <c r="K390" s="19"/>
      <c r="L390" s="19"/>
      <c r="M390" s="19"/>
      <c r="N390" s="74"/>
      <c r="O390" s="74"/>
      <c r="P390" s="74"/>
      <c r="Q390" s="74"/>
      <c r="R390" s="78"/>
      <c r="S390" s="78"/>
      <c r="T390" s="74"/>
      <c r="U390" s="74"/>
      <c r="V390" s="74"/>
      <c r="W390" s="74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6.5" customHeight="1">
      <c r="A391" s="1"/>
      <c r="B391" s="17"/>
      <c r="C391" s="254"/>
      <c r="D391" s="17"/>
      <c r="E391" s="278"/>
      <c r="F391" s="262"/>
      <c r="G391" s="18"/>
      <c r="H391" s="17"/>
      <c r="I391" s="17"/>
      <c r="J391" s="17"/>
      <c r="K391" s="19"/>
      <c r="L391" s="19"/>
      <c r="M391" s="19"/>
      <c r="N391" s="74"/>
      <c r="O391" s="74"/>
      <c r="P391" s="74"/>
      <c r="Q391" s="74"/>
      <c r="R391" s="78"/>
      <c r="S391" s="78"/>
      <c r="T391" s="74"/>
      <c r="U391" s="74"/>
      <c r="V391" s="74"/>
      <c r="W391" s="74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6.5" customHeight="1">
      <c r="A392" s="1"/>
      <c r="B392" s="17"/>
      <c r="C392" s="254"/>
      <c r="D392" s="17"/>
      <c r="E392" s="278"/>
      <c r="F392" s="262"/>
      <c r="G392" s="18"/>
      <c r="H392" s="17"/>
      <c r="I392" s="17"/>
      <c r="J392" s="17"/>
      <c r="K392" s="19"/>
      <c r="L392" s="19"/>
      <c r="M392" s="19"/>
      <c r="N392" s="74"/>
      <c r="O392" s="74"/>
      <c r="P392" s="74"/>
      <c r="Q392" s="74"/>
      <c r="R392" s="78"/>
      <c r="S392" s="78"/>
      <c r="T392" s="74"/>
      <c r="U392" s="74"/>
      <c r="V392" s="74"/>
      <c r="W392" s="74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6.5" customHeight="1">
      <c r="A393" s="1"/>
      <c r="B393" s="17"/>
      <c r="C393" s="254"/>
      <c r="D393" s="17"/>
      <c r="E393" s="278"/>
      <c r="F393" s="262"/>
      <c r="G393" s="18"/>
      <c r="H393" s="17"/>
      <c r="I393" s="17"/>
      <c r="J393" s="17"/>
      <c r="K393" s="19"/>
      <c r="L393" s="19"/>
      <c r="M393" s="19"/>
      <c r="N393" s="74"/>
      <c r="O393" s="74"/>
      <c r="P393" s="74"/>
      <c r="Q393" s="74"/>
      <c r="R393" s="78"/>
      <c r="S393" s="78"/>
      <c r="T393" s="74"/>
      <c r="U393" s="74"/>
      <c r="V393" s="74"/>
      <c r="W393" s="74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6.5" customHeight="1">
      <c r="A394" s="1"/>
      <c r="B394" s="17"/>
      <c r="C394" s="254"/>
      <c r="D394" s="17"/>
      <c r="E394" s="278"/>
      <c r="F394" s="262"/>
      <c r="G394" s="18"/>
      <c r="H394" s="17"/>
      <c r="I394" s="17"/>
      <c r="J394" s="17"/>
      <c r="K394" s="19"/>
      <c r="L394" s="19"/>
      <c r="M394" s="19"/>
      <c r="N394" s="74"/>
      <c r="O394" s="74"/>
      <c r="P394" s="74"/>
      <c r="Q394" s="74"/>
      <c r="R394" s="78"/>
      <c r="S394" s="78"/>
      <c r="T394" s="74"/>
      <c r="U394" s="74"/>
      <c r="V394" s="74"/>
      <c r="W394" s="74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6.5" customHeight="1">
      <c r="A395" s="1"/>
      <c r="B395" s="17"/>
      <c r="C395" s="254"/>
      <c r="D395" s="17"/>
      <c r="E395" s="278"/>
      <c r="F395" s="262"/>
      <c r="G395" s="18"/>
      <c r="H395" s="17"/>
      <c r="I395" s="17"/>
      <c r="J395" s="17"/>
      <c r="K395" s="19"/>
      <c r="L395" s="19"/>
      <c r="M395" s="19"/>
      <c r="N395" s="74"/>
      <c r="O395" s="74"/>
      <c r="P395" s="74"/>
      <c r="Q395" s="74"/>
      <c r="R395" s="78"/>
      <c r="S395" s="78"/>
      <c r="T395" s="74"/>
      <c r="U395" s="74"/>
      <c r="V395" s="74"/>
      <c r="W395" s="74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6.5" customHeight="1">
      <c r="A396" s="1"/>
      <c r="B396" s="17"/>
      <c r="C396" s="254"/>
      <c r="D396" s="17"/>
      <c r="E396" s="278"/>
      <c r="F396" s="262"/>
      <c r="G396" s="18"/>
      <c r="H396" s="17"/>
      <c r="I396" s="17"/>
      <c r="J396" s="17"/>
      <c r="K396" s="19"/>
      <c r="L396" s="19"/>
      <c r="M396" s="19"/>
      <c r="N396" s="74"/>
      <c r="O396" s="74"/>
      <c r="P396" s="74"/>
      <c r="Q396" s="74"/>
      <c r="R396" s="78"/>
      <c r="S396" s="78"/>
      <c r="T396" s="74"/>
      <c r="U396" s="74"/>
      <c r="V396" s="74"/>
      <c r="W396" s="74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6.5" customHeight="1">
      <c r="A397" s="1"/>
      <c r="B397" s="17"/>
      <c r="C397" s="254"/>
      <c r="D397" s="17"/>
      <c r="E397" s="278"/>
      <c r="F397" s="262"/>
      <c r="G397" s="18"/>
      <c r="H397" s="17"/>
      <c r="I397" s="17"/>
      <c r="J397" s="17"/>
      <c r="K397" s="19"/>
      <c r="L397" s="19"/>
      <c r="M397" s="19"/>
      <c r="N397" s="74"/>
      <c r="O397" s="74"/>
      <c r="P397" s="74"/>
      <c r="Q397" s="74"/>
      <c r="R397" s="78"/>
      <c r="S397" s="78"/>
      <c r="T397" s="74"/>
      <c r="U397" s="74"/>
      <c r="V397" s="74"/>
      <c r="W397" s="74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6.5" customHeight="1">
      <c r="A398" s="1"/>
      <c r="B398" s="17"/>
      <c r="C398" s="254"/>
      <c r="D398" s="17"/>
      <c r="E398" s="278"/>
      <c r="F398" s="262"/>
      <c r="G398" s="18"/>
      <c r="H398" s="17"/>
      <c r="I398" s="17"/>
      <c r="J398" s="17"/>
      <c r="K398" s="19"/>
      <c r="L398" s="19"/>
      <c r="M398" s="19"/>
      <c r="N398" s="74"/>
      <c r="O398" s="74"/>
      <c r="P398" s="74"/>
      <c r="Q398" s="74"/>
      <c r="R398" s="78"/>
      <c r="S398" s="78"/>
      <c r="T398" s="74"/>
      <c r="U398" s="74"/>
      <c r="V398" s="74"/>
      <c r="W398" s="74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6.5" customHeight="1">
      <c r="A399" s="1"/>
      <c r="B399" s="17"/>
      <c r="C399" s="254"/>
      <c r="D399" s="17"/>
      <c r="E399" s="278"/>
      <c r="F399" s="262"/>
      <c r="G399" s="18"/>
      <c r="H399" s="17"/>
      <c r="I399" s="17"/>
      <c r="J399" s="17"/>
      <c r="K399" s="19"/>
      <c r="L399" s="19"/>
      <c r="M399" s="19"/>
      <c r="N399" s="74"/>
      <c r="O399" s="74"/>
      <c r="P399" s="74"/>
      <c r="Q399" s="74"/>
      <c r="R399" s="78"/>
      <c r="S399" s="78"/>
      <c r="T399" s="74"/>
      <c r="U399" s="74"/>
      <c r="V399" s="74"/>
      <c r="W399" s="74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6.5" customHeight="1">
      <c r="A400" s="1"/>
      <c r="B400" s="17"/>
      <c r="C400" s="254"/>
      <c r="D400" s="17"/>
      <c r="E400" s="278"/>
      <c r="F400" s="262"/>
      <c r="G400" s="18"/>
      <c r="H400" s="17"/>
      <c r="I400" s="17"/>
      <c r="J400" s="17"/>
      <c r="K400" s="19"/>
      <c r="L400" s="19"/>
      <c r="M400" s="19"/>
      <c r="N400" s="74"/>
      <c r="O400" s="74"/>
      <c r="P400" s="74"/>
      <c r="Q400" s="74"/>
      <c r="R400" s="78"/>
      <c r="S400" s="78"/>
      <c r="T400" s="74"/>
      <c r="U400" s="74"/>
      <c r="V400" s="74"/>
      <c r="W400" s="74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6.5" customHeight="1">
      <c r="A401" s="1"/>
      <c r="B401" s="17"/>
      <c r="C401" s="254"/>
      <c r="D401" s="17"/>
      <c r="E401" s="278"/>
      <c r="F401" s="262"/>
      <c r="G401" s="18"/>
      <c r="H401" s="17"/>
      <c r="I401" s="17"/>
      <c r="J401" s="17"/>
      <c r="K401" s="19"/>
      <c r="L401" s="19"/>
      <c r="M401" s="19"/>
      <c r="N401" s="74"/>
      <c r="O401" s="74"/>
      <c r="P401" s="74"/>
      <c r="Q401" s="74"/>
      <c r="R401" s="78"/>
      <c r="S401" s="78"/>
      <c r="T401" s="74"/>
      <c r="U401" s="74"/>
      <c r="V401" s="74"/>
      <c r="W401" s="74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6.5" customHeight="1">
      <c r="A402" s="1"/>
      <c r="B402" s="17"/>
      <c r="C402" s="254"/>
      <c r="D402" s="17"/>
      <c r="E402" s="278"/>
      <c r="F402" s="262"/>
      <c r="G402" s="18"/>
      <c r="H402" s="17"/>
      <c r="I402" s="17"/>
      <c r="J402" s="17"/>
      <c r="K402" s="19"/>
      <c r="L402" s="19"/>
      <c r="M402" s="19"/>
      <c r="N402" s="74"/>
      <c r="O402" s="74"/>
      <c r="P402" s="74"/>
      <c r="Q402" s="74"/>
      <c r="R402" s="78"/>
      <c r="S402" s="78"/>
      <c r="T402" s="74"/>
      <c r="U402" s="74"/>
      <c r="V402" s="74"/>
      <c r="W402" s="74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6.5" customHeight="1">
      <c r="A403" s="1"/>
      <c r="B403" s="17"/>
      <c r="C403" s="254"/>
      <c r="D403" s="17"/>
      <c r="E403" s="278"/>
      <c r="F403" s="262"/>
      <c r="G403" s="18"/>
      <c r="H403" s="17"/>
      <c r="I403" s="17"/>
      <c r="J403" s="17"/>
      <c r="K403" s="19"/>
      <c r="L403" s="19"/>
      <c r="M403" s="19"/>
      <c r="N403" s="74"/>
      <c r="O403" s="74"/>
      <c r="P403" s="74"/>
      <c r="Q403" s="74"/>
      <c r="R403" s="78"/>
      <c r="S403" s="78"/>
      <c r="T403" s="74"/>
      <c r="U403" s="74"/>
      <c r="V403" s="74"/>
      <c r="W403" s="74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6.5" customHeight="1">
      <c r="A404" s="1"/>
      <c r="B404" s="17"/>
      <c r="C404" s="254"/>
      <c r="D404" s="17"/>
      <c r="E404" s="278"/>
      <c r="F404" s="262"/>
      <c r="G404" s="18"/>
      <c r="H404" s="17"/>
      <c r="I404" s="17"/>
      <c r="J404" s="17"/>
      <c r="K404" s="19"/>
      <c r="L404" s="19"/>
      <c r="M404" s="19"/>
      <c r="N404" s="74"/>
      <c r="O404" s="74"/>
      <c r="P404" s="74"/>
      <c r="Q404" s="74"/>
      <c r="R404" s="78"/>
      <c r="S404" s="78"/>
      <c r="T404" s="74"/>
      <c r="U404" s="74"/>
      <c r="V404" s="74"/>
      <c r="W404" s="74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6.5" customHeight="1">
      <c r="A405" s="1"/>
      <c r="B405" s="17"/>
      <c r="C405" s="254"/>
      <c r="D405" s="17"/>
      <c r="E405" s="278"/>
      <c r="F405" s="262"/>
      <c r="G405" s="18"/>
      <c r="H405" s="17"/>
      <c r="I405" s="17"/>
      <c r="J405" s="17"/>
      <c r="K405" s="19"/>
      <c r="L405" s="19"/>
      <c r="M405" s="19"/>
      <c r="N405" s="74"/>
      <c r="O405" s="74"/>
      <c r="P405" s="74"/>
      <c r="Q405" s="74"/>
      <c r="R405" s="78"/>
      <c r="S405" s="78"/>
      <c r="T405" s="74"/>
      <c r="U405" s="74"/>
      <c r="V405" s="74"/>
      <c r="W405" s="74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6.5" customHeight="1">
      <c r="A406" s="1"/>
      <c r="B406" s="17"/>
      <c r="C406" s="254"/>
      <c r="D406" s="17"/>
      <c r="E406" s="278"/>
      <c r="F406" s="262"/>
      <c r="G406" s="18"/>
      <c r="H406" s="17"/>
      <c r="I406" s="17"/>
      <c r="J406" s="17"/>
      <c r="K406" s="19"/>
      <c r="L406" s="19"/>
      <c r="M406" s="19"/>
      <c r="N406" s="74"/>
      <c r="O406" s="74"/>
      <c r="P406" s="74"/>
      <c r="Q406" s="74"/>
      <c r="R406" s="78"/>
      <c r="S406" s="78"/>
      <c r="T406" s="74"/>
      <c r="U406" s="74"/>
      <c r="V406" s="74"/>
      <c r="W406" s="74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6.5" customHeight="1">
      <c r="A407" s="1"/>
      <c r="B407" s="17"/>
      <c r="C407" s="254"/>
      <c r="D407" s="17"/>
      <c r="E407" s="278"/>
      <c r="F407" s="262"/>
      <c r="G407" s="18"/>
      <c r="H407" s="17"/>
      <c r="I407" s="17"/>
      <c r="J407" s="17"/>
      <c r="K407" s="19"/>
      <c r="L407" s="19"/>
      <c r="M407" s="19"/>
      <c r="N407" s="74"/>
      <c r="O407" s="74"/>
      <c r="P407" s="74"/>
      <c r="Q407" s="74"/>
      <c r="R407" s="78"/>
      <c r="S407" s="78"/>
      <c r="T407" s="74"/>
      <c r="U407" s="74"/>
      <c r="V407" s="74"/>
      <c r="W407" s="74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6.5" customHeight="1">
      <c r="A408" s="1"/>
      <c r="B408" s="17"/>
      <c r="C408" s="254"/>
      <c r="D408" s="17"/>
      <c r="E408" s="278"/>
      <c r="F408" s="262"/>
      <c r="G408" s="18"/>
      <c r="H408" s="17"/>
      <c r="I408" s="17"/>
      <c r="J408" s="17"/>
      <c r="K408" s="19"/>
      <c r="L408" s="19"/>
      <c r="M408" s="19"/>
      <c r="N408" s="74"/>
      <c r="O408" s="74"/>
      <c r="P408" s="74"/>
      <c r="Q408" s="74"/>
      <c r="R408" s="78"/>
      <c r="S408" s="78"/>
      <c r="T408" s="74"/>
      <c r="U408" s="74"/>
      <c r="V408" s="74"/>
      <c r="W408" s="74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6.5" customHeight="1">
      <c r="A409" s="1"/>
      <c r="B409" s="17"/>
      <c r="C409" s="254"/>
      <c r="D409" s="17"/>
      <c r="E409" s="278"/>
      <c r="F409" s="262"/>
      <c r="G409" s="18"/>
      <c r="H409" s="17"/>
      <c r="I409" s="17"/>
      <c r="J409" s="17"/>
      <c r="K409" s="19"/>
      <c r="L409" s="19"/>
      <c r="M409" s="19"/>
      <c r="N409" s="74"/>
      <c r="O409" s="74"/>
      <c r="P409" s="74"/>
      <c r="Q409" s="74"/>
      <c r="R409" s="78"/>
      <c r="S409" s="78"/>
      <c r="T409" s="74"/>
      <c r="U409" s="74"/>
      <c r="V409" s="74"/>
      <c r="W409" s="74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6.5" customHeight="1">
      <c r="A410" s="1"/>
      <c r="B410" s="17"/>
      <c r="C410" s="254"/>
      <c r="D410" s="17"/>
      <c r="E410" s="278"/>
      <c r="F410" s="262"/>
      <c r="G410" s="18"/>
      <c r="H410" s="17"/>
      <c r="I410" s="17"/>
      <c r="J410" s="17"/>
      <c r="K410" s="19"/>
      <c r="L410" s="19"/>
      <c r="M410" s="19"/>
      <c r="N410" s="74"/>
      <c r="O410" s="74"/>
      <c r="P410" s="74"/>
      <c r="Q410" s="74"/>
      <c r="R410" s="78"/>
      <c r="S410" s="78"/>
      <c r="T410" s="74"/>
      <c r="U410" s="74"/>
      <c r="V410" s="74"/>
      <c r="W410" s="74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6.5" customHeight="1">
      <c r="A411" s="1"/>
      <c r="B411" s="17"/>
      <c r="C411" s="254"/>
      <c r="D411" s="17"/>
      <c r="E411" s="278"/>
      <c r="F411" s="262"/>
      <c r="G411" s="18"/>
      <c r="H411" s="17"/>
      <c r="I411" s="17"/>
      <c r="J411" s="17"/>
      <c r="K411" s="19"/>
      <c r="L411" s="19"/>
      <c r="M411" s="19"/>
      <c r="N411" s="74"/>
      <c r="O411" s="74"/>
      <c r="P411" s="74"/>
      <c r="Q411" s="74"/>
      <c r="R411" s="78"/>
      <c r="S411" s="78"/>
      <c r="T411" s="74"/>
      <c r="U411" s="74"/>
      <c r="V411" s="74"/>
      <c r="W411" s="74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6.5" customHeight="1">
      <c r="A412" s="1"/>
      <c r="B412" s="17"/>
      <c r="C412" s="254"/>
      <c r="D412" s="17"/>
      <c r="E412" s="278"/>
      <c r="F412" s="262"/>
      <c r="G412" s="18"/>
      <c r="H412" s="17"/>
      <c r="I412" s="17"/>
      <c r="J412" s="17"/>
      <c r="K412" s="19"/>
      <c r="L412" s="19"/>
      <c r="M412" s="19"/>
      <c r="N412" s="74"/>
      <c r="O412" s="74"/>
      <c r="P412" s="74"/>
      <c r="Q412" s="74"/>
      <c r="R412" s="78"/>
      <c r="S412" s="78"/>
      <c r="T412" s="74"/>
      <c r="U412" s="74"/>
      <c r="V412" s="74"/>
      <c r="W412" s="74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6.5" customHeight="1">
      <c r="A413" s="1"/>
      <c r="B413" s="17"/>
      <c r="C413" s="254"/>
      <c r="D413" s="17"/>
      <c r="E413" s="278"/>
      <c r="F413" s="262"/>
      <c r="G413" s="18"/>
      <c r="H413" s="17"/>
      <c r="I413" s="17"/>
      <c r="J413" s="17"/>
      <c r="K413" s="19"/>
      <c r="L413" s="19"/>
      <c r="M413" s="19"/>
      <c r="N413" s="74"/>
      <c r="O413" s="74"/>
      <c r="P413" s="74"/>
      <c r="Q413" s="74"/>
      <c r="R413" s="78"/>
      <c r="S413" s="78"/>
      <c r="T413" s="74"/>
      <c r="U413" s="74"/>
      <c r="V413" s="74"/>
      <c r="W413" s="74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6.5" customHeight="1">
      <c r="A414" s="1"/>
      <c r="B414" s="17"/>
      <c r="C414" s="254"/>
      <c r="D414" s="17"/>
      <c r="E414" s="278"/>
      <c r="F414" s="262"/>
      <c r="G414" s="18"/>
      <c r="H414" s="17"/>
      <c r="I414" s="17"/>
      <c r="J414" s="17"/>
      <c r="K414" s="19"/>
      <c r="L414" s="19"/>
      <c r="M414" s="19"/>
      <c r="N414" s="74"/>
      <c r="O414" s="74"/>
      <c r="P414" s="74"/>
      <c r="Q414" s="74"/>
      <c r="R414" s="78"/>
      <c r="S414" s="78"/>
      <c r="T414" s="74"/>
      <c r="U414" s="74"/>
      <c r="V414" s="74"/>
      <c r="W414" s="74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6.5" customHeight="1">
      <c r="A415" s="1"/>
      <c r="B415" s="17"/>
      <c r="C415" s="254"/>
      <c r="D415" s="17"/>
      <c r="E415" s="278"/>
      <c r="F415" s="262"/>
      <c r="G415" s="18"/>
      <c r="H415" s="17"/>
      <c r="I415" s="17"/>
      <c r="J415" s="17"/>
      <c r="K415" s="19"/>
      <c r="L415" s="19"/>
      <c r="M415" s="19"/>
      <c r="N415" s="74"/>
      <c r="O415" s="74"/>
      <c r="P415" s="74"/>
      <c r="Q415" s="74"/>
      <c r="R415" s="78"/>
      <c r="S415" s="78"/>
      <c r="T415" s="74"/>
      <c r="U415" s="74"/>
      <c r="V415" s="74"/>
      <c r="W415" s="74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6.5" customHeight="1">
      <c r="A416" s="1"/>
      <c r="B416" s="17"/>
      <c r="C416" s="254"/>
      <c r="D416" s="17"/>
      <c r="E416" s="278"/>
      <c r="F416" s="262"/>
      <c r="G416" s="18"/>
      <c r="H416" s="17"/>
      <c r="I416" s="17"/>
      <c r="J416" s="17"/>
      <c r="K416" s="19"/>
      <c r="L416" s="19"/>
      <c r="M416" s="19"/>
      <c r="N416" s="74"/>
      <c r="O416" s="74"/>
      <c r="P416" s="74"/>
      <c r="Q416" s="74"/>
      <c r="R416" s="78"/>
      <c r="S416" s="78"/>
      <c r="T416" s="74"/>
      <c r="U416" s="74"/>
      <c r="V416" s="74"/>
      <c r="W416" s="74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6.5" customHeight="1">
      <c r="A417" s="1"/>
      <c r="B417" s="17"/>
      <c r="C417" s="254"/>
      <c r="D417" s="17"/>
      <c r="E417" s="278"/>
      <c r="F417" s="262"/>
      <c r="G417" s="18"/>
      <c r="H417" s="17"/>
      <c r="I417" s="17"/>
      <c r="J417" s="17"/>
      <c r="K417" s="19"/>
      <c r="L417" s="19"/>
      <c r="M417" s="19"/>
      <c r="N417" s="74"/>
      <c r="O417" s="74"/>
      <c r="P417" s="74"/>
      <c r="Q417" s="74"/>
      <c r="R417" s="78"/>
      <c r="S417" s="78"/>
      <c r="T417" s="74"/>
      <c r="U417" s="74"/>
      <c r="V417" s="74"/>
      <c r="W417" s="74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6.5" customHeight="1">
      <c r="A418" s="1"/>
      <c r="B418" s="17"/>
      <c r="C418" s="254"/>
      <c r="D418" s="17"/>
      <c r="E418" s="278"/>
      <c r="F418" s="262"/>
      <c r="G418" s="18"/>
      <c r="H418" s="17"/>
      <c r="I418" s="17"/>
      <c r="J418" s="17"/>
      <c r="K418" s="19"/>
      <c r="L418" s="19"/>
      <c r="M418" s="19"/>
      <c r="N418" s="74"/>
      <c r="O418" s="74"/>
      <c r="P418" s="74"/>
      <c r="Q418" s="74"/>
      <c r="R418" s="78"/>
      <c r="S418" s="78"/>
      <c r="T418" s="74"/>
      <c r="U418" s="74"/>
      <c r="V418" s="74"/>
      <c r="W418" s="74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6.5" customHeight="1">
      <c r="A419" s="1"/>
      <c r="B419" s="17"/>
      <c r="C419" s="254"/>
      <c r="D419" s="17"/>
      <c r="E419" s="278"/>
      <c r="F419" s="262"/>
      <c r="G419" s="18"/>
      <c r="H419" s="17"/>
      <c r="I419" s="17"/>
      <c r="J419" s="17"/>
      <c r="K419" s="19"/>
      <c r="L419" s="19"/>
      <c r="M419" s="19"/>
      <c r="N419" s="74"/>
      <c r="O419" s="74"/>
      <c r="P419" s="74"/>
      <c r="Q419" s="74"/>
      <c r="R419" s="78"/>
      <c r="S419" s="78"/>
      <c r="T419" s="74"/>
      <c r="U419" s="74"/>
      <c r="V419" s="74"/>
      <c r="W419" s="74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6.5" customHeight="1">
      <c r="A420" s="1"/>
      <c r="B420" s="17"/>
      <c r="C420" s="254"/>
      <c r="D420" s="17"/>
      <c r="E420" s="278"/>
      <c r="F420" s="262"/>
      <c r="G420" s="18"/>
      <c r="H420" s="17"/>
      <c r="I420" s="17"/>
      <c r="J420" s="17"/>
      <c r="K420" s="19"/>
      <c r="L420" s="19"/>
      <c r="M420" s="19"/>
      <c r="N420" s="74"/>
      <c r="O420" s="74"/>
      <c r="P420" s="74"/>
      <c r="Q420" s="74"/>
      <c r="R420" s="78"/>
      <c r="S420" s="78"/>
      <c r="T420" s="74"/>
      <c r="U420" s="74"/>
      <c r="V420" s="74"/>
      <c r="W420" s="74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6.5" customHeight="1">
      <c r="A421" s="1"/>
      <c r="B421" s="17"/>
      <c r="C421" s="254"/>
      <c r="D421" s="17"/>
      <c r="E421" s="278"/>
      <c r="F421" s="262"/>
      <c r="G421" s="18"/>
      <c r="H421" s="17"/>
      <c r="I421" s="17"/>
      <c r="J421" s="17"/>
      <c r="K421" s="19"/>
      <c r="L421" s="19"/>
      <c r="M421" s="19"/>
      <c r="N421" s="74"/>
      <c r="O421" s="74"/>
      <c r="P421" s="74"/>
      <c r="Q421" s="74"/>
      <c r="R421" s="78"/>
      <c r="S421" s="78"/>
      <c r="T421" s="74"/>
      <c r="U421" s="74"/>
      <c r="V421" s="74"/>
      <c r="W421" s="74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6.5" customHeight="1">
      <c r="A422" s="1"/>
      <c r="B422" s="17"/>
      <c r="C422" s="254"/>
      <c r="D422" s="17"/>
      <c r="E422" s="278"/>
      <c r="F422" s="262"/>
      <c r="G422" s="18"/>
      <c r="H422" s="17"/>
      <c r="I422" s="17"/>
      <c r="J422" s="17"/>
      <c r="K422" s="19"/>
      <c r="L422" s="19"/>
      <c r="M422" s="19"/>
      <c r="N422" s="74"/>
      <c r="O422" s="74"/>
      <c r="P422" s="74"/>
      <c r="Q422" s="74"/>
      <c r="R422" s="78"/>
      <c r="S422" s="78"/>
      <c r="T422" s="74"/>
      <c r="U422" s="74"/>
      <c r="V422" s="74"/>
      <c r="W422" s="74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6.5" customHeight="1">
      <c r="A423" s="1"/>
      <c r="B423" s="17"/>
      <c r="C423" s="254"/>
      <c r="D423" s="17"/>
      <c r="E423" s="278"/>
      <c r="F423" s="262"/>
      <c r="G423" s="18"/>
      <c r="H423" s="17"/>
      <c r="I423" s="17"/>
      <c r="J423" s="17"/>
      <c r="K423" s="19"/>
      <c r="L423" s="19"/>
      <c r="M423" s="19"/>
      <c r="N423" s="74"/>
      <c r="O423" s="74"/>
      <c r="P423" s="74"/>
      <c r="Q423" s="74"/>
      <c r="R423" s="78"/>
      <c r="S423" s="78"/>
      <c r="T423" s="74"/>
      <c r="U423" s="74"/>
      <c r="V423" s="74"/>
      <c r="W423" s="74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6.5" customHeight="1">
      <c r="A424" s="1"/>
      <c r="B424" s="17"/>
      <c r="C424" s="254"/>
      <c r="D424" s="17"/>
      <c r="E424" s="278"/>
      <c r="F424" s="262"/>
      <c r="G424" s="18"/>
      <c r="H424" s="17"/>
      <c r="I424" s="17"/>
      <c r="J424" s="17"/>
      <c r="K424" s="19"/>
      <c r="L424" s="19"/>
      <c r="M424" s="19"/>
      <c r="N424" s="74"/>
      <c r="O424" s="74"/>
      <c r="P424" s="74"/>
      <c r="Q424" s="74"/>
      <c r="R424" s="78"/>
      <c r="S424" s="78"/>
      <c r="T424" s="74"/>
      <c r="U424" s="74"/>
      <c r="V424" s="74"/>
      <c r="W424" s="74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6.5" customHeight="1">
      <c r="A425" s="1"/>
      <c r="B425" s="17"/>
      <c r="C425" s="254"/>
      <c r="D425" s="17"/>
      <c r="E425" s="278"/>
      <c r="F425" s="262"/>
      <c r="G425" s="18"/>
      <c r="H425" s="17"/>
      <c r="I425" s="17"/>
      <c r="J425" s="17"/>
      <c r="K425" s="19"/>
      <c r="L425" s="19"/>
      <c r="M425" s="19"/>
      <c r="N425" s="74"/>
      <c r="O425" s="74"/>
      <c r="P425" s="74"/>
      <c r="Q425" s="74"/>
      <c r="R425" s="78"/>
      <c r="S425" s="78"/>
      <c r="T425" s="74"/>
      <c r="U425" s="74"/>
      <c r="V425" s="74"/>
      <c r="W425" s="74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6.5" customHeight="1">
      <c r="A426" s="1"/>
      <c r="B426" s="17"/>
      <c r="C426" s="254"/>
      <c r="D426" s="17"/>
      <c r="E426" s="278"/>
      <c r="F426" s="262"/>
      <c r="G426" s="18"/>
      <c r="H426" s="17"/>
      <c r="I426" s="17"/>
      <c r="J426" s="17"/>
      <c r="K426" s="19"/>
      <c r="L426" s="19"/>
      <c r="M426" s="19"/>
      <c r="N426" s="74"/>
      <c r="O426" s="74"/>
      <c r="P426" s="74"/>
      <c r="Q426" s="74"/>
      <c r="R426" s="78"/>
      <c r="S426" s="78"/>
      <c r="T426" s="74"/>
      <c r="U426" s="74"/>
      <c r="V426" s="74"/>
      <c r="W426" s="74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6.5" customHeight="1">
      <c r="A427" s="1"/>
      <c r="B427" s="17"/>
      <c r="C427" s="254"/>
      <c r="D427" s="17"/>
      <c r="E427" s="278"/>
      <c r="F427" s="262"/>
      <c r="G427" s="18"/>
      <c r="H427" s="17"/>
      <c r="I427" s="17"/>
      <c r="J427" s="17"/>
      <c r="K427" s="19"/>
      <c r="L427" s="19"/>
      <c r="M427" s="19"/>
      <c r="N427" s="74"/>
      <c r="O427" s="74"/>
      <c r="P427" s="74"/>
      <c r="Q427" s="74"/>
      <c r="R427" s="78"/>
      <c r="S427" s="78"/>
      <c r="T427" s="74"/>
      <c r="U427" s="74"/>
      <c r="V427" s="74"/>
      <c r="W427" s="74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6.5" customHeight="1">
      <c r="A428" s="1"/>
      <c r="B428" s="17"/>
      <c r="C428" s="254"/>
      <c r="D428" s="17"/>
      <c r="E428" s="278"/>
      <c r="F428" s="262"/>
      <c r="G428" s="18"/>
      <c r="H428" s="17"/>
      <c r="I428" s="17"/>
      <c r="J428" s="17"/>
      <c r="K428" s="19"/>
      <c r="L428" s="19"/>
      <c r="M428" s="19"/>
      <c r="N428" s="74"/>
      <c r="O428" s="74"/>
      <c r="P428" s="74"/>
      <c r="Q428" s="74"/>
      <c r="R428" s="78"/>
      <c r="S428" s="78"/>
      <c r="T428" s="74"/>
      <c r="U428" s="74"/>
      <c r="V428" s="74"/>
      <c r="W428" s="74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6.5" customHeight="1">
      <c r="A429" s="1"/>
      <c r="B429" s="17"/>
      <c r="C429" s="254"/>
      <c r="D429" s="17"/>
      <c r="E429" s="278"/>
      <c r="F429" s="262"/>
      <c r="G429" s="18"/>
      <c r="H429" s="17"/>
      <c r="I429" s="17"/>
      <c r="J429" s="17"/>
      <c r="K429" s="19"/>
      <c r="L429" s="19"/>
      <c r="M429" s="19"/>
      <c r="N429" s="74"/>
      <c r="O429" s="74"/>
      <c r="P429" s="74"/>
      <c r="Q429" s="74"/>
      <c r="R429" s="78"/>
      <c r="S429" s="78"/>
      <c r="T429" s="74"/>
      <c r="U429" s="74"/>
      <c r="V429" s="74"/>
      <c r="W429" s="74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6.5" customHeight="1">
      <c r="A430" s="1"/>
      <c r="B430" s="17"/>
      <c r="C430" s="254"/>
      <c r="D430" s="17"/>
      <c r="E430" s="278"/>
      <c r="F430" s="262"/>
      <c r="G430" s="18"/>
      <c r="H430" s="17"/>
      <c r="I430" s="17"/>
      <c r="J430" s="17"/>
      <c r="K430" s="19"/>
      <c r="L430" s="19"/>
      <c r="M430" s="19"/>
      <c r="N430" s="74"/>
      <c r="O430" s="74"/>
      <c r="P430" s="74"/>
      <c r="Q430" s="74"/>
      <c r="R430" s="78"/>
      <c r="S430" s="78"/>
      <c r="T430" s="74"/>
      <c r="U430" s="74"/>
      <c r="V430" s="74"/>
      <c r="W430" s="74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6.5" customHeight="1">
      <c r="A431" s="1"/>
      <c r="B431" s="17"/>
      <c r="C431" s="254"/>
      <c r="D431" s="17"/>
      <c r="E431" s="278"/>
      <c r="F431" s="262"/>
      <c r="G431" s="18"/>
      <c r="H431" s="17"/>
      <c r="I431" s="17"/>
      <c r="J431" s="17"/>
      <c r="K431" s="19"/>
      <c r="L431" s="19"/>
      <c r="M431" s="19"/>
      <c r="N431" s="74"/>
      <c r="O431" s="74"/>
      <c r="P431" s="74"/>
      <c r="Q431" s="74"/>
      <c r="R431" s="78"/>
      <c r="S431" s="78"/>
      <c r="T431" s="74"/>
      <c r="U431" s="74"/>
      <c r="V431" s="74"/>
      <c r="W431" s="74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6.5" customHeight="1">
      <c r="A432" s="1"/>
      <c r="B432" s="17"/>
      <c r="C432" s="254"/>
      <c r="D432" s="17"/>
      <c r="E432" s="278"/>
      <c r="F432" s="262"/>
      <c r="G432" s="18"/>
      <c r="H432" s="17"/>
      <c r="I432" s="17"/>
      <c r="J432" s="17"/>
      <c r="K432" s="19"/>
      <c r="L432" s="19"/>
      <c r="M432" s="19"/>
      <c r="N432" s="74"/>
      <c r="O432" s="74"/>
      <c r="P432" s="74"/>
      <c r="Q432" s="74"/>
      <c r="R432" s="78"/>
      <c r="S432" s="78"/>
      <c r="T432" s="74"/>
      <c r="U432" s="74"/>
      <c r="V432" s="74"/>
      <c r="W432" s="74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6.5" customHeight="1">
      <c r="A433" s="1"/>
      <c r="B433" s="17"/>
      <c r="C433" s="254"/>
      <c r="D433" s="17"/>
      <c r="E433" s="278"/>
      <c r="F433" s="262"/>
      <c r="G433" s="18"/>
      <c r="H433" s="17"/>
      <c r="I433" s="17"/>
      <c r="J433" s="17"/>
      <c r="K433" s="19"/>
      <c r="L433" s="19"/>
      <c r="M433" s="19"/>
      <c r="N433" s="74"/>
      <c r="O433" s="74"/>
      <c r="P433" s="74"/>
      <c r="Q433" s="74"/>
      <c r="R433" s="78"/>
      <c r="S433" s="78"/>
      <c r="T433" s="74"/>
      <c r="U433" s="74"/>
      <c r="V433" s="74"/>
      <c r="W433" s="74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6.5" customHeight="1">
      <c r="A434" s="1"/>
      <c r="B434" s="17"/>
      <c r="C434" s="254"/>
      <c r="D434" s="17"/>
      <c r="E434" s="278"/>
      <c r="F434" s="262"/>
      <c r="G434" s="18"/>
      <c r="H434" s="17"/>
      <c r="I434" s="17"/>
      <c r="J434" s="17"/>
      <c r="K434" s="19"/>
      <c r="L434" s="19"/>
      <c r="M434" s="19"/>
      <c r="N434" s="74"/>
      <c r="O434" s="74"/>
      <c r="P434" s="74"/>
      <c r="Q434" s="74"/>
      <c r="R434" s="78"/>
      <c r="S434" s="78"/>
      <c r="T434" s="74"/>
      <c r="U434" s="74"/>
      <c r="V434" s="74"/>
      <c r="W434" s="74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6.5" customHeight="1">
      <c r="A435" s="1"/>
      <c r="B435" s="17"/>
      <c r="C435" s="254"/>
      <c r="D435" s="17"/>
      <c r="E435" s="278"/>
      <c r="F435" s="262"/>
      <c r="G435" s="18"/>
      <c r="H435" s="17"/>
      <c r="I435" s="17"/>
      <c r="J435" s="17"/>
      <c r="K435" s="19"/>
      <c r="L435" s="19"/>
      <c r="M435" s="19"/>
      <c r="N435" s="74"/>
      <c r="O435" s="74"/>
      <c r="P435" s="74"/>
      <c r="Q435" s="74"/>
      <c r="R435" s="78"/>
      <c r="S435" s="78"/>
      <c r="T435" s="74"/>
      <c r="U435" s="74"/>
      <c r="V435" s="74"/>
      <c r="W435" s="74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6.5" customHeight="1">
      <c r="A436" s="1"/>
      <c r="B436" s="17"/>
      <c r="C436" s="254"/>
      <c r="D436" s="17"/>
      <c r="E436" s="278"/>
      <c r="F436" s="262"/>
      <c r="G436" s="18"/>
      <c r="H436" s="17"/>
      <c r="I436" s="17"/>
      <c r="J436" s="17"/>
      <c r="K436" s="19"/>
      <c r="L436" s="19"/>
      <c r="M436" s="19"/>
      <c r="N436" s="74"/>
      <c r="O436" s="74"/>
      <c r="P436" s="74"/>
      <c r="Q436" s="74"/>
      <c r="R436" s="78"/>
      <c r="S436" s="78"/>
      <c r="T436" s="74"/>
      <c r="U436" s="74"/>
      <c r="V436" s="74"/>
      <c r="W436" s="74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6.5" customHeight="1">
      <c r="A437" s="1"/>
      <c r="B437" s="17"/>
      <c r="C437" s="254"/>
      <c r="D437" s="17"/>
      <c r="E437" s="278"/>
      <c r="F437" s="262"/>
      <c r="G437" s="18"/>
      <c r="H437" s="17"/>
      <c r="I437" s="17"/>
      <c r="J437" s="17"/>
      <c r="K437" s="19"/>
      <c r="L437" s="19"/>
      <c r="M437" s="19"/>
      <c r="N437" s="74"/>
      <c r="O437" s="74"/>
      <c r="P437" s="74"/>
      <c r="Q437" s="74"/>
      <c r="R437" s="78"/>
      <c r="S437" s="78"/>
      <c r="T437" s="74"/>
      <c r="U437" s="74"/>
      <c r="V437" s="74"/>
      <c r="W437" s="74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6.5" customHeight="1">
      <c r="A438" s="1"/>
      <c r="B438" s="17"/>
      <c r="C438" s="254"/>
      <c r="D438" s="17"/>
      <c r="E438" s="278"/>
      <c r="F438" s="262"/>
      <c r="G438" s="18"/>
      <c r="H438" s="17"/>
      <c r="I438" s="17"/>
      <c r="J438" s="17"/>
      <c r="K438" s="19"/>
      <c r="L438" s="19"/>
      <c r="M438" s="19"/>
      <c r="N438" s="74"/>
      <c r="O438" s="74"/>
      <c r="P438" s="74"/>
      <c r="Q438" s="74"/>
      <c r="R438" s="78"/>
      <c r="S438" s="78"/>
      <c r="T438" s="74"/>
      <c r="U438" s="74"/>
      <c r="V438" s="74"/>
      <c r="W438" s="74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6.5" customHeight="1">
      <c r="A439" s="1"/>
      <c r="B439" s="17"/>
      <c r="C439" s="254"/>
      <c r="D439" s="17"/>
      <c r="E439" s="278"/>
      <c r="F439" s="262"/>
      <c r="G439" s="18"/>
      <c r="H439" s="17"/>
      <c r="I439" s="17"/>
      <c r="J439" s="17"/>
      <c r="K439" s="19"/>
      <c r="L439" s="19"/>
      <c r="M439" s="19"/>
      <c r="N439" s="74"/>
      <c r="O439" s="74"/>
      <c r="P439" s="74"/>
      <c r="Q439" s="74"/>
      <c r="R439" s="78"/>
      <c r="S439" s="78"/>
      <c r="T439" s="74"/>
      <c r="U439" s="74"/>
      <c r="V439" s="74"/>
      <c r="W439" s="74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6.5" customHeight="1">
      <c r="A440" s="1"/>
      <c r="B440" s="17"/>
      <c r="C440" s="254"/>
      <c r="D440" s="17"/>
      <c r="E440" s="278"/>
      <c r="F440" s="262"/>
      <c r="G440" s="18"/>
      <c r="H440" s="17"/>
      <c r="I440" s="17"/>
      <c r="J440" s="17"/>
      <c r="K440" s="19"/>
      <c r="L440" s="19"/>
      <c r="M440" s="19"/>
      <c r="N440" s="74"/>
      <c r="O440" s="74"/>
      <c r="P440" s="74"/>
      <c r="Q440" s="74"/>
      <c r="R440" s="78"/>
      <c r="S440" s="78"/>
      <c r="T440" s="74"/>
      <c r="U440" s="74"/>
      <c r="V440" s="74"/>
      <c r="W440" s="74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6.5" customHeight="1">
      <c r="A441" s="1"/>
      <c r="B441" s="17"/>
      <c r="C441" s="254"/>
      <c r="D441" s="17"/>
      <c r="E441" s="278"/>
      <c r="F441" s="262"/>
      <c r="G441" s="18"/>
      <c r="H441" s="17"/>
      <c r="I441" s="17"/>
      <c r="J441" s="17"/>
      <c r="K441" s="19"/>
      <c r="L441" s="19"/>
      <c r="M441" s="19"/>
      <c r="N441" s="74"/>
      <c r="O441" s="74"/>
      <c r="P441" s="74"/>
      <c r="Q441" s="74"/>
      <c r="R441" s="78"/>
      <c r="S441" s="78"/>
      <c r="T441" s="74"/>
      <c r="U441" s="74"/>
      <c r="V441" s="74"/>
      <c r="W441" s="74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6.5" customHeight="1">
      <c r="A442" s="1"/>
      <c r="B442" s="17"/>
      <c r="C442" s="254"/>
      <c r="D442" s="17"/>
      <c r="E442" s="278"/>
      <c r="F442" s="262"/>
      <c r="G442" s="18"/>
      <c r="H442" s="17"/>
      <c r="I442" s="17"/>
      <c r="J442" s="17"/>
      <c r="K442" s="19"/>
      <c r="L442" s="19"/>
      <c r="M442" s="19"/>
      <c r="N442" s="74"/>
      <c r="O442" s="74"/>
      <c r="P442" s="74"/>
      <c r="Q442" s="74"/>
      <c r="R442" s="78"/>
      <c r="S442" s="78"/>
      <c r="T442" s="74"/>
      <c r="U442" s="74"/>
      <c r="V442" s="74"/>
      <c r="W442" s="74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6.5" customHeight="1">
      <c r="A443" s="1"/>
      <c r="B443" s="17"/>
      <c r="C443" s="254"/>
      <c r="D443" s="17"/>
      <c r="E443" s="278"/>
      <c r="F443" s="262"/>
      <c r="G443" s="18"/>
      <c r="H443" s="17"/>
      <c r="I443" s="17"/>
      <c r="J443" s="17"/>
      <c r="K443" s="19"/>
      <c r="L443" s="19"/>
      <c r="M443" s="19"/>
      <c r="N443" s="74"/>
      <c r="O443" s="74"/>
      <c r="P443" s="74"/>
      <c r="Q443" s="74"/>
      <c r="R443" s="78"/>
      <c r="S443" s="78"/>
      <c r="T443" s="74"/>
      <c r="U443" s="74"/>
      <c r="V443" s="74"/>
      <c r="W443" s="74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6.5" customHeight="1">
      <c r="A444" s="1"/>
      <c r="B444" s="17"/>
      <c r="C444" s="254"/>
      <c r="D444" s="17"/>
      <c r="E444" s="278"/>
      <c r="F444" s="262"/>
      <c r="G444" s="18"/>
      <c r="H444" s="17"/>
      <c r="I444" s="17"/>
      <c r="J444" s="17"/>
      <c r="K444" s="19"/>
      <c r="L444" s="19"/>
      <c r="M444" s="19"/>
      <c r="N444" s="74"/>
      <c r="O444" s="74"/>
      <c r="P444" s="74"/>
      <c r="Q444" s="74"/>
      <c r="R444" s="78"/>
      <c r="S444" s="78"/>
      <c r="T444" s="74"/>
      <c r="U444" s="74"/>
      <c r="V444" s="74"/>
      <c r="W444" s="74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6.5" customHeight="1">
      <c r="A445" s="1"/>
      <c r="B445" s="17"/>
      <c r="C445" s="254"/>
      <c r="D445" s="17"/>
      <c r="E445" s="278"/>
      <c r="F445" s="262"/>
      <c r="G445" s="18"/>
      <c r="H445" s="17"/>
      <c r="I445" s="17"/>
      <c r="J445" s="17"/>
      <c r="K445" s="19"/>
      <c r="L445" s="19"/>
      <c r="M445" s="19"/>
      <c r="N445" s="74"/>
      <c r="O445" s="74"/>
      <c r="P445" s="74"/>
      <c r="Q445" s="74"/>
      <c r="R445" s="78"/>
      <c r="S445" s="78"/>
      <c r="T445" s="74"/>
      <c r="U445" s="74"/>
      <c r="V445" s="74"/>
      <c r="W445" s="74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6.5" customHeight="1">
      <c r="A446" s="1"/>
      <c r="B446" s="17"/>
      <c r="C446" s="254"/>
      <c r="D446" s="17"/>
      <c r="E446" s="278"/>
      <c r="F446" s="262"/>
      <c r="G446" s="18"/>
      <c r="H446" s="17"/>
      <c r="I446" s="17"/>
      <c r="J446" s="17"/>
      <c r="K446" s="19"/>
      <c r="L446" s="19"/>
      <c r="M446" s="19"/>
      <c r="N446" s="74"/>
      <c r="O446" s="74"/>
      <c r="P446" s="74"/>
      <c r="Q446" s="74"/>
      <c r="R446" s="78"/>
      <c r="S446" s="78"/>
      <c r="T446" s="74"/>
      <c r="U446" s="74"/>
      <c r="V446" s="74"/>
      <c r="W446" s="74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6.5" customHeight="1">
      <c r="A447" s="1"/>
      <c r="B447" s="17"/>
      <c r="C447" s="254"/>
      <c r="D447" s="17"/>
      <c r="E447" s="278"/>
      <c r="F447" s="262"/>
      <c r="G447" s="18"/>
      <c r="H447" s="17"/>
      <c r="I447" s="17"/>
      <c r="J447" s="17"/>
      <c r="K447" s="19"/>
      <c r="L447" s="19"/>
      <c r="M447" s="19"/>
      <c r="N447" s="74"/>
      <c r="O447" s="74"/>
      <c r="P447" s="74"/>
      <c r="Q447" s="74"/>
      <c r="R447" s="78"/>
      <c r="S447" s="78"/>
      <c r="T447" s="74"/>
      <c r="U447" s="74"/>
      <c r="V447" s="74"/>
      <c r="W447" s="74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6.5" customHeight="1">
      <c r="A448" s="1"/>
      <c r="B448" s="17"/>
      <c r="C448" s="254"/>
      <c r="D448" s="17"/>
      <c r="E448" s="278"/>
      <c r="F448" s="262"/>
      <c r="G448" s="18"/>
      <c r="H448" s="17"/>
      <c r="I448" s="17"/>
      <c r="J448" s="17"/>
      <c r="K448" s="19"/>
      <c r="L448" s="19"/>
      <c r="M448" s="19"/>
      <c r="N448" s="74"/>
      <c r="O448" s="74"/>
      <c r="P448" s="74"/>
      <c r="Q448" s="74"/>
      <c r="R448" s="78"/>
      <c r="S448" s="78"/>
      <c r="T448" s="74"/>
      <c r="U448" s="74"/>
      <c r="V448" s="74"/>
      <c r="W448" s="74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6.5" customHeight="1">
      <c r="A449" s="1"/>
      <c r="B449" s="17"/>
      <c r="C449" s="254"/>
      <c r="D449" s="17"/>
      <c r="E449" s="278"/>
      <c r="F449" s="262"/>
      <c r="G449" s="18"/>
      <c r="H449" s="17"/>
      <c r="I449" s="17"/>
      <c r="J449" s="17"/>
      <c r="K449" s="19"/>
      <c r="L449" s="19"/>
      <c r="M449" s="19"/>
      <c r="N449" s="74"/>
      <c r="O449" s="74"/>
      <c r="P449" s="74"/>
      <c r="Q449" s="74"/>
      <c r="R449" s="78"/>
      <c r="S449" s="78"/>
      <c r="T449" s="74"/>
      <c r="U449" s="74"/>
      <c r="V449" s="74"/>
      <c r="W449" s="74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6.5" customHeight="1">
      <c r="A450" s="1"/>
      <c r="B450" s="17"/>
      <c r="C450" s="254"/>
      <c r="D450" s="17"/>
      <c r="E450" s="278"/>
      <c r="F450" s="262"/>
      <c r="G450" s="18"/>
      <c r="H450" s="17"/>
      <c r="I450" s="17"/>
      <c r="J450" s="17"/>
      <c r="K450" s="19"/>
      <c r="L450" s="19"/>
      <c r="M450" s="19"/>
      <c r="N450" s="74"/>
      <c r="O450" s="74"/>
      <c r="P450" s="74"/>
      <c r="Q450" s="74"/>
      <c r="R450" s="78"/>
      <c r="S450" s="78"/>
      <c r="T450" s="74"/>
      <c r="U450" s="74"/>
      <c r="V450" s="74"/>
      <c r="W450" s="74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6.5" customHeight="1">
      <c r="A451" s="1"/>
      <c r="B451" s="17"/>
      <c r="C451" s="254"/>
      <c r="D451" s="17"/>
      <c r="E451" s="278"/>
      <c r="F451" s="262"/>
      <c r="G451" s="18"/>
      <c r="H451" s="17"/>
      <c r="I451" s="17"/>
      <c r="J451" s="17"/>
      <c r="K451" s="19"/>
      <c r="L451" s="19"/>
      <c r="M451" s="19"/>
      <c r="N451" s="74"/>
      <c r="O451" s="74"/>
      <c r="P451" s="74"/>
      <c r="Q451" s="74"/>
      <c r="R451" s="78"/>
      <c r="S451" s="78"/>
      <c r="T451" s="74"/>
      <c r="U451" s="74"/>
      <c r="V451" s="74"/>
      <c r="W451" s="74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6.5" customHeight="1">
      <c r="A452" s="1"/>
      <c r="B452" s="17"/>
      <c r="C452" s="254"/>
      <c r="D452" s="17"/>
      <c r="E452" s="278"/>
      <c r="F452" s="262"/>
      <c r="G452" s="18"/>
      <c r="H452" s="17"/>
      <c r="I452" s="17"/>
      <c r="J452" s="17"/>
      <c r="K452" s="19"/>
      <c r="L452" s="19"/>
      <c r="M452" s="19"/>
      <c r="N452" s="74"/>
      <c r="O452" s="74"/>
      <c r="P452" s="74"/>
      <c r="Q452" s="74"/>
      <c r="R452" s="78"/>
      <c r="S452" s="78"/>
      <c r="T452" s="74"/>
      <c r="U452" s="74"/>
      <c r="V452" s="74"/>
      <c r="W452" s="74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6.5" customHeight="1">
      <c r="A453" s="1"/>
      <c r="B453" s="17"/>
      <c r="C453" s="254"/>
      <c r="D453" s="17"/>
      <c r="E453" s="278"/>
      <c r="F453" s="262"/>
      <c r="G453" s="18"/>
      <c r="H453" s="17"/>
      <c r="I453" s="17"/>
      <c r="J453" s="17"/>
      <c r="K453" s="19"/>
      <c r="L453" s="19"/>
      <c r="M453" s="19"/>
      <c r="N453" s="74"/>
      <c r="O453" s="74"/>
      <c r="P453" s="74"/>
      <c r="Q453" s="74"/>
      <c r="R453" s="78"/>
      <c r="S453" s="78"/>
      <c r="T453" s="74"/>
      <c r="U453" s="74"/>
      <c r="V453" s="74"/>
      <c r="W453" s="74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6.5" customHeight="1">
      <c r="A454" s="1"/>
      <c r="B454" s="17"/>
      <c r="C454" s="254"/>
      <c r="D454" s="17"/>
      <c r="E454" s="278"/>
      <c r="F454" s="262"/>
      <c r="G454" s="18"/>
      <c r="H454" s="17"/>
      <c r="I454" s="17"/>
      <c r="J454" s="17"/>
      <c r="K454" s="19"/>
      <c r="L454" s="19"/>
      <c r="M454" s="19"/>
      <c r="N454" s="74"/>
      <c r="O454" s="74"/>
      <c r="P454" s="74"/>
      <c r="Q454" s="74"/>
      <c r="R454" s="78"/>
      <c r="S454" s="78"/>
      <c r="T454" s="74"/>
      <c r="U454" s="74"/>
      <c r="V454" s="74"/>
      <c r="W454" s="74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6.5" customHeight="1">
      <c r="A455" s="1"/>
      <c r="B455" s="17"/>
      <c r="C455" s="254"/>
      <c r="D455" s="17"/>
      <c r="E455" s="278"/>
      <c r="F455" s="262"/>
      <c r="G455" s="18"/>
      <c r="H455" s="17"/>
      <c r="I455" s="17"/>
      <c r="J455" s="17"/>
      <c r="K455" s="19"/>
      <c r="L455" s="19"/>
      <c r="M455" s="19"/>
      <c r="N455" s="74"/>
      <c r="O455" s="74"/>
      <c r="P455" s="74"/>
      <c r="Q455" s="74"/>
      <c r="R455" s="78"/>
      <c r="S455" s="78"/>
      <c r="T455" s="74"/>
      <c r="U455" s="74"/>
      <c r="V455" s="74"/>
      <c r="W455" s="74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6.5" customHeight="1">
      <c r="A456" s="1"/>
      <c r="B456" s="17"/>
      <c r="C456" s="254"/>
      <c r="D456" s="17"/>
      <c r="E456" s="278"/>
      <c r="F456" s="262"/>
      <c r="G456" s="18"/>
      <c r="H456" s="17"/>
      <c r="I456" s="17"/>
      <c r="J456" s="17"/>
      <c r="K456" s="19"/>
      <c r="L456" s="19"/>
      <c r="M456" s="19"/>
      <c r="N456" s="74"/>
      <c r="O456" s="74"/>
      <c r="P456" s="74"/>
      <c r="Q456" s="74"/>
      <c r="R456" s="78"/>
      <c r="S456" s="78"/>
      <c r="T456" s="74"/>
      <c r="U456" s="74"/>
      <c r="V456" s="74"/>
      <c r="W456" s="74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6.5" customHeight="1">
      <c r="A457" s="1"/>
      <c r="B457" s="17"/>
      <c r="C457" s="254"/>
      <c r="D457" s="17"/>
      <c r="E457" s="278"/>
      <c r="F457" s="262"/>
      <c r="G457" s="18"/>
      <c r="H457" s="17"/>
      <c r="I457" s="17"/>
      <c r="J457" s="17"/>
      <c r="K457" s="19"/>
      <c r="L457" s="19"/>
      <c r="M457" s="19"/>
      <c r="N457" s="74"/>
      <c r="O457" s="74"/>
      <c r="P457" s="74"/>
      <c r="Q457" s="74"/>
      <c r="R457" s="78"/>
      <c r="S457" s="78"/>
      <c r="T457" s="74"/>
      <c r="U457" s="74"/>
      <c r="V457" s="74"/>
      <c r="W457" s="74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6.5" customHeight="1">
      <c r="A458" s="1"/>
      <c r="B458" s="17"/>
      <c r="C458" s="254"/>
      <c r="D458" s="17"/>
      <c r="E458" s="278"/>
      <c r="F458" s="262"/>
      <c r="G458" s="18"/>
      <c r="H458" s="17"/>
      <c r="I458" s="17"/>
      <c r="J458" s="17"/>
      <c r="K458" s="19"/>
      <c r="L458" s="19"/>
      <c r="M458" s="19"/>
      <c r="N458" s="74"/>
      <c r="O458" s="74"/>
      <c r="P458" s="74"/>
      <c r="Q458" s="74"/>
      <c r="R458" s="78"/>
      <c r="S458" s="78"/>
      <c r="T458" s="74"/>
      <c r="U458" s="74"/>
      <c r="V458" s="74"/>
      <c r="W458" s="74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6.5" customHeight="1">
      <c r="A459" s="1"/>
      <c r="B459" s="17"/>
      <c r="C459" s="254"/>
      <c r="D459" s="17"/>
      <c r="E459" s="278"/>
      <c r="F459" s="262"/>
      <c r="G459" s="18"/>
      <c r="H459" s="17"/>
      <c r="I459" s="17"/>
      <c r="J459" s="17"/>
      <c r="K459" s="19"/>
      <c r="L459" s="19"/>
      <c r="M459" s="19"/>
      <c r="N459" s="74"/>
      <c r="O459" s="74"/>
      <c r="P459" s="74"/>
      <c r="Q459" s="74"/>
      <c r="R459" s="78"/>
      <c r="S459" s="78"/>
      <c r="T459" s="74"/>
      <c r="U459" s="74"/>
      <c r="V459" s="74"/>
      <c r="W459" s="74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6.5" customHeight="1">
      <c r="A460" s="1"/>
      <c r="B460" s="17"/>
      <c r="C460" s="254"/>
      <c r="D460" s="17"/>
      <c r="E460" s="278"/>
      <c r="F460" s="262"/>
      <c r="G460" s="18"/>
      <c r="H460" s="17"/>
      <c r="I460" s="17"/>
      <c r="J460" s="17"/>
      <c r="K460" s="19"/>
      <c r="L460" s="19"/>
      <c r="M460" s="19"/>
      <c r="N460" s="74"/>
      <c r="O460" s="74"/>
      <c r="P460" s="74"/>
      <c r="Q460" s="74"/>
      <c r="R460" s="78"/>
      <c r="S460" s="78"/>
      <c r="T460" s="74"/>
      <c r="U460" s="74"/>
      <c r="V460" s="74"/>
      <c r="W460" s="74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6.5" customHeight="1">
      <c r="A461" s="1"/>
      <c r="B461" s="17"/>
      <c r="C461" s="254"/>
      <c r="D461" s="17"/>
      <c r="E461" s="278"/>
      <c r="F461" s="262"/>
      <c r="G461" s="18"/>
      <c r="H461" s="17"/>
      <c r="I461" s="17"/>
      <c r="J461" s="17"/>
      <c r="K461" s="19"/>
      <c r="L461" s="19"/>
      <c r="M461" s="19"/>
      <c r="N461" s="74"/>
      <c r="O461" s="74"/>
      <c r="P461" s="74"/>
      <c r="Q461" s="74"/>
      <c r="R461" s="78"/>
      <c r="S461" s="78"/>
      <c r="T461" s="74"/>
      <c r="U461" s="74"/>
      <c r="V461" s="74"/>
      <c r="W461" s="74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6.5" customHeight="1">
      <c r="A462" s="1"/>
      <c r="B462" s="17"/>
      <c r="C462" s="254"/>
      <c r="D462" s="17"/>
      <c r="E462" s="278"/>
      <c r="F462" s="262"/>
      <c r="G462" s="18"/>
      <c r="H462" s="17"/>
      <c r="I462" s="17"/>
      <c r="J462" s="17"/>
      <c r="K462" s="19"/>
      <c r="L462" s="19"/>
      <c r="M462" s="19"/>
      <c r="N462" s="74"/>
      <c r="O462" s="74"/>
      <c r="P462" s="74"/>
      <c r="Q462" s="74"/>
      <c r="R462" s="78"/>
      <c r="S462" s="78"/>
      <c r="T462" s="74"/>
      <c r="U462" s="74"/>
      <c r="V462" s="74"/>
      <c r="W462" s="74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6.5" customHeight="1">
      <c r="A463" s="1"/>
      <c r="B463" s="17"/>
      <c r="C463" s="254"/>
      <c r="D463" s="17"/>
      <c r="E463" s="278"/>
      <c r="F463" s="262"/>
      <c r="G463" s="18"/>
      <c r="H463" s="17"/>
      <c r="I463" s="17"/>
      <c r="J463" s="17"/>
      <c r="K463" s="19"/>
      <c r="L463" s="19"/>
      <c r="M463" s="19"/>
      <c r="N463" s="74"/>
      <c r="O463" s="74"/>
      <c r="P463" s="74"/>
      <c r="Q463" s="74"/>
      <c r="R463" s="78"/>
      <c r="S463" s="78"/>
      <c r="T463" s="74"/>
      <c r="U463" s="74"/>
      <c r="V463" s="74"/>
      <c r="W463" s="74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6.5" customHeight="1">
      <c r="A464" s="1"/>
      <c r="B464" s="17"/>
      <c r="C464" s="254"/>
      <c r="D464" s="17"/>
      <c r="E464" s="278"/>
      <c r="F464" s="262"/>
      <c r="G464" s="18"/>
      <c r="H464" s="17"/>
      <c r="I464" s="17"/>
      <c r="J464" s="17"/>
      <c r="K464" s="19"/>
      <c r="L464" s="19"/>
      <c r="M464" s="19"/>
      <c r="N464" s="74"/>
      <c r="O464" s="74"/>
      <c r="P464" s="74"/>
      <c r="Q464" s="74"/>
      <c r="R464" s="78"/>
      <c r="S464" s="78"/>
      <c r="T464" s="74"/>
      <c r="U464" s="74"/>
      <c r="V464" s="74"/>
      <c r="W464" s="74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6.5" customHeight="1">
      <c r="A465" s="1"/>
      <c r="B465" s="17"/>
      <c r="C465" s="254"/>
      <c r="D465" s="17"/>
      <c r="E465" s="278"/>
      <c r="F465" s="262"/>
      <c r="G465" s="18"/>
      <c r="H465" s="17"/>
      <c r="I465" s="17"/>
      <c r="J465" s="17"/>
      <c r="K465" s="19"/>
      <c r="L465" s="19"/>
      <c r="M465" s="19"/>
      <c r="N465" s="74"/>
      <c r="O465" s="74"/>
      <c r="P465" s="74"/>
      <c r="Q465" s="74"/>
      <c r="R465" s="78"/>
      <c r="S465" s="78"/>
      <c r="T465" s="74"/>
      <c r="U465" s="74"/>
      <c r="V465" s="74"/>
      <c r="W465" s="74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6.5" customHeight="1">
      <c r="A466" s="1"/>
      <c r="B466" s="17"/>
      <c r="C466" s="254"/>
      <c r="D466" s="17"/>
      <c r="E466" s="278"/>
      <c r="F466" s="262"/>
      <c r="G466" s="18"/>
      <c r="H466" s="17"/>
      <c r="I466" s="17"/>
      <c r="J466" s="17"/>
      <c r="K466" s="19"/>
      <c r="L466" s="19"/>
      <c r="M466" s="19"/>
      <c r="N466" s="74"/>
      <c r="O466" s="74"/>
      <c r="P466" s="74"/>
      <c r="Q466" s="74"/>
      <c r="R466" s="78"/>
      <c r="S466" s="78"/>
      <c r="T466" s="74"/>
      <c r="U466" s="74"/>
      <c r="V466" s="74"/>
      <c r="W466" s="74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6.5" customHeight="1">
      <c r="A467" s="1"/>
      <c r="B467" s="17"/>
      <c r="C467" s="254"/>
      <c r="D467" s="17"/>
      <c r="E467" s="278"/>
      <c r="F467" s="262"/>
      <c r="G467" s="18"/>
      <c r="H467" s="17"/>
      <c r="I467" s="17"/>
      <c r="J467" s="17"/>
      <c r="K467" s="19"/>
      <c r="L467" s="19"/>
      <c r="M467" s="19"/>
      <c r="N467" s="74"/>
      <c r="O467" s="74"/>
      <c r="P467" s="74"/>
      <c r="Q467" s="74"/>
      <c r="R467" s="78"/>
      <c r="S467" s="78"/>
      <c r="T467" s="74"/>
      <c r="U467" s="74"/>
      <c r="V467" s="74"/>
      <c r="W467" s="74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6.5" customHeight="1">
      <c r="A468" s="1"/>
      <c r="B468" s="17"/>
      <c r="C468" s="254"/>
      <c r="D468" s="17"/>
      <c r="E468" s="278"/>
      <c r="F468" s="262"/>
      <c r="G468" s="18"/>
      <c r="H468" s="17"/>
      <c r="I468" s="17"/>
      <c r="J468" s="17"/>
      <c r="K468" s="19"/>
      <c r="L468" s="19"/>
      <c r="M468" s="19"/>
      <c r="N468" s="74"/>
      <c r="O468" s="74"/>
      <c r="P468" s="74"/>
      <c r="Q468" s="74"/>
      <c r="R468" s="78"/>
      <c r="S468" s="78"/>
      <c r="T468" s="74"/>
      <c r="U468" s="74"/>
      <c r="V468" s="74"/>
      <c r="W468" s="74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6.5" customHeight="1">
      <c r="A469" s="1"/>
      <c r="B469" s="17"/>
      <c r="C469" s="254"/>
      <c r="D469" s="17"/>
      <c r="E469" s="278"/>
      <c r="F469" s="262"/>
      <c r="G469" s="18"/>
      <c r="H469" s="17"/>
      <c r="I469" s="17"/>
      <c r="J469" s="17"/>
      <c r="K469" s="19"/>
      <c r="L469" s="19"/>
      <c r="M469" s="19"/>
      <c r="N469" s="74"/>
      <c r="O469" s="74"/>
      <c r="P469" s="74"/>
      <c r="Q469" s="74"/>
      <c r="R469" s="78"/>
      <c r="S469" s="78"/>
      <c r="T469" s="74"/>
      <c r="U469" s="74"/>
      <c r="V469" s="74"/>
      <c r="W469" s="74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6.5" customHeight="1">
      <c r="A470" s="1"/>
      <c r="B470" s="17"/>
      <c r="C470" s="254"/>
      <c r="D470" s="17"/>
      <c r="E470" s="278"/>
      <c r="F470" s="262"/>
      <c r="G470" s="18"/>
      <c r="H470" s="17"/>
      <c r="I470" s="17"/>
      <c r="J470" s="17"/>
      <c r="K470" s="19"/>
      <c r="L470" s="19"/>
      <c r="M470" s="19"/>
      <c r="N470" s="74"/>
      <c r="O470" s="74"/>
      <c r="P470" s="74"/>
      <c r="Q470" s="74"/>
      <c r="R470" s="78"/>
      <c r="S470" s="78"/>
      <c r="T470" s="74"/>
      <c r="U470" s="74"/>
      <c r="V470" s="74"/>
      <c r="W470" s="74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6.5" customHeight="1">
      <c r="A471" s="1"/>
      <c r="B471" s="17"/>
      <c r="C471" s="254"/>
      <c r="D471" s="17"/>
      <c r="E471" s="278"/>
      <c r="F471" s="262"/>
      <c r="G471" s="18"/>
      <c r="H471" s="17"/>
      <c r="I471" s="17"/>
      <c r="J471" s="17"/>
      <c r="K471" s="19"/>
      <c r="L471" s="19"/>
      <c r="M471" s="19"/>
      <c r="N471" s="74"/>
      <c r="O471" s="74"/>
      <c r="P471" s="74"/>
      <c r="Q471" s="74"/>
      <c r="R471" s="78"/>
      <c r="S471" s="78"/>
      <c r="T471" s="74"/>
      <c r="U471" s="74"/>
      <c r="V471" s="74"/>
      <c r="W471" s="74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6.5" customHeight="1">
      <c r="A472" s="1"/>
      <c r="B472" s="17"/>
      <c r="C472" s="254"/>
      <c r="D472" s="17"/>
      <c r="E472" s="278"/>
      <c r="F472" s="262"/>
      <c r="G472" s="18"/>
      <c r="H472" s="17"/>
      <c r="I472" s="17"/>
      <c r="J472" s="17"/>
      <c r="K472" s="19"/>
      <c r="L472" s="19"/>
      <c r="M472" s="19"/>
      <c r="N472" s="74"/>
      <c r="O472" s="74"/>
      <c r="P472" s="74"/>
      <c r="Q472" s="74"/>
      <c r="R472" s="78"/>
      <c r="S472" s="78"/>
      <c r="T472" s="74"/>
      <c r="U472" s="74"/>
      <c r="V472" s="74"/>
      <c r="W472" s="74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6.5" customHeight="1">
      <c r="A473" s="1"/>
      <c r="B473" s="17"/>
      <c r="C473" s="254"/>
      <c r="D473" s="17"/>
      <c r="E473" s="278"/>
      <c r="F473" s="262"/>
      <c r="G473" s="18"/>
      <c r="H473" s="17"/>
      <c r="I473" s="17"/>
      <c r="J473" s="17"/>
      <c r="K473" s="19"/>
      <c r="L473" s="19"/>
      <c r="M473" s="19"/>
      <c r="N473" s="74"/>
      <c r="O473" s="74"/>
      <c r="P473" s="74"/>
      <c r="Q473" s="74"/>
      <c r="R473" s="78"/>
      <c r="S473" s="78"/>
      <c r="T473" s="74"/>
      <c r="U473" s="74"/>
      <c r="V473" s="74"/>
      <c r="W473" s="74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6.5" customHeight="1">
      <c r="A474" s="1"/>
      <c r="B474" s="17"/>
      <c r="C474" s="254"/>
      <c r="D474" s="17"/>
      <c r="E474" s="278"/>
      <c r="F474" s="262"/>
      <c r="G474" s="18"/>
      <c r="H474" s="17"/>
      <c r="I474" s="17"/>
      <c r="J474" s="17"/>
      <c r="K474" s="19"/>
      <c r="L474" s="19"/>
      <c r="M474" s="19"/>
      <c r="N474" s="74"/>
      <c r="O474" s="74"/>
      <c r="P474" s="74"/>
      <c r="Q474" s="74"/>
      <c r="R474" s="78"/>
      <c r="S474" s="78"/>
      <c r="T474" s="74"/>
      <c r="U474" s="74"/>
      <c r="V474" s="74"/>
      <c r="W474" s="74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6.5" customHeight="1">
      <c r="A475" s="1"/>
      <c r="B475" s="17"/>
      <c r="C475" s="254"/>
      <c r="D475" s="17"/>
      <c r="E475" s="278"/>
      <c r="F475" s="262"/>
      <c r="G475" s="18"/>
      <c r="H475" s="17"/>
      <c r="I475" s="17"/>
      <c r="J475" s="17"/>
      <c r="K475" s="19"/>
      <c r="L475" s="19"/>
      <c r="M475" s="19"/>
      <c r="N475" s="74"/>
      <c r="O475" s="74"/>
      <c r="P475" s="74"/>
      <c r="Q475" s="74"/>
      <c r="R475" s="78"/>
      <c r="S475" s="78"/>
      <c r="T475" s="74"/>
      <c r="U475" s="74"/>
      <c r="V475" s="74"/>
      <c r="W475" s="74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6.5" customHeight="1">
      <c r="A476" s="1"/>
      <c r="B476" s="17"/>
      <c r="C476" s="254"/>
      <c r="D476" s="17"/>
      <c r="E476" s="278"/>
      <c r="F476" s="262"/>
      <c r="G476" s="18"/>
      <c r="H476" s="17"/>
      <c r="I476" s="17"/>
      <c r="J476" s="17"/>
      <c r="K476" s="19"/>
      <c r="L476" s="19"/>
      <c r="M476" s="19"/>
      <c r="N476" s="74"/>
      <c r="O476" s="74"/>
      <c r="P476" s="74"/>
      <c r="Q476" s="74"/>
      <c r="R476" s="78"/>
      <c r="S476" s="78"/>
      <c r="T476" s="74"/>
      <c r="U476" s="74"/>
      <c r="V476" s="74"/>
      <c r="W476" s="74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6.5" customHeight="1">
      <c r="A477" s="1"/>
      <c r="B477" s="17"/>
      <c r="C477" s="254"/>
      <c r="D477" s="17"/>
      <c r="E477" s="278"/>
      <c r="F477" s="262"/>
      <c r="G477" s="18"/>
      <c r="H477" s="17"/>
      <c r="I477" s="17"/>
      <c r="J477" s="17"/>
      <c r="K477" s="19"/>
      <c r="L477" s="19"/>
      <c r="M477" s="19"/>
      <c r="N477" s="74"/>
      <c r="O477" s="74"/>
      <c r="P477" s="74"/>
      <c r="Q477" s="74"/>
      <c r="R477" s="78"/>
      <c r="S477" s="78"/>
      <c r="T477" s="74"/>
      <c r="U477" s="74"/>
      <c r="V477" s="74"/>
      <c r="W477" s="74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6.5" customHeight="1">
      <c r="A478" s="1"/>
      <c r="B478" s="17"/>
      <c r="C478" s="254"/>
      <c r="D478" s="17"/>
      <c r="E478" s="278"/>
      <c r="F478" s="262"/>
      <c r="G478" s="18"/>
      <c r="H478" s="17"/>
      <c r="I478" s="17"/>
      <c r="J478" s="17"/>
      <c r="K478" s="19"/>
      <c r="L478" s="19"/>
      <c r="M478" s="19"/>
      <c r="N478" s="74"/>
      <c r="O478" s="74"/>
      <c r="P478" s="74"/>
      <c r="Q478" s="74"/>
      <c r="R478" s="78"/>
      <c r="S478" s="78"/>
      <c r="T478" s="74"/>
      <c r="U478" s="74"/>
      <c r="V478" s="74"/>
      <c r="W478" s="74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6.5" customHeight="1">
      <c r="A479" s="1"/>
      <c r="B479" s="17"/>
      <c r="C479" s="254"/>
      <c r="D479" s="17"/>
      <c r="E479" s="278"/>
      <c r="F479" s="262"/>
      <c r="G479" s="18"/>
      <c r="H479" s="17"/>
      <c r="I479" s="17"/>
      <c r="J479" s="17"/>
      <c r="K479" s="19"/>
      <c r="L479" s="19"/>
      <c r="M479" s="19"/>
      <c r="N479" s="74"/>
      <c r="O479" s="74"/>
      <c r="P479" s="74"/>
      <c r="Q479" s="74"/>
      <c r="R479" s="78"/>
      <c r="S479" s="78"/>
      <c r="T479" s="74"/>
      <c r="U479" s="74"/>
      <c r="V479" s="74"/>
      <c r="W479" s="74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6.5" customHeight="1">
      <c r="A480" s="1"/>
      <c r="B480" s="17"/>
      <c r="C480" s="254"/>
      <c r="D480" s="17"/>
      <c r="E480" s="278"/>
      <c r="F480" s="262"/>
      <c r="G480" s="18"/>
      <c r="H480" s="17"/>
      <c r="I480" s="17"/>
      <c r="J480" s="17"/>
      <c r="K480" s="19"/>
      <c r="L480" s="19"/>
      <c r="M480" s="19"/>
      <c r="N480" s="74"/>
      <c r="O480" s="74"/>
      <c r="P480" s="74"/>
      <c r="Q480" s="74"/>
      <c r="R480" s="78"/>
      <c r="S480" s="78"/>
      <c r="T480" s="74"/>
      <c r="U480" s="74"/>
      <c r="V480" s="74"/>
      <c r="W480" s="74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6.5" customHeight="1">
      <c r="A481" s="1"/>
      <c r="B481" s="17"/>
      <c r="C481" s="254"/>
      <c r="D481" s="17"/>
      <c r="E481" s="278"/>
      <c r="F481" s="262"/>
      <c r="G481" s="18"/>
      <c r="H481" s="17"/>
      <c r="I481" s="17"/>
      <c r="J481" s="17"/>
      <c r="K481" s="19"/>
      <c r="L481" s="19"/>
      <c r="M481" s="19"/>
      <c r="N481" s="74"/>
      <c r="O481" s="74"/>
      <c r="P481" s="74"/>
      <c r="Q481" s="74"/>
      <c r="R481" s="78"/>
      <c r="S481" s="78"/>
      <c r="T481" s="74"/>
      <c r="U481" s="74"/>
      <c r="V481" s="74"/>
      <c r="W481" s="74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6.5" customHeight="1">
      <c r="A482" s="1"/>
      <c r="B482" s="17"/>
      <c r="C482" s="254"/>
      <c r="D482" s="17"/>
      <c r="E482" s="278"/>
      <c r="F482" s="262"/>
      <c r="G482" s="18"/>
      <c r="H482" s="17"/>
      <c r="I482" s="17"/>
      <c r="J482" s="17"/>
      <c r="K482" s="19"/>
      <c r="L482" s="19"/>
      <c r="M482" s="19"/>
      <c r="N482" s="74"/>
      <c r="O482" s="74"/>
      <c r="P482" s="74"/>
      <c r="Q482" s="74"/>
      <c r="R482" s="78"/>
      <c r="S482" s="78"/>
      <c r="T482" s="74"/>
      <c r="U482" s="74"/>
      <c r="V482" s="74"/>
      <c r="W482" s="74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6.5" customHeight="1">
      <c r="A483" s="1"/>
      <c r="B483" s="17"/>
      <c r="C483" s="254"/>
      <c r="D483" s="17"/>
      <c r="E483" s="278"/>
      <c r="F483" s="262"/>
      <c r="G483" s="18"/>
      <c r="H483" s="17"/>
      <c r="I483" s="17"/>
      <c r="J483" s="17"/>
      <c r="K483" s="19"/>
      <c r="L483" s="19"/>
      <c r="M483" s="19"/>
      <c r="N483" s="74"/>
      <c r="O483" s="74"/>
      <c r="P483" s="74"/>
      <c r="Q483" s="74"/>
      <c r="R483" s="78"/>
      <c r="S483" s="78"/>
      <c r="T483" s="74"/>
      <c r="U483" s="74"/>
      <c r="V483" s="74"/>
      <c r="W483" s="74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6.5" customHeight="1">
      <c r="A484" s="1"/>
      <c r="B484" s="17"/>
      <c r="C484" s="254"/>
      <c r="D484" s="17"/>
      <c r="E484" s="278"/>
      <c r="F484" s="262"/>
      <c r="G484" s="18"/>
      <c r="H484" s="17"/>
      <c r="I484" s="17"/>
      <c r="J484" s="17"/>
      <c r="K484" s="19"/>
      <c r="L484" s="19"/>
      <c r="M484" s="19"/>
      <c r="N484" s="74"/>
      <c r="O484" s="74"/>
      <c r="P484" s="74"/>
      <c r="Q484" s="74"/>
      <c r="R484" s="78"/>
      <c r="S484" s="78"/>
      <c r="T484" s="74"/>
      <c r="U484" s="74"/>
      <c r="V484" s="74"/>
      <c r="W484" s="74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6.5" customHeight="1">
      <c r="A485" s="1"/>
      <c r="B485" s="17"/>
      <c r="C485" s="254"/>
      <c r="D485" s="17"/>
      <c r="E485" s="278"/>
      <c r="F485" s="262"/>
      <c r="G485" s="18"/>
      <c r="H485" s="17"/>
      <c r="I485" s="17"/>
      <c r="J485" s="17"/>
      <c r="K485" s="19"/>
      <c r="L485" s="19"/>
      <c r="M485" s="19"/>
      <c r="N485" s="74"/>
      <c r="O485" s="74"/>
      <c r="P485" s="74"/>
      <c r="Q485" s="74"/>
      <c r="R485" s="78"/>
      <c r="S485" s="78"/>
      <c r="T485" s="74"/>
      <c r="U485" s="74"/>
      <c r="V485" s="74"/>
      <c r="W485" s="74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6.5" customHeight="1">
      <c r="A486" s="1"/>
      <c r="B486" s="17"/>
      <c r="C486" s="254"/>
      <c r="D486" s="17"/>
      <c r="E486" s="278"/>
      <c r="F486" s="262"/>
      <c r="G486" s="18"/>
      <c r="H486" s="17"/>
      <c r="I486" s="17"/>
      <c r="J486" s="17"/>
      <c r="K486" s="19"/>
      <c r="L486" s="19"/>
      <c r="M486" s="19"/>
      <c r="N486" s="74"/>
      <c r="O486" s="74"/>
      <c r="P486" s="74"/>
      <c r="Q486" s="74"/>
      <c r="R486" s="78"/>
      <c r="S486" s="78"/>
      <c r="T486" s="74"/>
      <c r="U486" s="74"/>
      <c r="V486" s="74"/>
      <c r="W486" s="74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6.5" customHeight="1">
      <c r="A487" s="1"/>
      <c r="B487" s="17"/>
      <c r="C487" s="254"/>
      <c r="D487" s="17"/>
      <c r="E487" s="278"/>
      <c r="F487" s="262"/>
      <c r="G487" s="18"/>
      <c r="H487" s="17"/>
      <c r="I487" s="17"/>
      <c r="J487" s="17"/>
      <c r="K487" s="19"/>
      <c r="L487" s="19"/>
      <c r="M487" s="19"/>
      <c r="N487" s="74"/>
      <c r="O487" s="74"/>
      <c r="P487" s="74"/>
      <c r="Q487" s="74"/>
      <c r="R487" s="78"/>
      <c r="S487" s="78"/>
      <c r="T487" s="74"/>
      <c r="U487" s="74"/>
      <c r="V487" s="74"/>
      <c r="W487" s="74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6.5" customHeight="1">
      <c r="A488" s="1"/>
      <c r="B488" s="17"/>
      <c r="C488" s="254"/>
      <c r="D488" s="17"/>
      <c r="E488" s="278"/>
      <c r="F488" s="262"/>
      <c r="G488" s="18"/>
      <c r="H488" s="17"/>
      <c r="I488" s="17"/>
      <c r="J488" s="17"/>
      <c r="K488" s="19"/>
      <c r="L488" s="19"/>
      <c r="M488" s="19"/>
      <c r="N488" s="74"/>
      <c r="O488" s="74"/>
      <c r="P488" s="74"/>
      <c r="Q488" s="74"/>
      <c r="R488" s="78"/>
      <c r="S488" s="78"/>
      <c r="T488" s="74"/>
      <c r="U488" s="74"/>
      <c r="V488" s="74"/>
      <c r="W488" s="74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6.5" customHeight="1">
      <c r="A489" s="1"/>
      <c r="B489" s="17"/>
      <c r="C489" s="254"/>
      <c r="D489" s="17"/>
      <c r="E489" s="278"/>
      <c r="F489" s="262"/>
      <c r="G489" s="18"/>
      <c r="H489" s="17"/>
      <c r="I489" s="17"/>
      <c r="J489" s="17"/>
      <c r="K489" s="19"/>
      <c r="L489" s="19"/>
      <c r="M489" s="19"/>
      <c r="N489" s="74"/>
      <c r="O489" s="74"/>
      <c r="P489" s="74"/>
      <c r="Q489" s="74"/>
      <c r="R489" s="78"/>
      <c r="S489" s="78"/>
      <c r="T489" s="74"/>
      <c r="U489" s="74"/>
      <c r="V489" s="74"/>
      <c r="W489" s="74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6.5" customHeight="1">
      <c r="A490" s="1"/>
      <c r="B490" s="17"/>
      <c r="C490" s="254"/>
      <c r="D490" s="17"/>
      <c r="E490" s="278"/>
      <c r="F490" s="262"/>
      <c r="G490" s="18"/>
      <c r="H490" s="17"/>
      <c r="I490" s="17"/>
      <c r="J490" s="17"/>
      <c r="K490" s="19"/>
      <c r="L490" s="19"/>
      <c r="M490" s="19"/>
      <c r="N490" s="74"/>
      <c r="O490" s="74"/>
      <c r="P490" s="74"/>
      <c r="Q490" s="74"/>
      <c r="R490" s="78"/>
      <c r="S490" s="78"/>
      <c r="T490" s="74"/>
      <c r="U490" s="74"/>
      <c r="V490" s="74"/>
      <c r="W490" s="74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6.5" customHeight="1">
      <c r="A491" s="1"/>
      <c r="B491" s="17"/>
      <c r="C491" s="254"/>
      <c r="D491" s="17"/>
      <c r="E491" s="278"/>
      <c r="F491" s="262"/>
      <c r="G491" s="18"/>
      <c r="H491" s="17"/>
      <c r="I491" s="17"/>
      <c r="J491" s="17"/>
      <c r="K491" s="19"/>
      <c r="L491" s="19"/>
      <c r="M491" s="19"/>
      <c r="N491" s="74"/>
      <c r="O491" s="74"/>
      <c r="P491" s="74"/>
      <c r="Q491" s="74"/>
      <c r="R491" s="78"/>
      <c r="S491" s="78"/>
      <c r="T491" s="74"/>
      <c r="U491" s="74"/>
      <c r="V491" s="74"/>
      <c r="W491" s="74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6.5" customHeight="1">
      <c r="A492" s="1"/>
      <c r="B492" s="17"/>
      <c r="C492" s="254"/>
      <c r="D492" s="17"/>
      <c r="E492" s="278"/>
      <c r="F492" s="262"/>
      <c r="G492" s="18"/>
      <c r="H492" s="17"/>
      <c r="I492" s="17"/>
      <c r="J492" s="17"/>
      <c r="K492" s="19"/>
      <c r="L492" s="19"/>
      <c r="M492" s="19"/>
      <c r="N492" s="74"/>
      <c r="O492" s="74"/>
      <c r="P492" s="74"/>
      <c r="Q492" s="74"/>
      <c r="R492" s="78"/>
      <c r="S492" s="78"/>
      <c r="T492" s="74"/>
      <c r="U492" s="74"/>
      <c r="V492" s="74"/>
      <c r="W492" s="74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6.5" customHeight="1">
      <c r="A493" s="1"/>
      <c r="B493" s="17"/>
      <c r="C493" s="254"/>
      <c r="D493" s="17"/>
      <c r="E493" s="278"/>
      <c r="F493" s="262"/>
      <c r="G493" s="18"/>
      <c r="H493" s="17"/>
      <c r="I493" s="17"/>
      <c r="J493" s="17"/>
      <c r="K493" s="19"/>
      <c r="L493" s="19"/>
      <c r="M493" s="19"/>
      <c r="N493" s="74"/>
      <c r="O493" s="74"/>
      <c r="P493" s="74"/>
      <c r="Q493" s="74"/>
      <c r="R493" s="78"/>
      <c r="S493" s="78"/>
      <c r="T493" s="74"/>
      <c r="U493" s="74"/>
      <c r="V493" s="74"/>
      <c r="W493" s="74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6.5" customHeight="1">
      <c r="A494" s="1"/>
      <c r="B494" s="17"/>
      <c r="C494" s="254"/>
      <c r="D494" s="17"/>
      <c r="E494" s="278"/>
      <c r="F494" s="262"/>
      <c r="G494" s="18"/>
      <c r="H494" s="17"/>
      <c r="I494" s="17"/>
      <c r="J494" s="17"/>
      <c r="K494" s="19"/>
      <c r="L494" s="19"/>
      <c r="M494" s="19"/>
      <c r="N494" s="74"/>
      <c r="O494" s="74"/>
      <c r="P494" s="74"/>
      <c r="Q494" s="74"/>
      <c r="R494" s="78"/>
      <c r="S494" s="78"/>
      <c r="T494" s="74"/>
      <c r="U494" s="74"/>
      <c r="V494" s="74"/>
      <c r="W494" s="74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6.5" customHeight="1">
      <c r="A495" s="1"/>
      <c r="B495" s="17"/>
      <c r="C495" s="254"/>
      <c r="D495" s="17"/>
      <c r="E495" s="278"/>
      <c r="F495" s="262"/>
      <c r="G495" s="18"/>
      <c r="H495" s="17"/>
      <c r="I495" s="17"/>
      <c r="J495" s="17"/>
      <c r="K495" s="19"/>
      <c r="L495" s="19"/>
      <c r="M495" s="19"/>
      <c r="N495" s="74"/>
      <c r="O495" s="74"/>
      <c r="P495" s="74"/>
      <c r="Q495" s="74"/>
      <c r="R495" s="78"/>
      <c r="S495" s="78"/>
      <c r="T495" s="74"/>
      <c r="U495" s="74"/>
      <c r="V495" s="74"/>
      <c r="W495" s="74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6.5" customHeight="1">
      <c r="A496" s="1"/>
      <c r="B496" s="17"/>
      <c r="C496" s="254"/>
      <c r="D496" s="17"/>
      <c r="E496" s="278"/>
      <c r="F496" s="262"/>
      <c r="G496" s="18"/>
      <c r="H496" s="17"/>
      <c r="I496" s="17"/>
      <c r="J496" s="17"/>
      <c r="K496" s="19"/>
      <c r="L496" s="19"/>
      <c r="M496" s="19"/>
      <c r="N496" s="74"/>
      <c r="O496" s="74"/>
      <c r="P496" s="74"/>
      <c r="Q496" s="74"/>
      <c r="R496" s="78"/>
      <c r="S496" s="78"/>
      <c r="T496" s="74"/>
      <c r="U496" s="74"/>
      <c r="V496" s="74"/>
      <c r="W496" s="74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6.5" customHeight="1">
      <c r="A497" s="1"/>
      <c r="B497" s="17"/>
      <c r="C497" s="254"/>
      <c r="D497" s="17"/>
      <c r="E497" s="278"/>
      <c r="F497" s="262"/>
      <c r="G497" s="18"/>
      <c r="H497" s="17"/>
      <c r="I497" s="17"/>
      <c r="J497" s="17"/>
      <c r="K497" s="19"/>
      <c r="L497" s="19"/>
      <c r="M497" s="19"/>
      <c r="N497" s="74"/>
      <c r="O497" s="74"/>
      <c r="P497" s="74"/>
      <c r="Q497" s="74"/>
      <c r="R497" s="78"/>
      <c r="S497" s="78"/>
      <c r="T497" s="74"/>
      <c r="U497" s="74"/>
      <c r="V497" s="74"/>
      <c r="W497" s="74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6.5" customHeight="1">
      <c r="A498" s="1"/>
      <c r="B498" s="17"/>
      <c r="C498" s="254"/>
      <c r="D498" s="17"/>
      <c r="E498" s="278"/>
      <c r="F498" s="262"/>
      <c r="G498" s="18"/>
      <c r="H498" s="17"/>
      <c r="I498" s="17"/>
      <c r="J498" s="17"/>
      <c r="K498" s="19"/>
      <c r="L498" s="19"/>
      <c r="M498" s="19"/>
      <c r="N498" s="74"/>
      <c r="O498" s="74"/>
      <c r="P498" s="74"/>
      <c r="Q498" s="74"/>
      <c r="R498" s="78"/>
      <c r="S498" s="78"/>
      <c r="T498" s="74"/>
      <c r="U498" s="74"/>
      <c r="V498" s="74"/>
      <c r="W498" s="74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6.5" customHeight="1">
      <c r="A499" s="1"/>
      <c r="B499" s="17"/>
      <c r="C499" s="254"/>
      <c r="D499" s="17"/>
      <c r="E499" s="278"/>
      <c r="F499" s="262"/>
      <c r="G499" s="18"/>
      <c r="H499" s="17"/>
      <c r="I499" s="17"/>
      <c r="J499" s="17"/>
      <c r="K499" s="19"/>
      <c r="L499" s="19"/>
      <c r="M499" s="19"/>
      <c r="N499" s="74"/>
      <c r="O499" s="74"/>
      <c r="P499" s="74"/>
      <c r="Q499" s="74"/>
      <c r="R499" s="78"/>
      <c r="S499" s="78"/>
      <c r="T499" s="74"/>
      <c r="U499" s="74"/>
      <c r="V499" s="74"/>
      <c r="W499" s="74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6.5" customHeight="1">
      <c r="A500" s="1"/>
      <c r="B500" s="17"/>
      <c r="C500" s="254"/>
      <c r="D500" s="17"/>
      <c r="E500" s="278"/>
      <c r="F500" s="262"/>
      <c r="G500" s="18"/>
      <c r="H500" s="17"/>
      <c r="I500" s="17"/>
      <c r="J500" s="17"/>
      <c r="K500" s="19"/>
      <c r="L500" s="19"/>
      <c r="M500" s="19"/>
      <c r="N500" s="74"/>
      <c r="O500" s="74"/>
      <c r="P500" s="74"/>
      <c r="Q500" s="74"/>
      <c r="R500" s="78"/>
      <c r="S500" s="78"/>
      <c r="T500" s="74"/>
      <c r="U500" s="74"/>
      <c r="V500" s="74"/>
      <c r="W500" s="74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6.5" customHeight="1">
      <c r="A501" s="1"/>
      <c r="B501" s="17"/>
      <c r="C501" s="254"/>
      <c r="D501" s="17"/>
      <c r="E501" s="278"/>
      <c r="F501" s="262"/>
      <c r="G501" s="18"/>
      <c r="H501" s="17"/>
      <c r="I501" s="17"/>
      <c r="J501" s="17"/>
      <c r="K501" s="19"/>
      <c r="L501" s="19"/>
      <c r="M501" s="19"/>
      <c r="N501" s="74"/>
      <c r="O501" s="74"/>
      <c r="P501" s="74"/>
      <c r="Q501" s="74"/>
      <c r="R501" s="78"/>
      <c r="S501" s="78"/>
      <c r="T501" s="74"/>
      <c r="U501" s="74"/>
      <c r="V501" s="74"/>
      <c r="W501" s="74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6.5" customHeight="1">
      <c r="A502" s="1"/>
      <c r="B502" s="17"/>
      <c r="C502" s="254"/>
      <c r="D502" s="17"/>
      <c r="E502" s="278"/>
      <c r="F502" s="262"/>
      <c r="G502" s="18"/>
      <c r="H502" s="17"/>
      <c r="I502" s="17"/>
      <c r="J502" s="17"/>
      <c r="K502" s="19"/>
      <c r="L502" s="19"/>
      <c r="M502" s="19"/>
      <c r="N502" s="74"/>
      <c r="O502" s="74"/>
      <c r="P502" s="74"/>
      <c r="Q502" s="74"/>
      <c r="R502" s="78"/>
      <c r="S502" s="78"/>
      <c r="T502" s="74"/>
      <c r="U502" s="74"/>
      <c r="V502" s="74"/>
      <c r="W502" s="74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6.5" customHeight="1">
      <c r="A503" s="1"/>
      <c r="B503" s="17"/>
      <c r="C503" s="254"/>
      <c r="D503" s="17"/>
      <c r="E503" s="278"/>
      <c r="F503" s="262"/>
      <c r="G503" s="18"/>
      <c r="H503" s="17"/>
      <c r="I503" s="17"/>
      <c r="J503" s="17"/>
      <c r="K503" s="19"/>
      <c r="L503" s="19"/>
      <c r="M503" s="19"/>
      <c r="N503" s="74"/>
      <c r="O503" s="74"/>
      <c r="P503" s="74"/>
      <c r="Q503" s="74"/>
      <c r="R503" s="78"/>
      <c r="S503" s="78"/>
      <c r="T503" s="74"/>
      <c r="U503" s="74"/>
      <c r="V503" s="74"/>
      <c r="W503" s="74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6.5" customHeight="1">
      <c r="A504" s="1"/>
      <c r="B504" s="17"/>
      <c r="C504" s="254"/>
      <c r="D504" s="17"/>
      <c r="E504" s="278"/>
      <c r="F504" s="262"/>
      <c r="G504" s="18"/>
      <c r="H504" s="17"/>
      <c r="I504" s="17"/>
      <c r="J504" s="17"/>
      <c r="K504" s="19"/>
      <c r="L504" s="19"/>
      <c r="M504" s="19"/>
      <c r="N504" s="74"/>
      <c r="O504" s="74"/>
      <c r="P504" s="74"/>
      <c r="Q504" s="74"/>
      <c r="R504" s="78"/>
      <c r="S504" s="78"/>
      <c r="T504" s="74"/>
      <c r="U504" s="74"/>
      <c r="V504" s="74"/>
      <c r="W504" s="74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6.5" customHeight="1">
      <c r="A505" s="1"/>
      <c r="B505" s="17"/>
      <c r="C505" s="254"/>
      <c r="D505" s="17"/>
      <c r="E505" s="278"/>
      <c r="F505" s="262"/>
      <c r="G505" s="18"/>
      <c r="H505" s="17"/>
      <c r="I505" s="17"/>
      <c r="J505" s="17"/>
      <c r="K505" s="19"/>
      <c r="L505" s="19"/>
      <c r="M505" s="19"/>
      <c r="N505" s="74"/>
      <c r="O505" s="74"/>
      <c r="P505" s="74"/>
      <c r="Q505" s="74"/>
      <c r="R505" s="78"/>
      <c r="S505" s="78"/>
      <c r="T505" s="74"/>
      <c r="U505" s="74"/>
      <c r="V505" s="74"/>
      <c r="W505" s="74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6.5" customHeight="1">
      <c r="A506" s="1"/>
      <c r="B506" s="17"/>
      <c r="C506" s="254"/>
      <c r="D506" s="17"/>
      <c r="E506" s="278"/>
      <c r="F506" s="262"/>
      <c r="G506" s="18"/>
      <c r="H506" s="17"/>
      <c r="I506" s="17"/>
      <c r="J506" s="17"/>
      <c r="K506" s="19"/>
      <c r="L506" s="19"/>
      <c r="M506" s="19"/>
      <c r="N506" s="74"/>
      <c r="O506" s="74"/>
      <c r="P506" s="74"/>
      <c r="Q506" s="74"/>
      <c r="R506" s="78"/>
      <c r="S506" s="78"/>
      <c r="T506" s="74"/>
      <c r="U506" s="74"/>
      <c r="V506" s="74"/>
      <c r="W506" s="74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6.5" customHeight="1">
      <c r="A507" s="1"/>
      <c r="B507" s="17"/>
      <c r="C507" s="254"/>
      <c r="D507" s="17"/>
      <c r="E507" s="278"/>
      <c r="F507" s="262"/>
      <c r="G507" s="18"/>
      <c r="H507" s="17"/>
      <c r="I507" s="17"/>
      <c r="J507" s="17"/>
      <c r="K507" s="19"/>
      <c r="L507" s="19"/>
      <c r="M507" s="19"/>
      <c r="N507" s="74"/>
      <c r="O507" s="74"/>
      <c r="P507" s="74"/>
      <c r="Q507" s="74"/>
      <c r="R507" s="78"/>
      <c r="S507" s="78"/>
      <c r="T507" s="74"/>
      <c r="U507" s="74"/>
      <c r="V507" s="74"/>
      <c r="W507" s="74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6.5" customHeight="1">
      <c r="A508" s="1"/>
      <c r="B508" s="17"/>
      <c r="C508" s="254"/>
      <c r="D508" s="17"/>
      <c r="E508" s="278"/>
      <c r="F508" s="262"/>
      <c r="G508" s="18"/>
      <c r="H508" s="17"/>
      <c r="I508" s="17"/>
      <c r="J508" s="17"/>
      <c r="K508" s="19"/>
      <c r="L508" s="19"/>
      <c r="M508" s="19"/>
      <c r="N508" s="74"/>
      <c r="O508" s="74"/>
      <c r="P508" s="74"/>
      <c r="Q508" s="74"/>
      <c r="R508" s="78"/>
      <c r="S508" s="78"/>
      <c r="T508" s="74"/>
      <c r="U508" s="74"/>
      <c r="V508" s="74"/>
      <c r="W508" s="74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6.5" customHeight="1">
      <c r="A509" s="1"/>
      <c r="B509" s="17"/>
      <c r="C509" s="254"/>
      <c r="D509" s="17"/>
      <c r="E509" s="278"/>
      <c r="F509" s="262"/>
      <c r="G509" s="18"/>
      <c r="H509" s="17"/>
      <c r="I509" s="17"/>
      <c r="J509" s="17"/>
      <c r="K509" s="19"/>
      <c r="L509" s="19"/>
      <c r="M509" s="19"/>
      <c r="N509" s="74"/>
      <c r="O509" s="74"/>
      <c r="P509" s="74"/>
      <c r="Q509" s="74"/>
      <c r="R509" s="78"/>
      <c r="S509" s="78"/>
      <c r="T509" s="74"/>
      <c r="U509" s="74"/>
      <c r="V509" s="74"/>
      <c r="W509" s="74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6.5" customHeight="1">
      <c r="A510" s="1"/>
      <c r="B510" s="17"/>
      <c r="C510" s="254"/>
      <c r="D510" s="17"/>
      <c r="E510" s="278"/>
      <c r="F510" s="262"/>
      <c r="G510" s="18"/>
      <c r="H510" s="17"/>
      <c r="I510" s="17"/>
      <c r="J510" s="17"/>
      <c r="K510" s="19"/>
      <c r="L510" s="19"/>
      <c r="M510" s="19"/>
      <c r="N510" s="74"/>
      <c r="O510" s="74"/>
      <c r="P510" s="74"/>
      <c r="Q510" s="74"/>
      <c r="R510" s="78"/>
      <c r="S510" s="78"/>
      <c r="T510" s="74"/>
      <c r="U510" s="74"/>
      <c r="V510" s="74"/>
      <c r="W510" s="74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6.5" customHeight="1">
      <c r="A511" s="1"/>
      <c r="B511" s="17"/>
      <c r="C511" s="254"/>
      <c r="D511" s="17"/>
      <c r="E511" s="278"/>
      <c r="F511" s="262"/>
      <c r="G511" s="18"/>
      <c r="H511" s="17"/>
      <c r="I511" s="17"/>
      <c r="J511" s="17"/>
      <c r="K511" s="19"/>
      <c r="L511" s="19"/>
      <c r="M511" s="19"/>
      <c r="N511" s="74"/>
      <c r="O511" s="74"/>
      <c r="P511" s="74"/>
      <c r="Q511" s="74"/>
      <c r="R511" s="78"/>
      <c r="S511" s="78"/>
      <c r="T511" s="74"/>
      <c r="U511" s="74"/>
      <c r="V511" s="74"/>
      <c r="W511" s="74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6.5" customHeight="1">
      <c r="A512" s="1"/>
      <c r="B512" s="17"/>
      <c r="C512" s="254"/>
      <c r="D512" s="17"/>
      <c r="E512" s="278"/>
      <c r="F512" s="262"/>
      <c r="G512" s="18"/>
      <c r="H512" s="17"/>
      <c r="I512" s="17"/>
      <c r="J512" s="17"/>
      <c r="K512" s="19"/>
      <c r="L512" s="19"/>
      <c r="M512" s="19"/>
      <c r="N512" s="74"/>
      <c r="O512" s="74"/>
      <c r="P512" s="74"/>
      <c r="Q512" s="74"/>
      <c r="R512" s="78"/>
      <c r="S512" s="78"/>
      <c r="T512" s="74"/>
      <c r="U512" s="74"/>
      <c r="V512" s="74"/>
      <c r="W512" s="74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6.5" customHeight="1">
      <c r="A513" s="1"/>
      <c r="B513" s="17"/>
      <c r="C513" s="254"/>
      <c r="D513" s="17"/>
      <c r="E513" s="278"/>
      <c r="F513" s="262"/>
      <c r="G513" s="18"/>
      <c r="H513" s="17"/>
      <c r="I513" s="17"/>
      <c r="J513" s="17"/>
      <c r="K513" s="19"/>
      <c r="L513" s="19"/>
      <c r="M513" s="19"/>
      <c r="N513" s="74"/>
      <c r="O513" s="74"/>
      <c r="P513" s="74"/>
      <c r="Q513" s="74"/>
      <c r="R513" s="78"/>
      <c r="S513" s="78"/>
      <c r="T513" s="74"/>
      <c r="U513" s="74"/>
      <c r="V513" s="74"/>
      <c r="W513" s="74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6.5" customHeight="1">
      <c r="A514" s="1"/>
      <c r="B514" s="17"/>
      <c r="C514" s="254"/>
      <c r="D514" s="17"/>
      <c r="E514" s="278"/>
      <c r="F514" s="262"/>
      <c r="G514" s="18"/>
      <c r="H514" s="17"/>
      <c r="I514" s="17"/>
      <c r="J514" s="17"/>
      <c r="K514" s="19"/>
      <c r="L514" s="19"/>
      <c r="M514" s="19"/>
      <c r="N514" s="74"/>
      <c r="O514" s="74"/>
      <c r="P514" s="74"/>
      <c r="Q514" s="74"/>
      <c r="R514" s="78"/>
      <c r="S514" s="78"/>
      <c r="T514" s="74"/>
      <c r="U514" s="74"/>
      <c r="V514" s="74"/>
      <c r="W514" s="74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6.5" customHeight="1">
      <c r="A515" s="1"/>
      <c r="B515" s="17"/>
      <c r="C515" s="254"/>
      <c r="D515" s="17"/>
      <c r="E515" s="278"/>
      <c r="F515" s="262"/>
      <c r="G515" s="18"/>
      <c r="H515" s="17"/>
      <c r="I515" s="17"/>
      <c r="J515" s="17"/>
      <c r="K515" s="19"/>
      <c r="L515" s="19"/>
      <c r="M515" s="19"/>
      <c r="N515" s="74"/>
      <c r="O515" s="74"/>
      <c r="P515" s="74"/>
      <c r="Q515" s="74"/>
      <c r="R515" s="78"/>
      <c r="S515" s="78"/>
      <c r="T515" s="74"/>
      <c r="U515" s="74"/>
      <c r="V515" s="74"/>
      <c r="W515" s="74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6.5" customHeight="1">
      <c r="A516" s="1"/>
      <c r="B516" s="17"/>
      <c r="C516" s="254"/>
      <c r="D516" s="17"/>
      <c r="E516" s="278"/>
      <c r="F516" s="262"/>
      <c r="G516" s="18"/>
      <c r="H516" s="17"/>
      <c r="I516" s="17"/>
      <c r="J516" s="17"/>
      <c r="K516" s="19"/>
      <c r="L516" s="19"/>
      <c r="M516" s="19"/>
      <c r="N516" s="74"/>
      <c r="O516" s="74"/>
      <c r="P516" s="74"/>
      <c r="Q516" s="74"/>
      <c r="R516" s="78"/>
      <c r="S516" s="78"/>
      <c r="T516" s="74"/>
      <c r="U516" s="74"/>
      <c r="V516" s="74"/>
      <c r="W516" s="74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6.5" customHeight="1">
      <c r="A517" s="1"/>
      <c r="B517" s="17"/>
      <c r="C517" s="254"/>
      <c r="D517" s="17"/>
      <c r="E517" s="278"/>
      <c r="F517" s="262"/>
      <c r="G517" s="18"/>
      <c r="H517" s="17"/>
      <c r="I517" s="17"/>
      <c r="J517" s="17"/>
      <c r="K517" s="19"/>
      <c r="L517" s="19"/>
      <c r="M517" s="19"/>
      <c r="N517" s="74"/>
      <c r="O517" s="74"/>
      <c r="P517" s="74"/>
      <c r="Q517" s="74"/>
      <c r="R517" s="78"/>
      <c r="S517" s="78"/>
      <c r="T517" s="74"/>
      <c r="U517" s="74"/>
      <c r="V517" s="74"/>
      <c r="W517" s="74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6.5" customHeight="1">
      <c r="A518" s="1"/>
      <c r="B518" s="17"/>
      <c r="C518" s="254"/>
      <c r="D518" s="17"/>
      <c r="E518" s="278"/>
      <c r="F518" s="262"/>
      <c r="G518" s="18"/>
      <c r="H518" s="17"/>
      <c r="I518" s="17"/>
      <c r="J518" s="17"/>
      <c r="K518" s="19"/>
      <c r="L518" s="19"/>
      <c r="M518" s="19"/>
      <c r="N518" s="74"/>
      <c r="O518" s="74"/>
      <c r="P518" s="74"/>
      <c r="Q518" s="74"/>
      <c r="R518" s="78"/>
      <c r="S518" s="78"/>
      <c r="T518" s="74"/>
      <c r="U518" s="74"/>
      <c r="V518" s="74"/>
      <c r="W518" s="74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6.5" customHeight="1">
      <c r="A519" s="1"/>
      <c r="B519" s="17"/>
      <c r="C519" s="254"/>
      <c r="D519" s="17"/>
      <c r="E519" s="278"/>
      <c r="F519" s="262"/>
      <c r="G519" s="18"/>
      <c r="H519" s="17"/>
      <c r="I519" s="17"/>
      <c r="J519" s="17"/>
      <c r="K519" s="19"/>
      <c r="L519" s="19"/>
      <c r="M519" s="19"/>
      <c r="N519" s="74"/>
      <c r="O519" s="74"/>
      <c r="P519" s="74"/>
      <c r="Q519" s="74"/>
      <c r="R519" s="78"/>
      <c r="S519" s="78"/>
      <c r="T519" s="74"/>
      <c r="U519" s="74"/>
      <c r="V519" s="74"/>
      <c r="W519" s="74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6.5" customHeight="1">
      <c r="A520" s="1"/>
      <c r="B520" s="17"/>
      <c r="C520" s="254"/>
      <c r="D520" s="17"/>
      <c r="E520" s="278"/>
      <c r="F520" s="262"/>
      <c r="G520" s="18"/>
      <c r="H520" s="17"/>
      <c r="I520" s="17"/>
      <c r="J520" s="17"/>
      <c r="K520" s="19"/>
      <c r="L520" s="19"/>
      <c r="M520" s="19"/>
      <c r="N520" s="74"/>
      <c r="O520" s="74"/>
      <c r="P520" s="74"/>
      <c r="Q520" s="74"/>
      <c r="R520" s="78"/>
      <c r="S520" s="78"/>
      <c r="T520" s="74"/>
      <c r="U520" s="74"/>
      <c r="V520" s="74"/>
      <c r="W520" s="74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6.5" customHeight="1">
      <c r="A521" s="1"/>
      <c r="B521" s="17"/>
      <c r="C521" s="254"/>
      <c r="D521" s="17"/>
      <c r="E521" s="278"/>
      <c r="F521" s="262"/>
      <c r="G521" s="18"/>
      <c r="H521" s="17"/>
      <c r="I521" s="17"/>
      <c r="J521" s="17"/>
      <c r="K521" s="19"/>
      <c r="L521" s="19"/>
      <c r="M521" s="19"/>
      <c r="N521" s="74"/>
      <c r="O521" s="74"/>
      <c r="P521" s="74"/>
      <c r="Q521" s="74"/>
      <c r="R521" s="78"/>
      <c r="S521" s="78"/>
      <c r="T521" s="74"/>
      <c r="U521" s="74"/>
      <c r="V521" s="74"/>
      <c r="W521" s="74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6.5" customHeight="1">
      <c r="A522" s="1"/>
      <c r="B522" s="17"/>
      <c r="C522" s="254"/>
      <c r="D522" s="17"/>
      <c r="E522" s="278"/>
      <c r="F522" s="262"/>
      <c r="G522" s="18"/>
      <c r="H522" s="17"/>
      <c r="I522" s="17"/>
      <c r="J522" s="17"/>
      <c r="K522" s="19"/>
      <c r="L522" s="19"/>
      <c r="M522" s="19"/>
      <c r="N522" s="74"/>
      <c r="O522" s="74"/>
      <c r="P522" s="74"/>
      <c r="Q522" s="74"/>
      <c r="R522" s="78"/>
      <c r="S522" s="78"/>
      <c r="T522" s="74"/>
      <c r="U522" s="74"/>
      <c r="V522" s="74"/>
      <c r="W522" s="74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6.5" customHeight="1">
      <c r="A523" s="1"/>
      <c r="B523" s="17"/>
      <c r="C523" s="254"/>
      <c r="D523" s="17"/>
      <c r="E523" s="278"/>
      <c r="F523" s="262"/>
      <c r="G523" s="18"/>
      <c r="H523" s="17"/>
      <c r="I523" s="17"/>
      <c r="J523" s="17"/>
      <c r="K523" s="19"/>
      <c r="L523" s="19"/>
      <c r="M523" s="19"/>
      <c r="N523" s="74"/>
      <c r="O523" s="74"/>
      <c r="P523" s="74"/>
      <c r="Q523" s="74"/>
      <c r="R523" s="78"/>
      <c r="S523" s="78"/>
      <c r="T523" s="74"/>
      <c r="U523" s="74"/>
      <c r="V523" s="74"/>
      <c r="W523" s="74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6.5" customHeight="1">
      <c r="A524" s="1"/>
      <c r="B524" s="17"/>
      <c r="C524" s="254"/>
      <c r="D524" s="17"/>
      <c r="E524" s="278"/>
      <c r="F524" s="262"/>
      <c r="G524" s="18"/>
      <c r="H524" s="17"/>
      <c r="I524" s="17"/>
      <c r="J524" s="17"/>
      <c r="K524" s="19"/>
      <c r="L524" s="19"/>
      <c r="M524" s="19"/>
      <c r="N524" s="74"/>
      <c r="O524" s="74"/>
      <c r="P524" s="74"/>
      <c r="Q524" s="74"/>
      <c r="R524" s="78"/>
      <c r="S524" s="78"/>
      <c r="T524" s="74"/>
      <c r="U524" s="74"/>
      <c r="V524" s="74"/>
      <c r="W524" s="74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6.5" customHeight="1">
      <c r="A525" s="1"/>
      <c r="B525" s="17"/>
      <c r="C525" s="254"/>
      <c r="D525" s="17"/>
      <c r="E525" s="278"/>
      <c r="F525" s="262"/>
      <c r="G525" s="18"/>
      <c r="H525" s="17"/>
      <c r="I525" s="17"/>
      <c r="J525" s="17"/>
      <c r="K525" s="19"/>
      <c r="L525" s="19"/>
      <c r="M525" s="19"/>
      <c r="N525" s="74"/>
      <c r="O525" s="74"/>
      <c r="P525" s="74"/>
      <c r="Q525" s="74"/>
      <c r="R525" s="78"/>
      <c r="S525" s="78"/>
      <c r="T525" s="74"/>
      <c r="U525" s="74"/>
      <c r="V525" s="74"/>
      <c r="W525" s="74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6.5" customHeight="1">
      <c r="A526" s="1"/>
      <c r="B526" s="17"/>
      <c r="C526" s="254"/>
      <c r="D526" s="17"/>
      <c r="E526" s="278"/>
      <c r="F526" s="262"/>
      <c r="G526" s="18"/>
      <c r="H526" s="17"/>
      <c r="I526" s="17"/>
      <c r="J526" s="17"/>
      <c r="K526" s="19"/>
      <c r="L526" s="19"/>
      <c r="M526" s="19"/>
      <c r="N526" s="74"/>
      <c r="O526" s="74"/>
      <c r="P526" s="74"/>
      <c r="Q526" s="74"/>
      <c r="R526" s="78"/>
      <c r="S526" s="78"/>
      <c r="T526" s="74"/>
      <c r="U526" s="74"/>
      <c r="V526" s="74"/>
      <c r="W526" s="74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6.5" customHeight="1">
      <c r="A527" s="1"/>
      <c r="B527" s="17"/>
      <c r="C527" s="254"/>
      <c r="D527" s="17"/>
      <c r="E527" s="278"/>
      <c r="F527" s="262"/>
      <c r="G527" s="18"/>
      <c r="H527" s="17"/>
      <c r="I527" s="17"/>
      <c r="J527" s="17"/>
      <c r="K527" s="19"/>
      <c r="L527" s="19"/>
      <c r="M527" s="19"/>
      <c r="N527" s="74"/>
      <c r="O527" s="74"/>
      <c r="P527" s="74"/>
      <c r="Q527" s="74"/>
      <c r="R527" s="78"/>
      <c r="S527" s="78"/>
      <c r="T527" s="74"/>
      <c r="U527" s="74"/>
      <c r="V527" s="74"/>
      <c r="W527" s="74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6.5" customHeight="1">
      <c r="A528" s="1"/>
      <c r="B528" s="17"/>
      <c r="C528" s="254"/>
      <c r="D528" s="17"/>
      <c r="E528" s="278"/>
      <c r="F528" s="262"/>
      <c r="G528" s="18"/>
      <c r="H528" s="17"/>
      <c r="I528" s="17"/>
      <c r="J528" s="17"/>
      <c r="K528" s="19"/>
      <c r="L528" s="19"/>
      <c r="M528" s="19"/>
      <c r="N528" s="74"/>
      <c r="O528" s="74"/>
      <c r="P528" s="74"/>
      <c r="Q528" s="74"/>
      <c r="R528" s="78"/>
      <c r="S528" s="78"/>
      <c r="T528" s="74"/>
      <c r="U528" s="74"/>
      <c r="V528" s="74"/>
      <c r="W528" s="74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6.5" customHeight="1">
      <c r="A529" s="1"/>
      <c r="B529" s="17"/>
      <c r="C529" s="254"/>
      <c r="D529" s="17"/>
      <c r="E529" s="278"/>
      <c r="F529" s="262"/>
      <c r="G529" s="18"/>
      <c r="H529" s="17"/>
      <c r="I529" s="17"/>
      <c r="J529" s="17"/>
      <c r="K529" s="19"/>
      <c r="L529" s="19"/>
      <c r="M529" s="19"/>
      <c r="N529" s="74"/>
      <c r="O529" s="74"/>
      <c r="P529" s="74"/>
      <c r="Q529" s="74"/>
      <c r="R529" s="78"/>
      <c r="S529" s="78"/>
      <c r="T529" s="74"/>
      <c r="U529" s="74"/>
      <c r="V529" s="74"/>
      <c r="W529" s="74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6.5" customHeight="1">
      <c r="A530" s="1"/>
      <c r="B530" s="17"/>
      <c r="C530" s="254"/>
      <c r="D530" s="17"/>
      <c r="E530" s="278"/>
      <c r="F530" s="262"/>
      <c r="G530" s="18"/>
      <c r="H530" s="17"/>
      <c r="I530" s="17"/>
      <c r="J530" s="17"/>
      <c r="K530" s="19"/>
      <c r="L530" s="19"/>
      <c r="M530" s="19"/>
      <c r="N530" s="74"/>
      <c r="O530" s="74"/>
      <c r="P530" s="74"/>
      <c r="Q530" s="74"/>
      <c r="R530" s="78"/>
      <c r="S530" s="78"/>
      <c r="T530" s="74"/>
      <c r="U530" s="74"/>
      <c r="V530" s="74"/>
      <c r="W530" s="74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6.5" customHeight="1">
      <c r="A531" s="1"/>
      <c r="B531" s="17"/>
      <c r="C531" s="254"/>
      <c r="D531" s="17"/>
      <c r="E531" s="278"/>
      <c r="F531" s="262"/>
      <c r="G531" s="18"/>
      <c r="H531" s="17"/>
      <c r="I531" s="17"/>
      <c r="J531" s="17"/>
      <c r="K531" s="19"/>
      <c r="L531" s="19"/>
      <c r="M531" s="19"/>
      <c r="N531" s="74"/>
      <c r="O531" s="74"/>
      <c r="P531" s="74"/>
      <c r="Q531" s="74"/>
      <c r="R531" s="78"/>
      <c r="S531" s="78"/>
      <c r="T531" s="74"/>
      <c r="U531" s="74"/>
      <c r="V531" s="74"/>
      <c r="W531" s="74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6.5" customHeight="1">
      <c r="A532" s="1"/>
      <c r="B532" s="17"/>
      <c r="C532" s="254"/>
      <c r="D532" s="17"/>
      <c r="E532" s="278"/>
      <c r="F532" s="262"/>
      <c r="G532" s="18"/>
      <c r="H532" s="17"/>
      <c r="I532" s="17"/>
      <c r="J532" s="17"/>
      <c r="K532" s="19"/>
      <c r="L532" s="19"/>
      <c r="M532" s="19"/>
      <c r="N532" s="74"/>
      <c r="O532" s="74"/>
      <c r="P532" s="74"/>
      <c r="Q532" s="74"/>
      <c r="R532" s="78"/>
      <c r="S532" s="78"/>
      <c r="T532" s="74"/>
      <c r="U532" s="74"/>
      <c r="V532" s="74"/>
      <c r="W532" s="74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6.5" customHeight="1">
      <c r="A533" s="1"/>
      <c r="B533" s="17"/>
      <c r="C533" s="254"/>
      <c r="D533" s="17"/>
      <c r="E533" s="278"/>
      <c r="F533" s="262"/>
      <c r="G533" s="18"/>
      <c r="H533" s="17"/>
      <c r="I533" s="17"/>
      <c r="J533" s="17"/>
      <c r="K533" s="19"/>
      <c r="L533" s="19"/>
      <c r="M533" s="19"/>
      <c r="N533" s="74"/>
      <c r="O533" s="74"/>
      <c r="P533" s="74"/>
      <c r="Q533" s="74"/>
      <c r="R533" s="78"/>
      <c r="S533" s="78"/>
      <c r="T533" s="74"/>
      <c r="U533" s="74"/>
      <c r="V533" s="74"/>
      <c r="W533" s="74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6.5" customHeight="1">
      <c r="A534" s="1"/>
      <c r="B534" s="17"/>
      <c r="C534" s="254"/>
      <c r="D534" s="17"/>
      <c r="E534" s="278"/>
      <c r="F534" s="262"/>
      <c r="G534" s="18"/>
      <c r="H534" s="17"/>
      <c r="I534" s="17"/>
      <c r="J534" s="17"/>
      <c r="K534" s="19"/>
      <c r="L534" s="19"/>
      <c r="M534" s="19"/>
      <c r="N534" s="74"/>
      <c r="O534" s="74"/>
      <c r="P534" s="74"/>
      <c r="Q534" s="74"/>
      <c r="R534" s="78"/>
      <c r="S534" s="78"/>
      <c r="T534" s="74"/>
      <c r="U534" s="74"/>
      <c r="V534" s="74"/>
      <c r="W534" s="74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6.5" customHeight="1">
      <c r="A535" s="1"/>
      <c r="B535" s="17"/>
      <c r="C535" s="254"/>
      <c r="D535" s="17"/>
      <c r="E535" s="278"/>
      <c r="F535" s="262"/>
      <c r="G535" s="18"/>
      <c r="H535" s="17"/>
      <c r="I535" s="17"/>
      <c r="J535" s="17"/>
      <c r="K535" s="19"/>
      <c r="L535" s="19"/>
      <c r="M535" s="19"/>
      <c r="N535" s="74"/>
      <c r="O535" s="74"/>
      <c r="P535" s="74"/>
      <c r="Q535" s="74"/>
      <c r="R535" s="78"/>
      <c r="S535" s="78"/>
      <c r="T535" s="74"/>
      <c r="U535" s="74"/>
      <c r="V535" s="74"/>
      <c r="W535" s="74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6.5" customHeight="1">
      <c r="A536" s="1"/>
      <c r="B536" s="17"/>
      <c r="C536" s="254"/>
      <c r="D536" s="17"/>
      <c r="E536" s="278"/>
      <c r="F536" s="262"/>
      <c r="G536" s="18"/>
      <c r="H536" s="17"/>
      <c r="I536" s="17"/>
      <c r="J536" s="17"/>
      <c r="K536" s="19"/>
      <c r="L536" s="19"/>
      <c r="M536" s="19"/>
      <c r="N536" s="74"/>
      <c r="O536" s="74"/>
      <c r="P536" s="74"/>
      <c r="Q536" s="74"/>
      <c r="R536" s="78"/>
      <c r="S536" s="78"/>
      <c r="T536" s="74"/>
      <c r="U536" s="74"/>
      <c r="V536" s="74"/>
      <c r="W536" s="74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6.5" customHeight="1">
      <c r="A537" s="1"/>
      <c r="B537" s="17"/>
      <c r="C537" s="254"/>
      <c r="D537" s="17"/>
      <c r="E537" s="278"/>
      <c r="F537" s="262"/>
      <c r="G537" s="18"/>
      <c r="H537" s="17"/>
      <c r="I537" s="17"/>
      <c r="J537" s="17"/>
      <c r="K537" s="19"/>
      <c r="L537" s="19"/>
      <c r="M537" s="19"/>
      <c r="N537" s="74"/>
      <c r="O537" s="74"/>
      <c r="P537" s="74"/>
      <c r="Q537" s="74"/>
      <c r="R537" s="78"/>
      <c r="S537" s="78"/>
      <c r="T537" s="74"/>
      <c r="U537" s="74"/>
      <c r="V537" s="74"/>
      <c r="W537" s="74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6.5" customHeight="1">
      <c r="A538" s="1"/>
      <c r="B538" s="17"/>
      <c r="C538" s="254"/>
      <c r="D538" s="17"/>
      <c r="E538" s="278"/>
      <c r="F538" s="262"/>
      <c r="G538" s="18"/>
      <c r="H538" s="17"/>
      <c r="I538" s="17"/>
      <c r="J538" s="17"/>
      <c r="K538" s="19"/>
      <c r="L538" s="19"/>
      <c r="M538" s="19"/>
      <c r="N538" s="74"/>
      <c r="O538" s="74"/>
      <c r="P538" s="74"/>
      <c r="Q538" s="74"/>
      <c r="R538" s="78"/>
      <c r="S538" s="78"/>
      <c r="T538" s="74"/>
      <c r="U538" s="74"/>
      <c r="V538" s="74"/>
      <c r="W538" s="74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6.5" customHeight="1">
      <c r="A539" s="1"/>
      <c r="B539" s="17"/>
      <c r="C539" s="254"/>
      <c r="D539" s="17"/>
      <c r="E539" s="278"/>
      <c r="F539" s="262"/>
      <c r="G539" s="18"/>
      <c r="H539" s="17"/>
      <c r="I539" s="17"/>
      <c r="J539" s="17"/>
      <c r="K539" s="19"/>
      <c r="L539" s="19"/>
      <c r="M539" s="19"/>
      <c r="N539" s="74"/>
      <c r="O539" s="74"/>
      <c r="P539" s="74"/>
      <c r="Q539" s="74"/>
      <c r="R539" s="78"/>
      <c r="S539" s="78"/>
      <c r="T539" s="74"/>
      <c r="U539" s="74"/>
      <c r="V539" s="74"/>
      <c r="W539" s="74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6.5" customHeight="1">
      <c r="A540" s="1"/>
      <c r="B540" s="17"/>
      <c r="C540" s="254"/>
      <c r="D540" s="17"/>
      <c r="E540" s="278"/>
      <c r="F540" s="262"/>
      <c r="G540" s="18"/>
      <c r="H540" s="17"/>
      <c r="I540" s="17"/>
      <c r="J540" s="17"/>
      <c r="K540" s="19"/>
      <c r="L540" s="19"/>
      <c r="M540" s="19"/>
      <c r="N540" s="74"/>
      <c r="O540" s="74"/>
      <c r="P540" s="74"/>
      <c r="Q540" s="74"/>
      <c r="R540" s="78"/>
      <c r="S540" s="78"/>
      <c r="T540" s="74"/>
      <c r="U540" s="74"/>
      <c r="V540" s="74"/>
      <c r="W540" s="74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6.5" customHeight="1">
      <c r="A541" s="1"/>
      <c r="B541" s="17"/>
      <c r="C541" s="254"/>
      <c r="D541" s="17"/>
      <c r="E541" s="278"/>
      <c r="F541" s="262"/>
      <c r="G541" s="18"/>
      <c r="H541" s="17"/>
      <c r="I541" s="17"/>
      <c r="J541" s="17"/>
      <c r="K541" s="19"/>
      <c r="L541" s="19"/>
      <c r="M541" s="19"/>
      <c r="N541" s="74"/>
      <c r="O541" s="74"/>
      <c r="P541" s="74"/>
      <c r="Q541" s="74"/>
      <c r="R541" s="78"/>
      <c r="S541" s="78"/>
      <c r="T541" s="74"/>
      <c r="U541" s="74"/>
      <c r="V541" s="74"/>
      <c r="W541" s="74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6.5" customHeight="1">
      <c r="A542" s="1"/>
      <c r="B542" s="17"/>
      <c r="C542" s="254"/>
      <c r="D542" s="17"/>
      <c r="E542" s="278"/>
      <c r="F542" s="262"/>
      <c r="G542" s="18"/>
      <c r="H542" s="17"/>
      <c r="I542" s="17"/>
      <c r="J542" s="17"/>
      <c r="K542" s="19"/>
      <c r="L542" s="19"/>
      <c r="M542" s="19"/>
      <c r="N542" s="74"/>
      <c r="O542" s="74"/>
      <c r="P542" s="74"/>
      <c r="Q542" s="74"/>
      <c r="R542" s="78"/>
      <c r="S542" s="78"/>
      <c r="T542" s="74"/>
      <c r="U542" s="74"/>
      <c r="V542" s="74"/>
      <c r="W542" s="74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6.5" customHeight="1">
      <c r="A543" s="1"/>
      <c r="B543" s="17"/>
      <c r="C543" s="254"/>
      <c r="D543" s="17"/>
      <c r="E543" s="278"/>
      <c r="F543" s="262"/>
      <c r="G543" s="18"/>
      <c r="H543" s="17"/>
      <c r="I543" s="17"/>
      <c r="J543" s="17"/>
      <c r="K543" s="19"/>
      <c r="L543" s="19"/>
      <c r="M543" s="19"/>
      <c r="N543" s="74"/>
      <c r="O543" s="74"/>
      <c r="P543" s="74"/>
      <c r="Q543" s="74"/>
      <c r="R543" s="78"/>
      <c r="S543" s="78"/>
      <c r="T543" s="74"/>
      <c r="U543" s="74"/>
      <c r="V543" s="74"/>
      <c r="W543" s="74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6.5" customHeight="1">
      <c r="A544" s="1"/>
      <c r="B544" s="17"/>
      <c r="C544" s="254"/>
      <c r="D544" s="17"/>
      <c r="E544" s="278"/>
      <c r="F544" s="262"/>
      <c r="G544" s="18"/>
      <c r="H544" s="17"/>
      <c r="I544" s="17"/>
      <c r="J544" s="17"/>
      <c r="K544" s="19"/>
      <c r="L544" s="19"/>
      <c r="M544" s="19"/>
      <c r="N544" s="74"/>
      <c r="O544" s="74"/>
      <c r="P544" s="74"/>
      <c r="Q544" s="74"/>
      <c r="R544" s="78"/>
      <c r="S544" s="78"/>
      <c r="T544" s="74"/>
      <c r="U544" s="74"/>
      <c r="V544" s="74"/>
      <c r="W544" s="74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6.5" customHeight="1">
      <c r="A545" s="1"/>
      <c r="B545" s="17"/>
      <c r="C545" s="254"/>
      <c r="D545" s="17"/>
      <c r="E545" s="278"/>
      <c r="F545" s="262"/>
      <c r="G545" s="18"/>
      <c r="H545" s="17"/>
      <c r="I545" s="17"/>
      <c r="J545" s="17"/>
      <c r="K545" s="19"/>
      <c r="L545" s="19"/>
      <c r="M545" s="19"/>
      <c r="N545" s="74"/>
      <c r="O545" s="74"/>
      <c r="P545" s="74"/>
      <c r="Q545" s="74"/>
      <c r="R545" s="78"/>
      <c r="S545" s="78"/>
      <c r="T545" s="74"/>
      <c r="U545" s="74"/>
      <c r="V545" s="74"/>
      <c r="W545" s="74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6.5" customHeight="1">
      <c r="A546" s="1"/>
      <c r="B546" s="17"/>
      <c r="C546" s="254"/>
      <c r="D546" s="17"/>
      <c r="E546" s="278"/>
      <c r="F546" s="262"/>
      <c r="G546" s="18"/>
      <c r="H546" s="17"/>
      <c r="I546" s="17"/>
      <c r="J546" s="17"/>
      <c r="K546" s="19"/>
      <c r="L546" s="19"/>
      <c r="M546" s="19"/>
      <c r="N546" s="74"/>
      <c r="O546" s="74"/>
      <c r="P546" s="74"/>
      <c r="Q546" s="74"/>
      <c r="R546" s="78"/>
      <c r="S546" s="78"/>
      <c r="T546" s="74"/>
      <c r="U546" s="74"/>
      <c r="V546" s="74"/>
      <c r="W546" s="74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6.5" customHeight="1">
      <c r="A547" s="1"/>
      <c r="B547" s="17"/>
      <c r="C547" s="254"/>
      <c r="D547" s="17"/>
      <c r="E547" s="278"/>
      <c r="F547" s="262"/>
      <c r="G547" s="18"/>
      <c r="H547" s="17"/>
      <c r="I547" s="17"/>
      <c r="J547" s="17"/>
      <c r="K547" s="19"/>
      <c r="L547" s="19"/>
      <c r="M547" s="19"/>
      <c r="N547" s="74"/>
      <c r="O547" s="74"/>
      <c r="P547" s="74"/>
      <c r="Q547" s="74"/>
      <c r="R547" s="78"/>
      <c r="S547" s="78"/>
      <c r="T547" s="74"/>
      <c r="U547" s="74"/>
      <c r="V547" s="74"/>
      <c r="W547" s="74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6.5" customHeight="1">
      <c r="A548" s="1"/>
      <c r="B548" s="17"/>
      <c r="C548" s="254"/>
      <c r="D548" s="17"/>
      <c r="E548" s="278"/>
      <c r="F548" s="262"/>
      <c r="G548" s="18"/>
      <c r="H548" s="17"/>
      <c r="I548" s="17"/>
      <c r="J548" s="17"/>
      <c r="K548" s="19"/>
      <c r="L548" s="19"/>
      <c r="M548" s="19"/>
      <c r="N548" s="74"/>
      <c r="O548" s="74"/>
      <c r="P548" s="74"/>
      <c r="Q548" s="74"/>
      <c r="R548" s="78"/>
      <c r="S548" s="78"/>
      <c r="T548" s="74"/>
      <c r="U548" s="74"/>
      <c r="V548" s="74"/>
      <c r="W548" s="74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6.5" customHeight="1">
      <c r="A549" s="1"/>
      <c r="B549" s="17"/>
      <c r="C549" s="254"/>
      <c r="D549" s="17"/>
      <c r="E549" s="278"/>
      <c r="F549" s="262"/>
      <c r="G549" s="18"/>
      <c r="H549" s="17"/>
      <c r="I549" s="17"/>
      <c r="J549" s="17"/>
      <c r="K549" s="19"/>
      <c r="L549" s="19"/>
      <c r="M549" s="19"/>
      <c r="N549" s="74"/>
      <c r="O549" s="74"/>
      <c r="P549" s="74"/>
      <c r="Q549" s="74"/>
      <c r="R549" s="78"/>
      <c r="S549" s="78"/>
      <c r="T549" s="74"/>
      <c r="U549" s="74"/>
      <c r="V549" s="74"/>
      <c r="W549" s="74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6.5" customHeight="1">
      <c r="A550" s="1"/>
      <c r="B550" s="17"/>
      <c r="C550" s="254"/>
      <c r="D550" s="17"/>
      <c r="E550" s="278"/>
      <c r="F550" s="262"/>
      <c r="G550" s="18"/>
      <c r="H550" s="17"/>
      <c r="I550" s="17"/>
      <c r="J550" s="17"/>
      <c r="K550" s="19"/>
      <c r="L550" s="19"/>
      <c r="M550" s="19"/>
      <c r="N550" s="74"/>
      <c r="O550" s="74"/>
      <c r="P550" s="74"/>
      <c r="Q550" s="74"/>
      <c r="R550" s="78"/>
      <c r="S550" s="78"/>
      <c r="T550" s="74"/>
      <c r="U550" s="74"/>
      <c r="V550" s="74"/>
      <c r="W550" s="74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6.5" customHeight="1">
      <c r="A551" s="1"/>
      <c r="B551" s="17"/>
      <c r="C551" s="254"/>
      <c r="D551" s="17"/>
      <c r="E551" s="278"/>
      <c r="F551" s="262"/>
      <c r="G551" s="18"/>
      <c r="H551" s="17"/>
      <c r="I551" s="17"/>
      <c r="J551" s="17"/>
      <c r="K551" s="19"/>
      <c r="L551" s="19"/>
      <c r="M551" s="19"/>
      <c r="N551" s="74"/>
      <c r="O551" s="74"/>
      <c r="P551" s="74"/>
      <c r="Q551" s="74"/>
      <c r="R551" s="78"/>
      <c r="S551" s="78"/>
      <c r="T551" s="74"/>
      <c r="U551" s="74"/>
      <c r="V551" s="74"/>
      <c r="W551" s="74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6.5" customHeight="1">
      <c r="A552" s="1"/>
      <c r="B552" s="17"/>
      <c r="C552" s="254"/>
      <c r="D552" s="17"/>
      <c r="E552" s="278"/>
      <c r="F552" s="262"/>
      <c r="G552" s="18"/>
      <c r="H552" s="17"/>
      <c r="I552" s="17"/>
      <c r="J552" s="17"/>
      <c r="K552" s="19"/>
      <c r="L552" s="19"/>
      <c r="M552" s="19"/>
      <c r="N552" s="74"/>
      <c r="O552" s="74"/>
      <c r="P552" s="74"/>
      <c r="Q552" s="74"/>
      <c r="R552" s="78"/>
      <c r="S552" s="78"/>
      <c r="T552" s="74"/>
      <c r="U552" s="74"/>
      <c r="V552" s="74"/>
      <c r="W552" s="74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6.5" customHeight="1">
      <c r="A553" s="1"/>
      <c r="B553" s="17"/>
      <c r="C553" s="254"/>
      <c r="D553" s="17"/>
      <c r="E553" s="278"/>
      <c r="F553" s="262"/>
      <c r="G553" s="18"/>
      <c r="H553" s="17"/>
      <c r="I553" s="17"/>
      <c r="J553" s="17"/>
      <c r="K553" s="19"/>
      <c r="L553" s="19"/>
      <c r="M553" s="19"/>
      <c r="N553" s="74"/>
      <c r="O553" s="74"/>
      <c r="P553" s="74"/>
      <c r="Q553" s="74"/>
      <c r="R553" s="78"/>
      <c r="S553" s="78"/>
      <c r="T553" s="74"/>
      <c r="U553" s="74"/>
      <c r="V553" s="74"/>
      <c r="W553" s="74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6.5" customHeight="1">
      <c r="A554" s="1"/>
      <c r="B554" s="17"/>
      <c r="C554" s="254"/>
      <c r="D554" s="17"/>
      <c r="E554" s="278"/>
      <c r="F554" s="262"/>
      <c r="G554" s="18"/>
      <c r="H554" s="17"/>
      <c r="I554" s="17"/>
      <c r="J554" s="17"/>
      <c r="K554" s="19"/>
      <c r="L554" s="19"/>
      <c r="M554" s="19"/>
      <c r="N554" s="74"/>
      <c r="O554" s="74"/>
      <c r="P554" s="74"/>
      <c r="Q554" s="74"/>
      <c r="R554" s="78"/>
      <c r="S554" s="78"/>
      <c r="T554" s="74"/>
      <c r="U554" s="74"/>
      <c r="V554" s="74"/>
      <c r="W554" s="74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6.5" customHeight="1">
      <c r="A555" s="1"/>
      <c r="B555" s="17"/>
      <c r="C555" s="254"/>
      <c r="D555" s="17"/>
      <c r="E555" s="278"/>
      <c r="F555" s="262"/>
      <c r="G555" s="18"/>
      <c r="H555" s="17"/>
      <c r="I555" s="17"/>
      <c r="J555" s="17"/>
      <c r="K555" s="19"/>
      <c r="L555" s="19"/>
      <c r="M555" s="19"/>
      <c r="N555" s="74"/>
      <c r="O555" s="74"/>
      <c r="P555" s="74"/>
      <c r="Q555" s="74"/>
      <c r="R555" s="78"/>
      <c r="S555" s="78"/>
      <c r="T555" s="74"/>
      <c r="U555" s="74"/>
      <c r="V555" s="74"/>
      <c r="W555" s="74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6.5" customHeight="1">
      <c r="A556" s="1"/>
      <c r="B556" s="17"/>
      <c r="C556" s="254"/>
      <c r="D556" s="17"/>
      <c r="E556" s="278"/>
      <c r="F556" s="262"/>
      <c r="G556" s="18"/>
      <c r="H556" s="17"/>
      <c r="I556" s="17"/>
      <c r="J556" s="17"/>
      <c r="K556" s="19"/>
      <c r="L556" s="19"/>
      <c r="M556" s="19"/>
      <c r="N556" s="74"/>
      <c r="O556" s="74"/>
      <c r="P556" s="74"/>
      <c r="Q556" s="74"/>
      <c r="R556" s="78"/>
      <c r="S556" s="78"/>
      <c r="T556" s="74"/>
      <c r="U556" s="74"/>
      <c r="V556" s="74"/>
      <c r="W556" s="74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6.5" customHeight="1">
      <c r="A557" s="1"/>
      <c r="B557" s="17"/>
      <c r="C557" s="254"/>
      <c r="D557" s="17"/>
      <c r="E557" s="278"/>
      <c r="F557" s="262"/>
      <c r="G557" s="18"/>
      <c r="H557" s="17"/>
      <c r="I557" s="17"/>
      <c r="J557" s="17"/>
      <c r="K557" s="19"/>
      <c r="L557" s="19"/>
      <c r="M557" s="19"/>
      <c r="N557" s="74"/>
      <c r="O557" s="74"/>
      <c r="P557" s="74"/>
      <c r="Q557" s="74"/>
      <c r="R557" s="78"/>
      <c r="S557" s="78"/>
      <c r="T557" s="74"/>
      <c r="U557" s="74"/>
      <c r="V557" s="74"/>
      <c r="W557" s="74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6.5" customHeight="1">
      <c r="A558" s="1"/>
      <c r="B558" s="17"/>
      <c r="C558" s="254"/>
      <c r="D558" s="17"/>
      <c r="E558" s="278"/>
      <c r="F558" s="262"/>
      <c r="G558" s="18"/>
      <c r="H558" s="17"/>
      <c r="I558" s="17"/>
      <c r="J558" s="17"/>
      <c r="K558" s="19"/>
      <c r="L558" s="19"/>
      <c r="M558" s="19"/>
      <c r="N558" s="74"/>
      <c r="O558" s="74"/>
      <c r="P558" s="74"/>
      <c r="Q558" s="74"/>
      <c r="R558" s="78"/>
      <c r="S558" s="78"/>
      <c r="T558" s="74"/>
      <c r="U558" s="74"/>
      <c r="V558" s="74"/>
      <c r="W558" s="74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6.5" customHeight="1">
      <c r="A559" s="1"/>
      <c r="B559" s="17"/>
      <c r="C559" s="254"/>
      <c r="D559" s="17"/>
      <c r="E559" s="278"/>
      <c r="F559" s="262"/>
      <c r="G559" s="18"/>
      <c r="H559" s="17"/>
      <c r="I559" s="17"/>
      <c r="J559" s="17"/>
      <c r="K559" s="19"/>
      <c r="L559" s="19"/>
      <c r="M559" s="19"/>
      <c r="N559" s="74"/>
      <c r="O559" s="74"/>
      <c r="P559" s="74"/>
      <c r="Q559" s="74"/>
      <c r="R559" s="78"/>
      <c r="S559" s="78"/>
      <c r="T559" s="74"/>
      <c r="U559" s="74"/>
      <c r="V559" s="74"/>
      <c r="W559" s="74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6.5" customHeight="1">
      <c r="A560" s="1"/>
      <c r="B560" s="17"/>
      <c r="C560" s="254"/>
      <c r="D560" s="17"/>
      <c r="E560" s="278"/>
      <c r="F560" s="262"/>
      <c r="G560" s="18"/>
      <c r="H560" s="17"/>
      <c r="I560" s="17"/>
      <c r="J560" s="17"/>
      <c r="K560" s="19"/>
      <c r="L560" s="19"/>
      <c r="M560" s="19"/>
      <c r="N560" s="74"/>
      <c r="O560" s="74"/>
      <c r="P560" s="74"/>
      <c r="Q560" s="74"/>
      <c r="R560" s="78"/>
      <c r="S560" s="78"/>
      <c r="T560" s="74"/>
      <c r="U560" s="74"/>
      <c r="V560" s="74"/>
      <c r="W560" s="74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6.5" customHeight="1">
      <c r="A561" s="1"/>
      <c r="B561" s="17"/>
      <c r="C561" s="254"/>
      <c r="D561" s="17"/>
      <c r="E561" s="278"/>
      <c r="F561" s="262"/>
      <c r="G561" s="18"/>
      <c r="H561" s="17"/>
      <c r="I561" s="17"/>
      <c r="J561" s="17"/>
      <c r="K561" s="19"/>
      <c r="L561" s="19"/>
      <c r="M561" s="19"/>
      <c r="N561" s="74"/>
      <c r="O561" s="74"/>
      <c r="P561" s="74"/>
      <c r="Q561" s="74"/>
      <c r="R561" s="78"/>
      <c r="S561" s="78"/>
      <c r="T561" s="74"/>
      <c r="U561" s="74"/>
      <c r="V561" s="74"/>
      <c r="W561" s="74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6.5" customHeight="1">
      <c r="A562" s="1"/>
      <c r="B562" s="17"/>
      <c r="C562" s="254"/>
      <c r="D562" s="17"/>
      <c r="E562" s="278"/>
      <c r="F562" s="262"/>
      <c r="G562" s="18"/>
      <c r="H562" s="17"/>
      <c r="I562" s="17"/>
      <c r="J562" s="17"/>
      <c r="K562" s="19"/>
      <c r="L562" s="19"/>
      <c r="M562" s="19"/>
      <c r="N562" s="74"/>
      <c r="O562" s="74"/>
      <c r="P562" s="74"/>
      <c r="Q562" s="74"/>
      <c r="R562" s="78"/>
      <c r="S562" s="78"/>
      <c r="T562" s="74"/>
      <c r="U562" s="74"/>
      <c r="V562" s="74"/>
      <c r="W562" s="74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6.5" customHeight="1">
      <c r="A563" s="1"/>
      <c r="B563" s="17"/>
      <c r="C563" s="254"/>
      <c r="D563" s="17"/>
      <c r="E563" s="278"/>
      <c r="F563" s="262"/>
      <c r="G563" s="18"/>
      <c r="H563" s="17"/>
      <c r="I563" s="17"/>
      <c r="J563" s="17"/>
      <c r="K563" s="19"/>
      <c r="L563" s="19"/>
      <c r="M563" s="19"/>
      <c r="N563" s="74"/>
      <c r="O563" s="74"/>
      <c r="P563" s="74"/>
      <c r="Q563" s="74"/>
      <c r="R563" s="78"/>
      <c r="S563" s="78"/>
      <c r="T563" s="74"/>
      <c r="U563" s="74"/>
      <c r="V563" s="74"/>
      <c r="W563" s="74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6.5" customHeight="1">
      <c r="A564" s="1"/>
      <c r="B564" s="17"/>
      <c r="C564" s="254"/>
      <c r="D564" s="17"/>
      <c r="E564" s="278"/>
      <c r="F564" s="262"/>
      <c r="G564" s="18"/>
      <c r="H564" s="17"/>
      <c r="I564" s="17"/>
      <c r="J564" s="17"/>
      <c r="K564" s="19"/>
      <c r="L564" s="19"/>
      <c r="M564" s="19"/>
      <c r="N564" s="74"/>
      <c r="O564" s="74"/>
      <c r="P564" s="74"/>
      <c r="Q564" s="74"/>
      <c r="R564" s="78"/>
      <c r="S564" s="78"/>
      <c r="T564" s="74"/>
      <c r="U564" s="74"/>
      <c r="V564" s="74"/>
      <c r="W564" s="74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6.5" customHeight="1">
      <c r="A565" s="1"/>
      <c r="B565" s="17"/>
      <c r="C565" s="254"/>
      <c r="D565" s="17"/>
      <c r="E565" s="278"/>
      <c r="F565" s="262"/>
      <c r="G565" s="18"/>
      <c r="H565" s="17"/>
      <c r="I565" s="17"/>
      <c r="J565" s="17"/>
      <c r="K565" s="19"/>
      <c r="L565" s="19"/>
      <c r="M565" s="19"/>
      <c r="N565" s="74"/>
      <c r="O565" s="74"/>
      <c r="P565" s="74"/>
      <c r="Q565" s="74"/>
      <c r="R565" s="78"/>
      <c r="S565" s="78"/>
      <c r="T565" s="74"/>
      <c r="U565" s="74"/>
      <c r="V565" s="74"/>
      <c r="W565" s="74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6.5" customHeight="1">
      <c r="A566" s="1"/>
      <c r="B566" s="17"/>
      <c r="C566" s="254"/>
      <c r="D566" s="17"/>
      <c r="E566" s="278"/>
      <c r="F566" s="262"/>
      <c r="G566" s="18"/>
      <c r="H566" s="17"/>
      <c r="I566" s="17"/>
      <c r="J566" s="17"/>
      <c r="K566" s="19"/>
      <c r="L566" s="19"/>
      <c r="M566" s="19"/>
      <c r="N566" s="74"/>
      <c r="O566" s="74"/>
      <c r="P566" s="74"/>
      <c r="Q566" s="74"/>
      <c r="R566" s="78"/>
      <c r="S566" s="78"/>
      <c r="T566" s="74"/>
      <c r="U566" s="74"/>
      <c r="V566" s="74"/>
      <c r="W566" s="74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6.5" customHeight="1">
      <c r="A567" s="1"/>
      <c r="B567" s="17"/>
      <c r="C567" s="254"/>
      <c r="D567" s="17"/>
      <c r="E567" s="278"/>
      <c r="F567" s="262"/>
      <c r="G567" s="18"/>
      <c r="H567" s="17"/>
      <c r="I567" s="17"/>
      <c r="J567" s="17"/>
      <c r="K567" s="19"/>
      <c r="L567" s="19"/>
      <c r="M567" s="19"/>
      <c r="N567" s="74"/>
      <c r="O567" s="74"/>
      <c r="P567" s="74"/>
      <c r="Q567" s="74"/>
      <c r="R567" s="78"/>
      <c r="S567" s="78"/>
      <c r="T567" s="74"/>
      <c r="U567" s="74"/>
      <c r="V567" s="74"/>
      <c r="W567" s="74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6.5" customHeight="1">
      <c r="A568" s="1"/>
      <c r="B568" s="17"/>
      <c r="C568" s="254"/>
      <c r="D568" s="17"/>
      <c r="E568" s="278"/>
      <c r="F568" s="262"/>
      <c r="G568" s="18"/>
      <c r="H568" s="17"/>
      <c r="I568" s="17"/>
      <c r="J568" s="17"/>
      <c r="K568" s="19"/>
      <c r="L568" s="19"/>
      <c r="M568" s="19"/>
      <c r="N568" s="74"/>
      <c r="O568" s="74"/>
      <c r="P568" s="74"/>
      <c r="Q568" s="74"/>
      <c r="R568" s="78"/>
      <c r="S568" s="78"/>
      <c r="T568" s="74"/>
      <c r="U568" s="74"/>
      <c r="V568" s="74"/>
      <c r="W568" s="74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6.5" customHeight="1">
      <c r="A569" s="1"/>
      <c r="B569" s="17"/>
      <c r="C569" s="254"/>
      <c r="D569" s="17"/>
      <c r="E569" s="278"/>
      <c r="F569" s="262"/>
      <c r="G569" s="18"/>
      <c r="H569" s="17"/>
      <c r="I569" s="17"/>
      <c r="J569" s="17"/>
      <c r="K569" s="19"/>
      <c r="L569" s="19"/>
      <c r="M569" s="19"/>
      <c r="N569" s="74"/>
      <c r="O569" s="74"/>
      <c r="P569" s="74"/>
      <c r="Q569" s="74"/>
      <c r="R569" s="78"/>
      <c r="S569" s="78"/>
      <c r="T569" s="74"/>
      <c r="U569" s="74"/>
      <c r="V569" s="74"/>
      <c r="W569" s="74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6.5" customHeight="1">
      <c r="A570" s="1"/>
      <c r="B570" s="17"/>
      <c r="C570" s="254"/>
      <c r="D570" s="17"/>
      <c r="E570" s="278"/>
      <c r="F570" s="262"/>
      <c r="G570" s="18"/>
      <c r="H570" s="17"/>
      <c r="I570" s="17"/>
      <c r="J570" s="17"/>
      <c r="K570" s="19"/>
      <c r="L570" s="19"/>
      <c r="M570" s="19"/>
      <c r="N570" s="74"/>
      <c r="O570" s="74"/>
      <c r="P570" s="74"/>
      <c r="Q570" s="74"/>
      <c r="R570" s="78"/>
      <c r="S570" s="78"/>
      <c r="T570" s="74"/>
      <c r="U570" s="74"/>
      <c r="V570" s="74"/>
      <c r="W570" s="74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6.5" customHeight="1">
      <c r="A571" s="1"/>
      <c r="B571" s="17"/>
      <c r="C571" s="254"/>
      <c r="D571" s="17"/>
      <c r="E571" s="278"/>
      <c r="F571" s="262"/>
      <c r="G571" s="18"/>
      <c r="H571" s="17"/>
      <c r="I571" s="17"/>
      <c r="J571" s="17"/>
      <c r="K571" s="19"/>
      <c r="L571" s="19"/>
      <c r="M571" s="19"/>
      <c r="N571" s="74"/>
      <c r="O571" s="74"/>
      <c r="P571" s="74"/>
      <c r="Q571" s="74"/>
      <c r="R571" s="78"/>
      <c r="S571" s="78"/>
      <c r="T571" s="74"/>
      <c r="U571" s="74"/>
      <c r="V571" s="74"/>
      <c r="W571" s="74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6.5" customHeight="1">
      <c r="A572" s="1"/>
      <c r="B572" s="17"/>
      <c r="C572" s="254"/>
      <c r="D572" s="17"/>
      <c r="E572" s="278"/>
      <c r="F572" s="262"/>
      <c r="G572" s="18"/>
      <c r="H572" s="17"/>
      <c r="I572" s="17"/>
      <c r="J572" s="17"/>
      <c r="K572" s="19"/>
      <c r="L572" s="19"/>
      <c r="M572" s="19"/>
      <c r="N572" s="74"/>
      <c r="O572" s="74"/>
      <c r="P572" s="74"/>
      <c r="Q572" s="74"/>
      <c r="R572" s="78"/>
      <c r="S572" s="78"/>
      <c r="T572" s="74"/>
      <c r="U572" s="74"/>
      <c r="V572" s="74"/>
      <c r="W572" s="74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6.5" customHeight="1">
      <c r="A573" s="1"/>
      <c r="B573" s="17"/>
      <c r="C573" s="254"/>
      <c r="D573" s="17"/>
      <c r="E573" s="278"/>
      <c r="F573" s="262"/>
      <c r="G573" s="18"/>
      <c r="H573" s="17"/>
      <c r="I573" s="17"/>
      <c r="J573" s="17"/>
      <c r="K573" s="19"/>
      <c r="L573" s="19"/>
      <c r="M573" s="19"/>
      <c r="N573" s="74"/>
      <c r="O573" s="74"/>
      <c r="P573" s="74"/>
      <c r="Q573" s="74"/>
      <c r="R573" s="78"/>
      <c r="S573" s="78"/>
      <c r="T573" s="74"/>
      <c r="U573" s="74"/>
      <c r="V573" s="74"/>
      <c r="W573" s="74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6.5" customHeight="1">
      <c r="A574" s="1"/>
      <c r="B574" s="17"/>
      <c r="C574" s="254"/>
      <c r="D574" s="17"/>
      <c r="E574" s="278"/>
      <c r="F574" s="262"/>
      <c r="G574" s="18"/>
      <c r="H574" s="17"/>
      <c r="I574" s="17"/>
      <c r="J574" s="17"/>
      <c r="K574" s="19"/>
      <c r="L574" s="19"/>
      <c r="M574" s="19"/>
      <c r="N574" s="74"/>
      <c r="O574" s="74"/>
      <c r="P574" s="74"/>
      <c r="Q574" s="74"/>
      <c r="R574" s="78"/>
      <c r="S574" s="78"/>
      <c r="T574" s="74"/>
      <c r="U574" s="74"/>
      <c r="V574" s="74"/>
      <c r="W574" s="74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6.5" customHeight="1">
      <c r="A575" s="1"/>
      <c r="B575" s="17"/>
      <c r="C575" s="254"/>
      <c r="D575" s="17"/>
      <c r="E575" s="278"/>
      <c r="F575" s="262"/>
      <c r="G575" s="18"/>
      <c r="H575" s="17"/>
      <c r="I575" s="17"/>
      <c r="J575" s="17"/>
      <c r="K575" s="19"/>
      <c r="L575" s="19"/>
      <c r="M575" s="19"/>
      <c r="N575" s="74"/>
      <c r="O575" s="74"/>
      <c r="P575" s="74"/>
      <c r="Q575" s="74"/>
      <c r="R575" s="78"/>
      <c r="S575" s="78"/>
      <c r="T575" s="74"/>
      <c r="U575" s="74"/>
      <c r="V575" s="74"/>
      <c r="W575" s="74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6.5" customHeight="1">
      <c r="A576" s="1"/>
      <c r="B576" s="17"/>
      <c r="C576" s="254"/>
      <c r="D576" s="17"/>
      <c r="E576" s="278"/>
      <c r="F576" s="262"/>
      <c r="G576" s="18"/>
      <c r="H576" s="17"/>
      <c r="I576" s="17"/>
      <c r="J576" s="17"/>
      <c r="K576" s="19"/>
      <c r="L576" s="19"/>
      <c r="M576" s="19"/>
      <c r="N576" s="74"/>
      <c r="O576" s="74"/>
      <c r="P576" s="74"/>
      <c r="Q576" s="74"/>
      <c r="R576" s="78"/>
      <c r="S576" s="78"/>
      <c r="T576" s="74"/>
      <c r="U576" s="74"/>
      <c r="V576" s="74"/>
      <c r="W576" s="74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6.5" customHeight="1">
      <c r="A577" s="1"/>
      <c r="B577" s="17"/>
      <c r="C577" s="254"/>
      <c r="D577" s="17"/>
      <c r="E577" s="278"/>
      <c r="F577" s="262"/>
      <c r="G577" s="18"/>
      <c r="H577" s="17"/>
      <c r="I577" s="17"/>
      <c r="J577" s="17"/>
      <c r="K577" s="19"/>
      <c r="L577" s="19"/>
      <c r="M577" s="19"/>
      <c r="N577" s="74"/>
      <c r="O577" s="74"/>
      <c r="P577" s="74"/>
      <c r="Q577" s="74"/>
      <c r="R577" s="78"/>
      <c r="S577" s="78"/>
      <c r="T577" s="74"/>
      <c r="U577" s="74"/>
      <c r="V577" s="74"/>
      <c r="W577" s="74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6.5" customHeight="1">
      <c r="A578" s="1"/>
      <c r="B578" s="17"/>
      <c r="C578" s="254"/>
      <c r="D578" s="17"/>
      <c r="E578" s="278"/>
      <c r="F578" s="262"/>
      <c r="G578" s="18"/>
      <c r="H578" s="17"/>
      <c r="I578" s="17"/>
      <c r="J578" s="17"/>
      <c r="K578" s="19"/>
      <c r="L578" s="19"/>
      <c r="M578" s="19"/>
      <c r="N578" s="74"/>
      <c r="O578" s="74"/>
      <c r="P578" s="74"/>
      <c r="Q578" s="74"/>
      <c r="R578" s="78"/>
      <c r="S578" s="78"/>
      <c r="T578" s="74"/>
      <c r="U578" s="74"/>
      <c r="V578" s="74"/>
      <c r="W578" s="74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6.5" customHeight="1">
      <c r="A579" s="1"/>
      <c r="B579" s="17"/>
      <c r="C579" s="254"/>
      <c r="D579" s="17"/>
      <c r="E579" s="278"/>
      <c r="F579" s="262"/>
      <c r="G579" s="18"/>
      <c r="H579" s="17"/>
      <c r="I579" s="17"/>
      <c r="J579" s="17"/>
      <c r="K579" s="19"/>
      <c r="L579" s="19"/>
      <c r="M579" s="19"/>
      <c r="N579" s="74"/>
      <c r="O579" s="74"/>
      <c r="P579" s="74"/>
      <c r="Q579" s="74"/>
      <c r="R579" s="78"/>
      <c r="S579" s="78"/>
      <c r="T579" s="74"/>
      <c r="U579" s="74"/>
      <c r="V579" s="74"/>
      <c r="W579" s="74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6.5" customHeight="1">
      <c r="A580" s="1"/>
      <c r="B580" s="17"/>
      <c r="C580" s="254"/>
      <c r="D580" s="17"/>
      <c r="E580" s="278"/>
      <c r="F580" s="262"/>
      <c r="G580" s="18"/>
      <c r="H580" s="17"/>
      <c r="I580" s="17"/>
      <c r="J580" s="17"/>
      <c r="K580" s="19"/>
      <c r="L580" s="19"/>
      <c r="M580" s="19"/>
      <c r="N580" s="74"/>
      <c r="O580" s="74"/>
      <c r="P580" s="74"/>
      <c r="Q580" s="74"/>
      <c r="R580" s="78"/>
      <c r="S580" s="78"/>
      <c r="T580" s="74"/>
      <c r="U580" s="74"/>
      <c r="V580" s="74"/>
      <c r="W580" s="74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6.5" customHeight="1">
      <c r="A581" s="1"/>
      <c r="B581" s="17"/>
      <c r="C581" s="254"/>
      <c r="D581" s="17"/>
      <c r="E581" s="278"/>
      <c r="F581" s="262"/>
      <c r="G581" s="18"/>
      <c r="H581" s="17"/>
      <c r="I581" s="17"/>
      <c r="J581" s="17"/>
      <c r="K581" s="19"/>
      <c r="L581" s="19"/>
      <c r="M581" s="19"/>
      <c r="N581" s="74"/>
      <c r="O581" s="74"/>
      <c r="P581" s="74"/>
      <c r="Q581" s="74"/>
      <c r="R581" s="78"/>
      <c r="S581" s="78"/>
      <c r="T581" s="74"/>
      <c r="U581" s="74"/>
      <c r="V581" s="74"/>
      <c r="W581" s="74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6.5" customHeight="1">
      <c r="A582" s="1"/>
      <c r="B582" s="17"/>
      <c r="C582" s="254"/>
      <c r="D582" s="17"/>
      <c r="E582" s="278"/>
      <c r="F582" s="262"/>
      <c r="G582" s="18"/>
      <c r="H582" s="17"/>
      <c r="I582" s="17"/>
      <c r="J582" s="17"/>
      <c r="K582" s="19"/>
      <c r="L582" s="19"/>
      <c r="M582" s="19"/>
      <c r="N582" s="74"/>
      <c r="O582" s="74"/>
      <c r="P582" s="74"/>
      <c r="Q582" s="74"/>
      <c r="R582" s="78"/>
      <c r="S582" s="78"/>
      <c r="T582" s="74"/>
      <c r="U582" s="74"/>
      <c r="V582" s="74"/>
      <c r="W582" s="74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6.5" customHeight="1">
      <c r="A583" s="1"/>
      <c r="B583" s="17"/>
      <c r="C583" s="254"/>
      <c r="D583" s="17"/>
      <c r="E583" s="278"/>
      <c r="F583" s="262"/>
      <c r="G583" s="18"/>
      <c r="H583" s="17"/>
      <c r="I583" s="17"/>
      <c r="J583" s="17"/>
      <c r="K583" s="19"/>
      <c r="L583" s="19"/>
      <c r="M583" s="19"/>
      <c r="N583" s="74"/>
      <c r="O583" s="74"/>
      <c r="P583" s="74"/>
      <c r="Q583" s="74"/>
      <c r="R583" s="78"/>
      <c r="S583" s="78"/>
      <c r="T583" s="74"/>
      <c r="U583" s="74"/>
      <c r="V583" s="74"/>
      <c r="W583" s="74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6.5" customHeight="1">
      <c r="A584" s="1"/>
      <c r="B584" s="17"/>
      <c r="C584" s="254"/>
      <c r="D584" s="17"/>
      <c r="E584" s="278"/>
      <c r="F584" s="262"/>
      <c r="G584" s="18"/>
      <c r="H584" s="17"/>
      <c r="I584" s="17"/>
      <c r="J584" s="17"/>
      <c r="K584" s="19"/>
      <c r="L584" s="19"/>
      <c r="M584" s="19"/>
      <c r="N584" s="74"/>
      <c r="O584" s="74"/>
      <c r="P584" s="74"/>
      <c r="Q584" s="74"/>
      <c r="R584" s="78"/>
      <c r="S584" s="78"/>
      <c r="T584" s="74"/>
      <c r="U584" s="74"/>
      <c r="V584" s="74"/>
      <c r="W584" s="74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6.5" customHeight="1">
      <c r="A585" s="1"/>
      <c r="B585" s="17"/>
      <c r="C585" s="254"/>
      <c r="D585" s="17"/>
      <c r="E585" s="278"/>
      <c r="F585" s="262"/>
      <c r="G585" s="18"/>
      <c r="H585" s="17"/>
      <c r="I585" s="17"/>
      <c r="J585" s="17"/>
      <c r="K585" s="19"/>
      <c r="L585" s="19"/>
      <c r="M585" s="19"/>
      <c r="N585" s="74"/>
      <c r="O585" s="74"/>
      <c r="P585" s="74"/>
      <c r="Q585" s="74"/>
      <c r="R585" s="78"/>
      <c r="S585" s="78"/>
      <c r="T585" s="74"/>
      <c r="U585" s="74"/>
      <c r="V585" s="74"/>
      <c r="W585" s="74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6.5" customHeight="1">
      <c r="A586" s="1"/>
      <c r="B586" s="17"/>
      <c r="C586" s="254"/>
      <c r="D586" s="17"/>
      <c r="E586" s="278"/>
      <c r="F586" s="262"/>
      <c r="G586" s="18"/>
      <c r="H586" s="17"/>
      <c r="I586" s="17"/>
      <c r="J586" s="17"/>
      <c r="K586" s="19"/>
      <c r="L586" s="19"/>
      <c r="M586" s="19"/>
      <c r="N586" s="74"/>
      <c r="O586" s="74"/>
      <c r="P586" s="74"/>
      <c r="Q586" s="74"/>
      <c r="R586" s="78"/>
      <c r="S586" s="78"/>
      <c r="T586" s="74"/>
      <c r="U586" s="74"/>
      <c r="V586" s="74"/>
      <c r="W586" s="74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6.5" customHeight="1">
      <c r="A587" s="1"/>
      <c r="B587" s="17"/>
      <c r="C587" s="254"/>
      <c r="D587" s="17"/>
      <c r="E587" s="278"/>
      <c r="F587" s="262"/>
      <c r="G587" s="18"/>
      <c r="H587" s="17"/>
      <c r="I587" s="17"/>
      <c r="J587" s="17"/>
      <c r="K587" s="19"/>
      <c r="L587" s="19"/>
      <c r="M587" s="19"/>
      <c r="N587" s="74"/>
      <c r="O587" s="74"/>
      <c r="P587" s="74"/>
      <c r="Q587" s="74"/>
      <c r="R587" s="78"/>
      <c r="S587" s="78"/>
      <c r="T587" s="74"/>
      <c r="U587" s="74"/>
      <c r="V587" s="74"/>
      <c r="W587" s="74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6.5" customHeight="1">
      <c r="A588" s="1"/>
      <c r="B588" s="17"/>
      <c r="C588" s="254"/>
      <c r="D588" s="17"/>
      <c r="E588" s="278"/>
      <c r="F588" s="262"/>
      <c r="G588" s="18"/>
      <c r="H588" s="17"/>
      <c r="I588" s="17"/>
      <c r="J588" s="17"/>
      <c r="K588" s="19"/>
      <c r="L588" s="19"/>
      <c r="M588" s="19"/>
      <c r="N588" s="74"/>
      <c r="O588" s="74"/>
      <c r="P588" s="74"/>
      <c r="Q588" s="74"/>
      <c r="R588" s="78"/>
      <c r="S588" s="78"/>
      <c r="T588" s="74"/>
      <c r="U588" s="74"/>
      <c r="V588" s="74"/>
      <c r="W588" s="74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6.5" customHeight="1">
      <c r="A589" s="1"/>
      <c r="B589" s="17"/>
      <c r="C589" s="254"/>
      <c r="D589" s="17"/>
      <c r="E589" s="278"/>
      <c r="F589" s="262"/>
      <c r="G589" s="18"/>
      <c r="H589" s="17"/>
      <c r="I589" s="17"/>
      <c r="J589" s="17"/>
      <c r="K589" s="19"/>
      <c r="L589" s="19"/>
      <c r="M589" s="19"/>
      <c r="N589" s="74"/>
      <c r="O589" s="74"/>
      <c r="P589" s="74"/>
      <c r="Q589" s="74"/>
      <c r="R589" s="78"/>
      <c r="S589" s="78"/>
      <c r="T589" s="74"/>
      <c r="U589" s="74"/>
      <c r="V589" s="74"/>
      <c r="W589" s="74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6.5" customHeight="1">
      <c r="A590" s="1"/>
      <c r="B590" s="17"/>
      <c r="C590" s="254"/>
      <c r="D590" s="17"/>
      <c r="E590" s="278"/>
      <c r="F590" s="262"/>
      <c r="G590" s="18"/>
      <c r="H590" s="17"/>
      <c r="I590" s="17"/>
      <c r="J590" s="17"/>
      <c r="K590" s="19"/>
      <c r="L590" s="19"/>
      <c r="M590" s="19"/>
      <c r="N590" s="74"/>
      <c r="O590" s="74"/>
      <c r="P590" s="74"/>
      <c r="Q590" s="74"/>
      <c r="R590" s="78"/>
      <c r="S590" s="78"/>
      <c r="T590" s="74"/>
      <c r="U590" s="74"/>
      <c r="V590" s="74"/>
      <c r="W590" s="74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6.5" customHeight="1">
      <c r="A591" s="1"/>
      <c r="B591" s="17"/>
      <c r="C591" s="254"/>
      <c r="D591" s="17"/>
      <c r="E591" s="278"/>
      <c r="F591" s="262"/>
      <c r="G591" s="18"/>
      <c r="H591" s="17"/>
      <c r="I591" s="17"/>
      <c r="J591" s="17"/>
      <c r="K591" s="19"/>
      <c r="L591" s="19"/>
      <c r="M591" s="19"/>
      <c r="N591" s="74"/>
      <c r="O591" s="74"/>
      <c r="P591" s="74"/>
      <c r="Q591" s="74"/>
      <c r="R591" s="78"/>
      <c r="S591" s="78"/>
      <c r="T591" s="74"/>
      <c r="U591" s="74"/>
      <c r="V591" s="74"/>
      <c r="W591" s="74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6.5" customHeight="1">
      <c r="A592" s="1"/>
      <c r="B592" s="17"/>
      <c r="C592" s="254"/>
      <c r="D592" s="17"/>
      <c r="E592" s="278"/>
      <c r="F592" s="262"/>
      <c r="G592" s="18"/>
      <c r="H592" s="17"/>
      <c r="I592" s="17"/>
      <c r="J592" s="17"/>
      <c r="K592" s="19"/>
      <c r="L592" s="19"/>
      <c r="M592" s="19"/>
      <c r="N592" s="74"/>
      <c r="O592" s="74"/>
      <c r="P592" s="74"/>
      <c r="Q592" s="74"/>
      <c r="R592" s="78"/>
      <c r="S592" s="78"/>
      <c r="T592" s="74"/>
      <c r="U592" s="74"/>
      <c r="V592" s="74"/>
      <c r="W592" s="74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6.5" customHeight="1">
      <c r="A593" s="1"/>
      <c r="B593" s="17"/>
      <c r="C593" s="254"/>
      <c r="D593" s="17"/>
      <c r="E593" s="278"/>
      <c r="F593" s="262"/>
      <c r="G593" s="18"/>
      <c r="H593" s="17"/>
      <c r="I593" s="17"/>
      <c r="J593" s="17"/>
      <c r="K593" s="19"/>
      <c r="L593" s="19"/>
      <c r="M593" s="19"/>
      <c r="N593" s="74"/>
      <c r="O593" s="74"/>
      <c r="P593" s="74"/>
      <c r="Q593" s="74"/>
      <c r="R593" s="78"/>
      <c r="S593" s="78"/>
      <c r="T593" s="74"/>
      <c r="U593" s="74"/>
      <c r="V593" s="74"/>
      <c r="W593" s="74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6.5" customHeight="1">
      <c r="A594" s="1"/>
      <c r="B594" s="17"/>
      <c r="C594" s="254"/>
      <c r="D594" s="17"/>
      <c r="E594" s="278"/>
      <c r="F594" s="262"/>
      <c r="G594" s="18"/>
      <c r="H594" s="17"/>
      <c r="I594" s="17"/>
      <c r="J594" s="17"/>
      <c r="K594" s="19"/>
      <c r="L594" s="19"/>
      <c r="M594" s="19"/>
      <c r="N594" s="74"/>
      <c r="O594" s="74"/>
      <c r="P594" s="74"/>
      <c r="Q594" s="74"/>
      <c r="R594" s="78"/>
      <c r="S594" s="78"/>
      <c r="T594" s="74"/>
      <c r="U594" s="74"/>
      <c r="V594" s="74"/>
      <c r="W594" s="74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6.5" customHeight="1">
      <c r="A595" s="1"/>
      <c r="B595" s="17"/>
      <c r="C595" s="254"/>
      <c r="D595" s="17"/>
      <c r="E595" s="278"/>
      <c r="F595" s="262"/>
      <c r="G595" s="18"/>
      <c r="H595" s="17"/>
      <c r="I595" s="17"/>
      <c r="J595" s="17"/>
      <c r="K595" s="19"/>
      <c r="L595" s="19"/>
      <c r="M595" s="19"/>
      <c r="N595" s="74"/>
      <c r="O595" s="74"/>
      <c r="P595" s="74"/>
      <c r="Q595" s="74"/>
      <c r="R595" s="78"/>
      <c r="S595" s="78"/>
      <c r="T595" s="74"/>
      <c r="U595" s="74"/>
      <c r="V595" s="74"/>
      <c r="W595" s="74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6.5" customHeight="1">
      <c r="A596" s="1"/>
      <c r="B596" s="17"/>
      <c r="C596" s="254"/>
      <c r="D596" s="17"/>
      <c r="E596" s="278"/>
      <c r="F596" s="262"/>
      <c r="G596" s="18"/>
      <c r="H596" s="17"/>
      <c r="I596" s="17"/>
      <c r="J596" s="17"/>
      <c r="K596" s="19"/>
      <c r="L596" s="19"/>
      <c r="M596" s="19"/>
      <c r="N596" s="74"/>
      <c r="O596" s="74"/>
      <c r="P596" s="74"/>
      <c r="Q596" s="74"/>
      <c r="R596" s="78"/>
      <c r="S596" s="78"/>
      <c r="T596" s="74"/>
      <c r="U596" s="74"/>
      <c r="V596" s="74"/>
      <c r="W596" s="74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6.5" customHeight="1">
      <c r="A597" s="1"/>
      <c r="B597" s="17"/>
      <c r="C597" s="254"/>
      <c r="D597" s="17"/>
      <c r="E597" s="278"/>
      <c r="F597" s="262"/>
      <c r="G597" s="18"/>
      <c r="H597" s="17"/>
      <c r="I597" s="17"/>
      <c r="J597" s="17"/>
      <c r="K597" s="19"/>
      <c r="L597" s="19"/>
      <c r="M597" s="19"/>
      <c r="N597" s="74"/>
      <c r="O597" s="74"/>
      <c r="P597" s="74"/>
      <c r="Q597" s="74"/>
      <c r="R597" s="78"/>
      <c r="S597" s="78"/>
      <c r="T597" s="74"/>
      <c r="U597" s="74"/>
      <c r="V597" s="74"/>
      <c r="W597" s="74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6.5" customHeight="1">
      <c r="A598" s="1"/>
      <c r="B598" s="17"/>
      <c r="C598" s="254"/>
      <c r="D598" s="17"/>
      <c r="E598" s="278"/>
      <c r="F598" s="262"/>
      <c r="G598" s="18"/>
      <c r="H598" s="17"/>
      <c r="I598" s="17"/>
      <c r="J598" s="17"/>
      <c r="K598" s="19"/>
      <c r="L598" s="19"/>
      <c r="M598" s="19"/>
      <c r="N598" s="74"/>
      <c r="O598" s="74"/>
      <c r="P598" s="74"/>
      <c r="Q598" s="74"/>
      <c r="R598" s="78"/>
      <c r="S598" s="78"/>
      <c r="T598" s="74"/>
      <c r="U598" s="74"/>
      <c r="V598" s="74"/>
      <c r="W598" s="74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6.5" customHeight="1">
      <c r="A599" s="1"/>
      <c r="B599" s="17"/>
      <c r="C599" s="254"/>
      <c r="D599" s="17"/>
      <c r="E599" s="278"/>
      <c r="F599" s="262"/>
      <c r="G599" s="18"/>
      <c r="H599" s="17"/>
      <c r="I599" s="17"/>
      <c r="J599" s="17"/>
      <c r="K599" s="19"/>
      <c r="L599" s="19"/>
      <c r="M599" s="19"/>
      <c r="N599" s="74"/>
      <c r="O599" s="74"/>
      <c r="P599" s="74"/>
      <c r="Q599" s="74"/>
      <c r="R599" s="78"/>
      <c r="S599" s="78"/>
      <c r="T599" s="74"/>
      <c r="U599" s="74"/>
      <c r="V599" s="74"/>
      <c r="W599" s="74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6.5" customHeight="1">
      <c r="A600" s="1"/>
      <c r="B600" s="17"/>
      <c r="C600" s="254"/>
      <c r="D600" s="17"/>
      <c r="E600" s="278"/>
      <c r="F600" s="262"/>
      <c r="G600" s="18"/>
      <c r="H600" s="17"/>
      <c r="I600" s="17"/>
      <c r="J600" s="17"/>
      <c r="K600" s="19"/>
      <c r="L600" s="19"/>
      <c r="M600" s="19"/>
      <c r="N600" s="74"/>
      <c r="O600" s="74"/>
      <c r="P600" s="74"/>
      <c r="Q600" s="74"/>
      <c r="R600" s="78"/>
      <c r="S600" s="78"/>
      <c r="T600" s="74"/>
      <c r="U600" s="74"/>
      <c r="V600" s="74"/>
      <c r="W600" s="74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6.5" customHeight="1">
      <c r="A601" s="1"/>
      <c r="B601" s="17"/>
      <c r="C601" s="254"/>
      <c r="D601" s="17"/>
      <c r="E601" s="278"/>
      <c r="F601" s="262"/>
      <c r="G601" s="18"/>
      <c r="H601" s="17"/>
      <c r="I601" s="17"/>
      <c r="J601" s="17"/>
      <c r="K601" s="19"/>
      <c r="L601" s="19"/>
      <c r="M601" s="19"/>
      <c r="N601" s="74"/>
      <c r="O601" s="74"/>
      <c r="P601" s="74"/>
      <c r="Q601" s="74"/>
      <c r="R601" s="78"/>
      <c r="S601" s="78"/>
      <c r="T601" s="74"/>
      <c r="U601" s="74"/>
      <c r="V601" s="74"/>
      <c r="W601" s="74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6.5" customHeight="1">
      <c r="A602" s="1"/>
      <c r="B602" s="17"/>
      <c r="C602" s="254"/>
      <c r="D602" s="17"/>
      <c r="E602" s="278"/>
      <c r="F602" s="262"/>
      <c r="G602" s="18"/>
      <c r="H602" s="17"/>
      <c r="I602" s="17"/>
      <c r="J602" s="17"/>
      <c r="K602" s="19"/>
      <c r="L602" s="19"/>
      <c r="M602" s="19"/>
      <c r="N602" s="74"/>
      <c r="O602" s="74"/>
      <c r="P602" s="74"/>
      <c r="Q602" s="74"/>
      <c r="R602" s="78"/>
      <c r="S602" s="78"/>
      <c r="T602" s="74"/>
      <c r="U602" s="74"/>
      <c r="V602" s="74"/>
      <c r="W602" s="74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6.5" customHeight="1">
      <c r="A603" s="1"/>
      <c r="B603" s="17"/>
      <c r="C603" s="254"/>
      <c r="D603" s="17"/>
      <c r="E603" s="278"/>
      <c r="F603" s="262"/>
      <c r="G603" s="18"/>
      <c r="H603" s="17"/>
      <c r="I603" s="17"/>
      <c r="J603" s="17"/>
      <c r="K603" s="19"/>
      <c r="L603" s="19"/>
      <c r="M603" s="19"/>
      <c r="N603" s="74"/>
      <c r="O603" s="74"/>
      <c r="P603" s="74"/>
      <c r="Q603" s="74"/>
      <c r="R603" s="78"/>
      <c r="S603" s="78"/>
      <c r="T603" s="74"/>
      <c r="U603" s="74"/>
      <c r="V603" s="74"/>
      <c r="W603" s="74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6.5" customHeight="1">
      <c r="A604" s="1"/>
      <c r="B604" s="17"/>
      <c r="C604" s="254"/>
      <c r="D604" s="17"/>
      <c r="E604" s="278"/>
      <c r="F604" s="262"/>
      <c r="G604" s="18"/>
      <c r="H604" s="17"/>
      <c r="I604" s="17"/>
      <c r="J604" s="17"/>
      <c r="K604" s="19"/>
      <c r="L604" s="19"/>
      <c r="M604" s="19"/>
      <c r="N604" s="74"/>
      <c r="O604" s="74"/>
      <c r="P604" s="74"/>
      <c r="Q604" s="74"/>
      <c r="R604" s="78"/>
      <c r="S604" s="78"/>
      <c r="T604" s="74"/>
      <c r="U604" s="74"/>
      <c r="V604" s="74"/>
      <c r="W604" s="74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6.5" customHeight="1">
      <c r="A605" s="1"/>
      <c r="B605" s="17"/>
      <c r="C605" s="254"/>
      <c r="D605" s="17"/>
      <c r="E605" s="278"/>
      <c r="F605" s="262"/>
      <c r="G605" s="18"/>
      <c r="H605" s="17"/>
      <c r="I605" s="17"/>
      <c r="J605" s="17"/>
      <c r="K605" s="19"/>
      <c r="L605" s="19"/>
      <c r="M605" s="19"/>
      <c r="N605" s="74"/>
      <c r="O605" s="74"/>
      <c r="P605" s="74"/>
      <c r="Q605" s="74"/>
      <c r="R605" s="78"/>
      <c r="S605" s="78"/>
      <c r="T605" s="74"/>
      <c r="U605" s="74"/>
      <c r="V605" s="74"/>
      <c r="W605" s="74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6.5" customHeight="1">
      <c r="A606" s="1"/>
      <c r="B606" s="17"/>
      <c r="C606" s="254"/>
      <c r="D606" s="17"/>
      <c r="E606" s="278"/>
      <c r="F606" s="262"/>
      <c r="G606" s="18"/>
      <c r="H606" s="17"/>
      <c r="I606" s="17"/>
      <c r="J606" s="17"/>
      <c r="K606" s="19"/>
      <c r="L606" s="19"/>
      <c r="M606" s="19"/>
      <c r="N606" s="74"/>
      <c r="O606" s="74"/>
      <c r="P606" s="74"/>
      <c r="Q606" s="74"/>
      <c r="R606" s="78"/>
      <c r="S606" s="78"/>
      <c r="T606" s="74"/>
      <c r="U606" s="74"/>
      <c r="V606" s="74"/>
      <c r="W606" s="74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6.5" customHeight="1">
      <c r="A607" s="1"/>
      <c r="B607" s="17"/>
      <c r="C607" s="254"/>
      <c r="D607" s="17"/>
      <c r="E607" s="278"/>
      <c r="F607" s="262"/>
      <c r="G607" s="18"/>
      <c r="H607" s="17"/>
      <c r="I607" s="17"/>
      <c r="J607" s="17"/>
      <c r="K607" s="19"/>
      <c r="L607" s="19"/>
      <c r="M607" s="19"/>
      <c r="N607" s="74"/>
      <c r="O607" s="74"/>
      <c r="P607" s="74"/>
      <c r="Q607" s="74"/>
      <c r="R607" s="78"/>
      <c r="S607" s="78"/>
      <c r="T607" s="74"/>
      <c r="U607" s="74"/>
      <c r="V607" s="74"/>
      <c r="W607" s="74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6.5" customHeight="1">
      <c r="A608" s="1"/>
      <c r="B608" s="17"/>
      <c r="C608" s="254"/>
      <c r="D608" s="17"/>
      <c r="E608" s="278"/>
      <c r="F608" s="262"/>
      <c r="G608" s="18"/>
      <c r="H608" s="17"/>
      <c r="I608" s="17"/>
      <c r="J608" s="17"/>
      <c r="K608" s="19"/>
      <c r="L608" s="19"/>
      <c r="M608" s="19"/>
      <c r="N608" s="74"/>
      <c r="O608" s="74"/>
      <c r="P608" s="74"/>
      <c r="Q608" s="74"/>
      <c r="R608" s="78"/>
      <c r="S608" s="78"/>
      <c r="T608" s="74"/>
      <c r="U608" s="74"/>
      <c r="V608" s="74"/>
      <c r="W608" s="74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6.5" customHeight="1">
      <c r="A609" s="1"/>
      <c r="B609" s="17"/>
      <c r="C609" s="254"/>
      <c r="D609" s="17"/>
      <c r="E609" s="278"/>
      <c r="F609" s="262"/>
      <c r="G609" s="18"/>
      <c r="H609" s="17"/>
      <c r="I609" s="17"/>
      <c r="J609" s="17"/>
      <c r="K609" s="19"/>
      <c r="L609" s="19"/>
      <c r="M609" s="19"/>
      <c r="N609" s="74"/>
      <c r="O609" s="74"/>
      <c r="P609" s="74"/>
      <c r="Q609" s="74"/>
      <c r="R609" s="78"/>
      <c r="S609" s="78"/>
      <c r="T609" s="74"/>
      <c r="U609" s="74"/>
      <c r="V609" s="74"/>
      <c r="W609" s="74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6.5" customHeight="1">
      <c r="A610" s="1"/>
      <c r="B610" s="17"/>
      <c r="C610" s="254"/>
      <c r="D610" s="17"/>
      <c r="E610" s="278"/>
      <c r="F610" s="262"/>
      <c r="G610" s="18"/>
      <c r="H610" s="17"/>
      <c r="I610" s="17"/>
      <c r="J610" s="17"/>
      <c r="K610" s="19"/>
      <c r="L610" s="19"/>
      <c r="M610" s="19"/>
      <c r="N610" s="74"/>
      <c r="O610" s="74"/>
      <c r="P610" s="74"/>
      <c r="Q610" s="74"/>
      <c r="R610" s="78"/>
      <c r="S610" s="78"/>
      <c r="T610" s="74"/>
      <c r="U610" s="74"/>
      <c r="V610" s="74"/>
      <c r="W610" s="74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6.5" customHeight="1">
      <c r="A611" s="1"/>
      <c r="B611" s="17"/>
      <c r="C611" s="254"/>
      <c r="D611" s="17"/>
      <c r="E611" s="278"/>
      <c r="F611" s="262"/>
      <c r="G611" s="18"/>
      <c r="H611" s="17"/>
      <c r="I611" s="17"/>
      <c r="J611" s="17"/>
      <c r="K611" s="19"/>
      <c r="L611" s="19"/>
      <c r="M611" s="19"/>
      <c r="N611" s="74"/>
      <c r="O611" s="74"/>
      <c r="P611" s="74"/>
      <c r="Q611" s="74"/>
      <c r="R611" s="78"/>
      <c r="S611" s="78"/>
      <c r="T611" s="74"/>
      <c r="U611" s="74"/>
      <c r="V611" s="74"/>
      <c r="W611" s="74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6.5" customHeight="1">
      <c r="A612" s="1"/>
      <c r="B612" s="17"/>
      <c r="C612" s="254"/>
      <c r="D612" s="17"/>
      <c r="E612" s="278"/>
      <c r="F612" s="262"/>
      <c r="G612" s="18"/>
      <c r="H612" s="17"/>
      <c r="I612" s="17"/>
      <c r="J612" s="17"/>
      <c r="K612" s="19"/>
      <c r="L612" s="19"/>
      <c r="M612" s="19"/>
      <c r="N612" s="74"/>
      <c r="O612" s="74"/>
      <c r="P612" s="74"/>
      <c r="Q612" s="74"/>
      <c r="R612" s="78"/>
      <c r="S612" s="78"/>
      <c r="T612" s="74"/>
      <c r="U612" s="74"/>
      <c r="V612" s="74"/>
      <c r="W612" s="74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6.5" customHeight="1">
      <c r="A613" s="1"/>
      <c r="B613" s="17"/>
      <c r="C613" s="254"/>
      <c r="D613" s="17"/>
      <c r="E613" s="278"/>
      <c r="F613" s="262"/>
      <c r="G613" s="18"/>
      <c r="H613" s="17"/>
      <c r="I613" s="17"/>
      <c r="J613" s="17"/>
      <c r="K613" s="19"/>
      <c r="L613" s="19"/>
      <c r="M613" s="19"/>
      <c r="N613" s="74"/>
      <c r="O613" s="74"/>
      <c r="P613" s="74"/>
      <c r="Q613" s="74"/>
      <c r="R613" s="78"/>
      <c r="S613" s="78"/>
      <c r="T613" s="74"/>
      <c r="U613" s="74"/>
      <c r="V613" s="74"/>
      <c r="W613" s="74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6.5" customHeight="1">
      <c r="A614" s="1"/>
      <c r="B614" s="17"/>
      <c r="C614" s="254"/>
      <c r="D614" s="17"/>
      <c r="E614" s="278"/>
      <c r="F614" s="262"/>
      <c r="G614" s="18"/>
      <c r="H614" s="17"/>
      <c r="I614" s="17"/>
      <c r="J614" s="17"/>
      <c r="K614" s="19"/>
      <c r="L614" s="19"/>
      <c r="M614" s="19"/>
      <c r="N614" s="74"/>
      <c r="O614" s="74"/>
      <c r="P614" s="74"/>
      <c r="Q614" s="74"/>
      <c r="R614" s="78"/>
      <c r="S614" s="78"/>
      <c r="T614" s="74"/>
      <c r="U614" s="74"/>
      <c r="V614" s="74"/>
      <c r="W614" s="74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6.5" customHeight="1">
      <c r="A615" s="1"/>
      <c r="B615" s="17"/>
      <c r="C615" s="254"/>
      <c r="D615" s="17"/>
      <c r="E615" s="278"/>
      <c r="F615" s="262"/>
      <c r="G615" s="18"/>
      <c r="H615" s="17"/>
      <c r="I615" s="17"/>
      <c r="J615" s="17"/>
      <c r="K615" s="19"/>
      <c r="L615" s="19"/>
      <c r="M615" s="19"/>
      <c r="N615" s="74"/>
      <c r="O615" s="74"/>
      <c r="P615" s="74"/>
      <c r="Q615" s="74"/>
      <c r="R615" s="78"/>
      <c r="S615" s="78"/>
      <c r="T615" s="74"/>
      <c r="U615" s="74"/>
      <c r="V615" s="74"/>
      <c r="W615" s="74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6.5" customHeight="1">
      <c r="A616" s="1"/>
      <c r="B616" s="17"/>
      <c r="C616" s="254"/>
      <c r="D616" s="17"/>
      <c r="E616" s="278"/>
      <c r="F616" s="262"/>
      <c r="G616" s="18"/>
      <c r="H616" s="17"/>
      <c r="I616" s="17"/>
      <c r="J616" s="17"/>
      <c r="K616" s="19"/>
      <c r="L616" s="19"/>
      <c r="M616" s="19"/>
      <c r="N616" s="74"/>
      <c r="O616" s="74"/>
      <c r="P616" s="74"/>
      <c r="Q616" s="74"/>
      <c r="R616" s="78"/>
      <c r="S616" s="78"/>
      <c r="T616" s="74"/>
      <c r="U616" s="74"/>
      <c r="V616" s="74"/>
      <c r="W616" s="74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6.5" customHeight="1">
      <c r="A617" s="1"/>
      <c r="B617" s="17"/>
      <c r="C617" s="254"/>
      <c r="D617" s="17"/>
      <c r="E617" s="278"/>
      <c r="F617" s="262"/>
      <c r="G617" s="18"/>
      <c r="H617" s="17"/>
      <c r="I617" s="17"/>
      <c r="J617" s="17"/>
      <c r="K617" s="19"/>
      <c r="L617" s="19"/>
      <c r="M617" s="19"/>
      <c r="N617" s="74"/>
      <c r="O617" s="74"/>
      <c r="P617" s="74"/>
      <c r="Q617" s="74"/>
      <c r="R617" s="78"/>
      <c r="S617" s="78"/>
      <c r="T617" s="74"/>
      <c r="U617" s="74"/>
      <c r="V617" s="74"/>
      <c r="W617" s="74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6.5" customHeight="1">
      <c r="A618" s="1"/>
      <c r="B618" s="17"/>
      <c r="C618" s="254"/>
      <c r="D618" s="17"/>
      <c r="E618" s="278"/>
      <c r="F618" s="262"/>
      <c r="G618" s="18"/>
      <c r="H618" s="17"/>
      <c r="I618" s="17"/>
      <c r="J618" s="17"/>
      <c r="K618" s="19"/>
      <c r="L618" s="19"/>
      <c r="M618" s="19"/>
      <c r="N618" s="74"/>
      <c r="O618" s="74"/>
      <c r="P618" s="74"/>
      <c r="Q618" s="74"/>
      <c r="R618" s="78"/>
      <c r="S618" s="78"/>
      <c r="T618" s="74"/>
      <c r="U618" s="74"/>
      <c r="V618" s="74"/>
      <c r="W618" s="74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6.5" customHeight="1">
      <c r="A619" s="1"/>
      <c r="B619" s="17"/>
      <c r="C619" s="254"/>
      <c r="D619" s="17"/>
      <c r="E619" s="278"/>
      <c r="F619" s="262"/>
      <c r="G619" s="18"/>
      <c r="H619" s="17"/>
      <c r="I619" s="17"/>
      <c r="J619" s="17"/>
      <c r="K619" s="19"/>
      <c r="L619" s="19"/>
      <c r="M619" s="19"/>
      <c r="N619" s="74"/>
      <c r="O619" s="74"/>
      <c r="P619" s="74"/>
      <c r="Q619" s="74"/>
      <c r="R619" s="78"/>
      <c r="S619" s="78"/>
      <c r="T619" s="74"/>
      <c r="U619" s="74"/>
      <c r="V619" s="74"/>
      <c r="W619" s="74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6.5" customHeight="1">
      <c r="A620" s="1"/>
      <c r="B620" s="17"/>
      <c r="C620" s="254"/>
      <c r="D620" s="17"/>
      <c r="E620" s="278"/>
      <c r="F620" s="262"/>
      <c r="G620" s="18"/>
      <c r="H620" s="17"/>
      <c r="I620" s="17"/>
      <c r="J620" s="17"/>
      <c r="K620" s="19"/>
      <c r="L620" s="19"/>
      <c r="M620" s="19"/>
      <c r="N620" s="74"/>
      <c r="O620" s="74"/>
      <c r="P620" s="74"/>
      <c r="Q620" s="74"/>
      <c r="R620" s="78"/>
      <c r="S620" s="78"/>
      <c r="T620" s="74"/>
      <c r="U620" s="74"/>
      <c r="V620" s="74"/>
      <c r="W620" s="74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6.5" customHeight="1">
      <c r="A621" s="1"/>
      <c r="B621" s="17"/>
      <c r="C621" s="254"/>
      <c r="D621" s="17"/>
      <c r="E621" s="278"/>
      <c r="F621" s="262"/>
      <c r="G621" s="18"/>
      <c r="H621" s="17"/>
      <c r="I621" s="17"/>
      <c r="J621" s="17"/>
      <c r="K621" s="19"/>
      <c r="L621" s="19"/>
      <c r="M621" s="19"/>
      <c r="N621" s="74"/>
      <c r="O621" s="74"/>
      <c r="P621" s="74"/>
      <c r="Q621" s="74"/>
      <c r="R621" s="78"/>
      <c r="S621" s="78"/>
      <c r="T621" s="74"/>
      <c r="U621" s="74"/>
      <c r="V621" s="74"/>
      <c r="W621" s="74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6.5" customHeight="1">
      <c r="A622" s="1"/>
      <c r="B622" s="17"/>
      <c r="C622" s="254"/>
      <c r="D622" s="17"/>
      <c r="E622" s="278"/>
      <c r="F622" s="262"/>
      <c r="G622" s="18"/>
      <c r="H622" s="17"/>
      <c r="I622" s="17"/>
      <c r="J622" s="17"/>
      <c r="K622" s="19"/>
      <c r="L622" s="19"/>
      <c r="M622" s="19"/>
      <c r="N622" s="74"/>
      <c r="O622" s="74"/>
      <c r="P622" s="74"/>
      <c r="Q622" s="74"/>
      <c r="R622" s="78"/>
      <c r="S622" s="78"/>
      <c r="T622" s="74"/>
      <c r="U622" s="74"/>
      <c r="V622" s="74"/>
      <c r="W622" s="74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6.5" customHeight="1">
      <c r="A623" s="1"/>
      <c r="B623" s="17"/>
      <c r="C623" s="254"/>
      <c r="D623" s="17"/>
      <c r="E623" s="278"/>
      <c r="F623" s="262"/>
      <c r="G623" s="18"/>
      <c r="H623" s="17"/>
      <c r="I623" s="17"/>
      <c r="J623" s="17"/>
      <c r="K623" s="19"/>
      <c r="L623" s="19"/>
      <c r="M623" s="19"/>
      <c r="N623" s="74"/>
      <c r="O623" s="74"/>
      <c r="P623" s="74"/>
      <c r="Q623" s="74"/>
      <c r="R623" s="78"/>
      <c r="S623" s="78"/>
      <c r="T623" s="74"/>
      <c r="U623" s="74"/>
      <c r="V623" s="74"/>
      <c r="W623" s="74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6.5" customHeight="1">
      <c r="A624" s="1"/>
      <c r="B624" s="17"/>
      <c r="C624" s="254"/>
      <c r="D624" s="17"/>
      <c r="E624" s="278"/>
      <c r="F624" s="262"/>
      <c r="G624" s="18"/>
      <c r="H624" s="17"/>
      <c r="I624" s="17"/>
      <c r="J624" s="17"/>
      <c r="K624" s="19"/>
      <c r="L624" s="19"/>
      <c r="M624" s="19"/>
      <c r="N624" s="74"/>
      <c r="O624" s="74"/>
      <c r="P624" s="74"/>
      <c r="Q624" s="74"/>
      <c r="R624" s="78"/>
      <c r="S624" s="78"/>
      <c r="T624" s="74"/>
      <c r="U624" s="74"/>
      <c r="V624" s="74"/>
      <c r="W624" s="74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6.5" customHeight="1">
      <c r="A625" s="1"/>
      <c r="B625" s="17"/>
      <c r="C625" s="254"/>
      <c r="D625" s="17"/>
      <c r="E625" s="278"/>
      <c r="F625" s="262"/>
      <c r="G625" s="18"/>
      <c r="H625" s="17"/>
      <c r="I625" s="17"/>
      <c r="J625" s="17"/>
      <c r="K625" s="19"/>
      <c r="L625" s="19"/>
      <c r="M625" s="19"/>
      <c r="N625" s="74"/>
      <c r="O625" s="74"/>
      <c r="P625" s="74"/>
      <c r="Q625" s="74"/>
      <c r="R625" s="78"/>
      <c r="S625" s="78"/>
      <c r="T625" s="74"/>
      <c r="U625" s="74"/>
      <c r="V625" s="74"/>
      <c r="W625" s="74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6.5" customHeight="1">
      <c r="A626" s="1"/>
      <c r="B626" s="17"/>
      <c r="C626" s="254"/>
      <c r="D626" s="17"/>
      <c r="E626" s="278"/>
      <c r="F626" s="262"/>
      <c r="G626" s="18"/>
      <c r="H626" s="17"/>
      <c r="I626" s="17"/>
      <c r="J626" s="17"/>
      <c r="K626" s="19"/>
      <c r="L626" s="19"/>
      <c r="M626" s="19"/>
      <c r="N626" s="74"/>
      <c r="O626" s="74"/>
      <c r="P626" s="74"/>
      <c r="Q626" s="74"/>
      <c r="R626" s="78"/>
      <c r="S626" s="78"/>
      <c r="T626" s="74"/>
      <c r="U626" s="74"/>
      <c r="V626" s="74"/>
      <c r="W626" s="74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6.5" customHeight="1">
      <c r="A627" s="1"/>
      <c r="B627" s="17"/>
      <c r="C627" s="254"/>
      <c r="D627" s="17"/>
      <c r="E627" s="278"/>
      <c r="F627" s="262"/>
      <c r="G627" s="18"/>
      <c r="H627" s="17"/>
      <c r="I627" s="17"/>
      <c r="J627" s="17"/>
      <c r="K627" s="19"/>
      <c r="L627" s="19"/>
      <c r="M627" s="19"/>
      <c r="N627" s="74"/>
      <c r="O627" s="74"/>
      <c r="P627" s="74"/>
      <c r="Q627" s="74"/>
      <c r="R627" s="78"/>
      <c r="S627" s="78"/>
      <c r="T627" s="74"/>
      <c r="U627" s="74"/>
      <c r="V627" s="74"/>
      <c r="W627" s="74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6.5" customHeight="1">
      <c r="A628" s="1"/>
      <c r="B628" s="17"/>
      <c r="C628" s="254"/>
      <c r="D628" s="17"/>
      <c r="E628" s="278"/>
      <c r="F628" s="262"/>
      <c r="G628" s="18"/>
      <c r="H628" s="17"/>
      <c r="I628" s="17"/>
      <c r="J628" s="17"/>
      <c r="K628" s="19"/>
      <c r="L628" s="19"/>
      <c r="M628" s="19"/>
      <c r="N628" s="74"/>
      <c r="O628" s="74"/>
      <c r="P628" s="74"/>
      <c r="Q628" s="74"/>
      <c r="R628" s="78"/>
      <c r="S628" s="78"/>
      <c r="T628" s="74"/>
      <c r="U628" s="74"/>
      <c r="V628" s="74"/>
      <c r="W628" s="74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6.5" customHeight="1">
      <c r="A629" s="1"/>
      <c r="B629" s="17"/>
      <c r="C629" s="254"/>
      <c r="D629" s="17"/>
      <c r="E629" s="278"/>
      <c r="F629" s="262"/>
      <c r="G629" s="18"/>
      <c r="H629" s="17"/>
      <c r="I629" s="17"/>
      <c r="J629" s="17"/>
      <c r="K629" s="19"/>
      <c r="L629" s="19"/>
      <c r="M629" s="19"/>
      <c r="N629" s="74"/>
      <c r="O629" s="74"/>
      <c r="P629" s="74"/>
      <c r="Q629" s="74"/>
      <c r="R629" s="78"/>
      <c r="S629" s="78"/>
      <c r="T629" s="74"/>
      <c r="U629" s="74"/>
      <c r="V629" s="74"/>
      <c r="W629" s="74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6.5" customHeight="1">
      <c r="A630" s="1"/>
      <c r="B630" s="17"/>
      <c r="C630" s="254"/>
      <c r="D630" s="17"/>
      <c r="E630" s="278"/>
      <c r="F630" s="262"/>
      <c r="G630" s="18"/>
      <c r="H630" s="17"/>
      <c r="I630" s="17"/>
      <c r="J630" s="17"/>
      <c r="K630" s="19"/>
      <c r="L630" s="19"/>
      <c r="M630" s="19"/>
      <c r="N630" s="74"/>
      <c r="O630" s="74"/>
      <c r="P630" s="74"/>
      <c r="Q630" s="74"/>
      <c r="R630" s="78"/>
      <c r="S630" s="78"/>
      <c r="T630" s="74"/>
      <c r="U630" s="74"/>
      <c r="V630" s="74"/>
      <c r="W630" s="74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6.5" customHeight="1">
      <c r="A631" s="1"/>
      <c r="B631" s="17"/>
      <c r="C631" s="254"/>
      <c r="D631" s="17"/>
      <c r="E631" s="278"/>
      <c r="F631" s="262"/>
      <c r="G631" s="18"/>
      <c r="H631" s="17"/>
      <c r="I631" s="17"/>
      <c r="J631" s="17"/>
      <c r="K631" s="19"/>
      <c r="L631" s="19"/>
      <c r="M631" s="19"/>
      <c r="N631" s="74"/>
      <c r="O631" s="74"/>
      <c r="P631" s="74"/>
      <c r="Q631" s="74"/>
      <c r="R631" s="78"/>
      <c r="S631" s="78"/>
      <c r="T631" s="74"/>
      <c r="U631" s="74"/>
      <c r="V631" s="74"/>
      <c r="W631" s="74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6.5" customHeight="1">
      <c r="A632" s="1"/>
      <c r="B632" s="17"/>
      <c r="C632" s="254"/>
      <c r="D632" s="17"/>
      <c r="E632" s="278"/>
      <c r="F632" s="262"/>
      <c r="G632" s="18"/>
      <c r="H632" s="17"/>
      <c r="I632" s="17"/>
      <c r="J632" s="17"/>
      <c r="K632" s="19"/>
      <c r="L632" s="19"/>
      <c r="M632" s="19"/>
      <c r="N632" s="74"/>
      <c r="O632" s="74"/>
      <c r="P632" s="74"/>
      <c r="Q632" s="74"/>
      <c r="R632" s="78"/>
      <c r="S632" s="78"/>
      <c r="T632" s="74"/>
      <c r="U632" s="74"/>
      <c r="V632" s="74"/>
      <c r="W632" s="74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6.5" customHeight="1">
      <c r="A633" s="1"/>
      <c r="B633" s="17"/>
      <c r="C633" s="254"/>
      <c r="D633" s="17"/>
      <c r="E633" s="278"/>
      <c r="F633" s="262"/>
      <c r="G633" s="18"/>
      <c r="H633" s="17"/>
      <c r="I633" s="17"/>
      <c r="J633" s="17"/>
      <c r="K633" s="19"/>
      <c r="L633" s="19"/>
      <c r="M633" s="19"/>
      <c r="N633" s="74"/>
      <c r="O633" s="74"/>
      <c r="P633" s="74"/>
      <c r="Q633" s="74"/>
      <c r="R633" s="78"/>
      <c r="S633" s="78"/>
      <c r="T633" s="74"/>
      <c r="U633" s="74"/>
      <c r="V633" s="74"/>
      <c r="W633" s="74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6.5" customHeight="1">
      <c r="A634" s="1"/>
      <c r="B634" s="17"/>
      <c r="C634" s="254"/>
      <c r="D634" s="17"/>
      <c r="E634" s="278"/>
      <c r="F634" s="17"/>
      <c r="G634" s="18"/>
      <c r="H634" s="17"/>
      <c r="I634" s="17"/>
      <c r="J634" s="17"/>
      <c r="K634" s="19"/>
      <c r="L634" s="19"/>
      <c r="M634" s="19"/>
      <c r="N634" s="74"/>
      <c r="O634" s="74"/>
      <c r="P634" s="74"/>
      <c r="Q634" s="74"/>
      <c r="R634" s="78"/>
      <c r="S634" s="78"/>
      <c r="T634" s="74"/>
      <c r="U634" s="74"/>
      <c r="V634" s="74"/>
      <c r="W634" s="74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6.5" customHeight="1">
      <c r="A635" s="1"/>
      <c r="B635" s="17"/>
      <c r="C635" s="254"/>
      <c r="D635" s="17"/>
      <c r="E635" s="278"/>
      <c r="F635" s="17"/>
      <c r="G635" s="18"/>
      <c r="H635" s="17"/>
      <c r="I635" s="17"/>
      <c r="J635" s="17"/>
      <c r="K635" s="19"/>
      <c r="L635" s="19"/>
      <c r="M635" s="19"/>
      <c r="N635" s="74"/>
      <c r="O635" s="74"/>
      <c r="P635" s="74"/>
      <c r="Q635" s="74"/>
      <c r="R635" s="78"/>
      <c r="S635" s="78"/>
      <c r="T635" s="74"/>
      <c r="U635" s="74"/>
      <c r="V635" s="74"/>
      <c r="W635" s="74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6.5" customHeight="1">
      <c r="A636" s="1"/>
      <c r="B636" s="17"/>
      <c r="C636" s="254"/>
      <c r="D636" s="17"/>
      <c r="E636" s="278"/>
      <c r="F636" s="17"/>
      <c r="G636" s="18"/>
      <c r="H636" s="17"/>
      <c r="I636" s="17"/>
      <c r="J636" s="17"/>
      <c r="K636" s="19"/>
      <c r="L636" s="19"/>
      <c r="M636" s="19"/>
      <c r="N636" s="74"/>
      <c r="O636" s="74"/>
      <c r="P636" s="74"/>
      <c r="Q636" s="74"/>
      <c r="R636" s="78"/>
      <c r="S636" s="78"/>
      <c r="T636" s="74"/>
      <c r="U636" s="74"/>
      <c r="V636" s="74"/>
      <c r="W636" s="74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6.5" customHeight="1">
      <c r="A637" s="1"/>
      <c r="B637" s="17"/>
      <c r="C637" s="254"/>
      <c r="D637" s="17"/>
      <c r="E637" s="278"/>
      <c r="F637" s="17"/>
      <c r="G637" s="18"/>
      <c r="H637" s="17"/>
      <c r="I637" s="17"/>
      <c r="J637" s="17"/>
      <c r="K637" s="19"/>
      <c r="L637" s="19"/>
      <c r="M637" s="19"/>
      <c r="N637" s="74"/>
      <c r="O637" s="74"/>
      <c r="P637" s="74"/>
      <c r="Q637" s="74"/>
      <c r="R637" s="78"/>
      <c r="S637" s="78"/>
      <c r="T637" s="74"/>
      <c r="U637" s="74"/>
      <c r="V637" s="74"/>
      <c r="W637" s="74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6.5" customHeight="1">
      <c r="A638" s="1"/>
      <c r="B638" s="17"/>
      <c r="C638" s="254"/>
      <c r="D638" s="17"/>
      <c r="E638" s="278"/>
      <c r="F638" s="17"/>
      <c r="G638" s="18"/>
      <c r="H638" s="17"/>
      <c r="I638" s="17"/>
      <c r="J638" s="17"/>
      <c r="K638" s="19"/>
      <c r="L638" s="19"/>
      <c r="M638" s="19"/>
      <c r="N638" s="74"/>
      <c r="O638" s="74"/>
      <c r="P638" s="74"/>
      <c r="Q638" s="74"/>
      <c r="R638" s="78"/>
      <c r="S638" s="78"/>
      <c r="T638" s="74"/>
      <c r="U638" s="74"/>
      <c r="V638" s="74"/>
      <c r="W638" s="74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6.5" customHeight="1">
      <c r="A639" s="1"/>
      <c r="B639" s="17"/>
      <c r="C639" s="254"/>
      <c r="D639" s="17"/>
      <c r="E639" s="278"/>
      <c r="F639" s="17"/>
      <c r="G639" s="18"/>
      <c r="H639" s="17"/>
      <c r="I639" s="17"/>
      <c r="J639" s="17"/>
      <c r="K639" s="19"/>
      <c r="L639" s="19"/>
      <c r="M639" s="19"/>
      <c r="N639" s="74"/>
      <c r="O639" s="74"/>
      <c r="P639" s="74"/>
      <c r="Q639" s="74"/>
      <c r="R639" s="78"/>
      <c r="S639" s="78"/>
      <c r="T639" s="74"/>
      <c r="U639" s="74"/>
      <c r="V639" s="74"/>
      <c r="W639" s="74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6.5" customHeight="1">
      <c r="A640" s="1"/>
      <c r="B640" s="17"/>
      <c r="C640" s="254"/>
      <c r="D640" s="17"/>
      <c r="E640" s="278"/>
      <c r="F640" s="17"/>
      <c r="G640" s="18"/>
      <c r="H640" s="17"/>
      <c r="I640" s="17"/>
      <c r="J640" s="17"/>
      <c r="K640" s="19"/>
      <c r="L640" s="19"/>
      <c r="M640" s="19"/>
      <c r="N640" s="74"/>
      <c r="O640" s="74"/>
      <c r="P640" s="74"/>
      <c r="Q640" s="74"/>
      <c r="R640" s="78"/>
      <c r="S640" s="78"/>
      <c r="T640" s="74"/>
      <c r="U640" s="74"/>
      <c r="V640" s="74"/>
      <c r="W640" s="74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6.5" customHeight="1">
      <c r="A641" s="1"/>
      <c r="B641" s="17"/>
      <c r="C641" s="254"/>
      <c r="D641" s="17"/>
      <c r="E641" s="278"/>
      <c r="F641" s="17"/>
      <c r="G641" s="18"/>
      <c r="H641" s="17"/>
      <c r="I641" s="17"/>
      <c r="J641" s="17"/>
      <c r="K641" s="19"/>
      <c r="L641" s="19"/>
      <c r="M641" s="19"/>
      <c r="N641" s="74"/>
      <c r="O641" s="74"/>
      <c r="P641" s="74"/>
      <c r="Q641" s="74"/>
      <c r="R641" s="78"/>
      <c r="S641" s="78"/>
      <c r="T641" s="74"/>
      <c r="U641" s="74"/>
      <c r="V641" s="74"/>
      <c r="W641" s="74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6.5" customHeight="1">
      <c r="A642" s="1"/>
      <c r="B642" s="17"/>
      <c r="C642" s="254"/>
      <c r="D642" s="17"/>
      <c r="E642" s="278"/>
      <c r="F642" s="17"/>
      <c r="G642" s="18"/>
      <c r="H642" s="17"/>
      <c r="I642" s="17"/>
      <c r="J642" s="17"/>
      <c r="K642" s="19"/>
      <c r="L642" s="19"/>
      <c r="M642" s="19"/>
      <c r="N642" s="74"/>
      <c r="O642" s="74"/>
      <c r="P642" s="74"/>
      <c r="Q642" s="74"/>
      <c r="R642" s="78"/>
      <c r="S642" s="78"/>
      <c r="T642" s="74"/>
      <c r="U642" s="74"/>
      <c r="V642" s="74"/>
      <c r="W642" s="74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6.5" customHeight="1">
      <c r="A643" s="1"/>
      <c r="B643" s="17"/>
      <c r="C643" s="254"/>
      <c r="D643" s="17"/>
      <c r="E643" s="278"/>
      <c r="F643" s="17"/>
      <c r="G643" s="18"/>
      <c r="H643" s="17"/>
      <c r="I643" s="17"/>
      <c r="J643" s="17"/>
      <c r="K643" s="19"/>
      <c r="L643" s="19"/>
      <c r="M643" s="19"/>
      <c r="N643" s="74"/>
      <c r="O643" s="74"/>
      <c r="P643" s="74"/>
      <c r="Q643" s="74"/>
      <c r="R643" s="78"/>
      <c r="S643" s="78"/>
      <c r="T643" s="74"/>
      <c r="U643" s="74"/>
      <c r="V643" s="74"/>
      <c r="W643" s="74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6.5" customHeight="1">
      <c r="A644" s="1"/>
      <c r="B644" s="17"/>
      <c r="C644" s="254"/>
      <c r="D644" s="17"/>
      <c r="E644" s="278"/>
      <c r="F644" s="17"/>
      <c r="G644" s="18"/>
      <c r="H644" s="17"/>
      <c r="I644" s="17"/>
      <c r="J644" s="17"/>
      <c r="K644" s="19"/>
      <c r="L644" s="19"/>
      <c r="M644" s="19"/>
      <c r="N644" s="74"/>
      <c r="O644" s="74"/>
      <c r="P644" s="74"/>
      <c r="Q644" s="74"/>
      <c r="R644" s="78"/>
      <c r="S644" s="78"/>
      <c r="T644" s="74"/>
      <c r="U644" s="74"/>
      <c r="V644" s="74"/>
      <c r="W644" s="74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6.5" customHeight="1">
      <c r="A645" s="1"/>
      <c r="B645" s="17"/>
      <c r="C645" s="254"/>
      <c r="D645" s="17"/>
      <c r="E645" s="278"/>
      <c r="F645" s="17"/>
      <c r="G645" s="18"/>
      <c r="H645" s="17"/>
      <c r="I645" s="17"/>
      <c r="J645" s="17"/>
      <c r="K645" s="19"/>
      <c r="L645" s="19"/>
      <c r="M645" s="19"/>
      <c r="N645" s="74"/>
      <c r="O645" s="74"/>
      <c r="P645" s="74"/>
      <c r="Q645" s="74"/>
      <c r="R645" s="78"/>
      <c r="S645" s="78"/>
      <c r="T645" s="74"/>
      <c r="U645" s="74"/>
      <c r="V645" s="74"/>
      <c r="W645" s="74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6.5" customHeight="1">
      <c r="A646" s="1"/>
      <c r="B646" s="17"/>
      <c r="C646" s="254"/>
      <c r="D646" s="17"/>
      <c r="E646" s="278"/>
      <c r="F646" s="17"/>
      <c r="G646" s="18"/>
      <c r="H646" s="17"/>
      <c r="I646" s="17"/>
      <c r="J646" s="17"/>
      <c r="K646" s="19"/>
      <c r="L646" s="19"/>
      <c r="M646" s="19"/>
      <c r="N646" s="74"/>
      <c r="O646" s="74"/>
      <c r="P646" s="74"/>
      <c r="Q646" s="74"/>
      <c r="R646" s="78"/>
      <c r="S646" s="78"/>
      <c r="T646" s="74"/>
      <c r="U646" s="74"/>
      <c r="V646" s="74"/>
      <c r="W646" s="74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6.5" customHeight="1">
      <c r="A647" s="1"/>
      <c r="B647" s="17"/>
      <c r="C647" s="254"/>
      <c r="D647" s="17"/>
      <c r="E647" s="278"/>
      <c r="F647" s="17"/>
      <c r="G647" s="18"/>
      <c r="H647" s="17"/>
      <c r="I647" s="17"/>
      <c r="J647" s="17"/>
      <c r="K647" s="19"/>
      <c r="L647" s="19"/>
      <c r="M647" s="19"/>
      <c r="N647" s="74"/>
      <c r="O647" s="74"/>
      <c r="P647" s="74"/>
      <c r="Q647" s="74"/>
      <c r="R647" s="78"/>
      <c r="S647" s="78"/>
      <c r="T647" s="74"/>
      <c r="U647" s="74"/>
      <c r="V647" s="74"/>
      <c r="W647" s="74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6.5" customHeight="1">
      <c r="A648" s="1"/>
      <c r="B648" s="17"/>
      <c r="C648" s="254"/>
      <c r="D648" s="17"/>
      <c r="E648" s="278"/>
      <c r="F648" s="17"/>
      <c r="G648" s="18"/>
      <c r="H648" s="17"/>
      <c r="I648" s="17"/>
      <c r="J648" s="17"/>
      <c r="K648" s="19"/>
      <c r="L648" s="19"/>
      <c r="M648" s="19"/>
      <c r="N648" s="74"/>
      <c r="O648" s="74"/>
      <c r="P648" s="74"/>
      <c r="Q648" s="74"/>
      <c r="R648" s="78"/>
      <c r="S648" s="78"/>
      <c r="T648" s="74"/>
      <c r="U648" s="74"/>
      <c r="V648" s="74"/>
      <c r="W648" s="74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6.5" customHeight="1">
      <c r="A649" s="1"/>
      <c r="B649" s="17"/>
      <c r="C649" s="254"/>
      <c r="D649" s="17"/>
      <c r="E649" s="278"/>
      <c r="F649" s="17"/>
      <c r="G649" s="18"/>
      <c r="H649" s="17"/>
      <c r="I649" s="17"/>
      <c r="J649" s="17"/>
      <c r="K649" s="19"/>
      <c r="L649" s="19"/>
      <c r="M649" s="19"/>
      <c r="N649" s="74"/>
      <c r="O649" s="74"/>
      <c r="P649" s="74"/>
      <c r="Q649" s="74"/>
      <c r="R649" s="78"/>
      <c r="S649" s="78"/>
      <c r="T649" s="74"/>
      <c r="U649" s="74"/>
      <c r="V649" s="74"/>
      <c r="W649" s="74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6.5" customHeight="1">
      <c r="A650" s="1"/>
      <c r="B650" s="17"/>
      <c r="C650" s="254"/>
      <c r="D650" s="17"/>
      <c r="E650" s="278"/>
      <c r="F650" s="17"/>
      <c r="G650" s="18"/>
      <c r="H650" s="17"/>
      <c r="I650" s="17"/>
      <c r="J650" s="17"/>
      <c r="K650" s="19"/>
      <c r="L650" s="19"/>
      <c r="M650" s="19"/>
      <c r="N650" s="74"/>
      <c r="O650" s="74"/>
      <c r="P650" s="74"/>
      <c r="Q650" s="74"/>
      <c r="R650" s="78"/>
      <c r="S650" s="78"/>
      <c r="T650" s="74"/>
      <c r="U650" s="74"/>
      <c r="V650" s="74"/>
      <c r="W650" s="74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6.5" customHeight="1">
      <c r="A651" s="1"/>
      <c r="B651" s="17"/>
      <c r="C651" s="254"/>
      <c r="D651" s="17"/>
      <c r="E651" s="278"/>
      <c r="F651" s="17"/>
      <c r="G651" s="18"/>
      <c r="H651" s="17"/>
      <c r="I651" s="17"/>
      <c r="J651" s="17"/>
      <c r="K651" s="19"/>
      <c r="L651" s="19"/>
      <c r="M651" s="19"/>
      <c r="N651" s="74"/>
      <c r="O651" s="74"/>
      <c r="P651" s="74"/>
      <c r="Q651" s="74"/>
      <c r="R651" s="78"/>
      <c r="S651" s="78"/>
      <c r="T651" s="74"/>
      <c r="U651" s="74"/>
      <c r="V651" s="74"/>
      <c r="W651" s="74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6.5" customHeight="1">
      <c r="A652" s="1"/>
      <c r="B652" s="17"/>
      <c r="C652" s="254"/>
      <c r="D652" s="17"/>
      <c r="E652" s="278"/>
      <c r="F652" s="17"/>
      <c r="G652" s="18"/>
      <c r="H652" s="17"/>
      <c r="I652" s="17"/>
      <c r="J652" s="17"/>
      <c r="K652" s="19"/>
      <c r="L652" s="19"/>
      <c r="M652" s="19"/>
      <c r="N652" s="74"/>
      <c r="O652" s="74"/>
      <c r="P652" s="74"/>
      <c r="Q652" s="74"/>
      <c r="R652" s="78"/>
      <c r="S652" s="78"/>
      <c r="T652" s="74"/>
      <c r="U652" s="74"/>
      <c r="V652" s="74"/>
      <c r="W652" s="74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6.5" customHeight="1">
      <c r="A653" s="1"/>
      <c r="B653" s="17"/>
      <c r="C653" s="254"/>
      <c r="D653" s="17"/>
      <c r="E653" s="278"/>
      <c r="F653" s="17"/>
      <c r="G653" s="18"/>
      <c r="H653" s="17"/>
      <c r="I653" s="17"/>
      <c r="J653" s="17"/>
      <c r="K653" s="19"/>
      <c r="L653" s="19"/>
      <c r="M653" s="19"/>
      <c r="N653" s="74"/>
      <c r="O653" s="74"/>
      <c r="P653" s="74"/>
      <c r="Q653" s="74"/>
      <c r="R653" s="78"/>
      <c r="S653" s="78"/>
      <c r="T653" s="74"/>
      <c r="U653" s="74"/>
      <c r="V653" s="74"/>
      <c r="W653" s="74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6.5" customHeight="1">
      <c r="A654" s="1"/>
      <c r="B654" s="17"/>
      <c r="C654" s="254"/>
      <c r="D654" s="17"/>
      <c r="E654" s="278"/>
      <c r="F654" s="17"/>
      <c r="G654" s="18"/>
      <c r="H654" s="17"/>
      <c r="I654" s="17"/>
      <c r="J654" s="17"/>
      <c r="K654" s="19"/>
      <c r="L654" s="19"/>
      <c r="M654" s="19"/>
      <c r="N654" s="74"/>
      <c r="O654" s="74"/>
      <c r="P654" s="74"/>
      <c r="Q654" s="74"/>
      <c r="R654" s="78"/>
      <c r="S654" s="78"/>
      <c r="T654" s="74"/>
      <c r="U654" s="74"/>
      <c r="V654" s="74"/>
      <c r="W654" s="74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6.5" customHeight="1">
      <c r="A655" s="1"/>
      <c r="B655" s="17"/>
      <c r="C655" s="254"/>
      <c r="D655" s="17"/>
      <c r="E655" s="278"/>
      <c r="F655" s="17"/>
      <c r="G655" s="18"/>
      <c r="H655" s="17"/>
      <c r="I655" s="17"/>
      <c r="J655" s="17"/>
      <c r="K655" s="19"/>
      <c r="L655" s="19"/>
      <c r="M655" s="19"/>
      <c r="N655" s="74"/>
      <c r="O655" s="74"/>
      <c r="P655" s="74"/>
      <c r="Q655" s="74"/>
      <c r="R655" s="78"/>
      <c r="S655" s="78"/>
      <c r="T655" s="74"/>
      <c r="U655" s="74"/>
      <c r="V655" s="74"/>
      <c r="W655" s="74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6.5" customHeight="1">
      <c r="A656" s="1"/>
      <c r="B656" s="17"/>
      <c r="C656" s="254"/>
      <c r="D656" s="17"/>
      <c r="E656" s="278"/>
      <c r="F656" s="17"/>
      <c r="G656" s="18"/>
      <c r="H656" s="17"/>
      <c r="I656" s="17"/>
      <c r="J656" s="17"/>
      <c r="K656" s="19"/>
      <c r="L656" s="19"/>
      <c r="M656" s="19"/>
      <c r="N656" s="74"/>
      <c r="O656" s="74"/>
      <c r="P656" s="74"/>
      <c r="Q656" s="74"/>
      <c r="R656" s="78"/>
      <c r="S656" s="78"/>
      <c r="T656" s="74"/>
      <c r="U656" s="74"/>
      <c r="V656" s="74"/>
      <c r="W656" s="74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6.5" customHeight="1">
      <c r="A657" s="1"/>
      <c r="B657" s="17"/>
      <c r="C657" s="254"/>
      <c r="D657" s="17"/>
      <c r="E657" s="278"/>
      <c r="F657" s="17"/>
      <c r="G657" s="18"/>
      <c r="H657" s="17"/>
      <c r="I657" s="17"/>
      <c r="J657" s="17"/>
      <c r="K657" s="19"/>
      <c r="L657" s="19"/>
      <c r="M657" s="19"/>
      <c r="N657" s="74"/>
      <c r="O657" s="74"/>
      <c r="P657" s="74"/>
      <c r="Q657" s="74"/>
      <c r="R657" s="78"/>
      <c r="S657" s="78"/>
      <c r="T657" s="74"/>
      <c r="U657" s="74"/>
      <c r="V657" s="74"/>
      <c r="W657" s="74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6.5" customHeight="1">
      <c r="A658" s="1"/>
      <c r="B658" s="17"/>
      <c r="C658" s="254"/>
      <c r="D658" s="17"/>
      <c r="E658" s="278"/>
      <c r="F658" s="17"/>
      <c r="G658" s="18"/>
      <c r="H658" s="17"/>
      <c r="I658" s="17"/>
      <c r="J658" s="17"/>
      <c r="K658" s="19"/>
      <c r="L658" s="19"/>
      <c r="M658" s="19"/>
      <c r="N658" s="74"/>
      <c r="O658" s="74"/>
      <c r="P658" s="74"/>
      <c r="Q658" s="74"/>
      <c r="R658" s="78"/>
      <c r="S658" s="78"/>
      <c r="T658" s="74"/>
      <c r="U658" s="74"/>
      <c r="V658" s="74"/>
      <c r="W658" s="74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6.5" customHeight="1">
      <c r="A659" s="1"/>
      <c r="B659" s="17"/>
      <c r="C659" s="254"/>
      <c r="D659" s="17"/>
      <c r="E659" s="278"/>
      <c r="F659" s="17"/>
      <c r="G659" s="18"/>
      <c r="H659" s="17"/>
      <c r="I659" s="17"/>
      <c r="J659" s="17"/>
      <c r="K659" s="19"/>
      <c r="L659" s="19"/>
      <c r="M659" s="19"/>
      <c r="N659" s="74"/>
      <c r="O659" s="74"/>
      <c r="P659" s="74"/>
      <c r="Q659" s="74"/>
      <c r="R659" s="78"/>
      <c r="S659" s="78"/>
      <c r="T659" s="74"/>
      <c r="U659" s="74"/>
      <c r="V659" s="74"/>
      <c r="W659" s="74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6.5" customHeight="1">
      <c r="A660" s="1"/>
      <c r="B660" s="17"/>
      <c r="C660" s="254"/>
      <c r="D660" s="17"/>
      <c r="E660" s="278"/>
      <c r="F660" s="17"/>
      <c r="G660" s="18"/>
      <c r="H660" s="17"/>
      <c r="I660" s="17"/>
      <c r="J660" s="17"/>
      <c r="K660" s="19"/>
      <c r="L660" s="19"/>
      <c r="M660" s="19"/>
      <c r="N660" s="74"/>
      <c r="O660" s="74"/>
      <c r="P660" s="74"/>
      <c r="Q660" s="74"/>
      <c r="R660" s="78"/>
      <c r="S660" s="78"/>
      <c r="T660" s="74"/>
      <c r="U660" s="74"/>
      <c r="V660" s="74"/>
      <c r="W660" s="74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6.5" customHeight="1">
      <c r="A661" s="1"/>
      <c r="B661" s="17"/>
      <c r="C661" s="254"/>
      <c r="D661" s="17"/>
      <c r="E661" s="278"/>
      <c r="F661" s="17"/>
      <c r="G661" s="18"/>
      <c r="H661" s="17"/>
      <c r="I661" s="17"/>
      <c r="J661" s="17"/>
      <c r="K661" s="19"/>
      <c r="L661" s="19"/>
      <c r="M661" s="19"/>
      <c r="N661" s="74"/>
      <c r="O661" s="74"/>
      <c r="P661" s="74"/>
      <c r="Q661" s="74"/>
      <c r="R661" s="78"/>
      <c r="S661" s="78"/>
      <c r="T661" s="74"/>
      <c r="U661" s="74"/>
      <c r="V661" s="74"/>
      <c r="W661" s="74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6.5" customHeight="1">
      <c r="A662" s="1"/>
      <c r="B662" s="17"/>
      <c r="C662" s="254"/>
      <c r="D662" s="17"/>
      <c r="E662" s="278"/>
      <c r="F662" s="17"/>
      <c r="G662" s="18"/>
      <c r="H662" s="17"/>
      <c r="I662" s="17"/>
      <c r="J662" s="17"/>
      <c r="K662" s="19"/>
      <c r="L662" s="19"/>
      <c r="M662" s="19"/>
      <c r="N662" s="74"/>
      <c r="O662" s="74"/>
      <c r="P662" s="74"/>
      <c r="Q662" s="74"/>
      <c r="R662" s="78"/>
      <c r="S662" s="78"/>
      <c r="T662" s="74"/>
      <c r="U662" s="74"/>
      <c r="V662" s="74"/>
      <c r="W662" s="74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6.5" customHeight="1">
      <c r="A663" s="1"/>
      <c r="B663" s="17"/>
      <c r="C663" s="254"/>
      <c r="D663" s="17"/>
      <c r="E663" s="278"/>
      <c r="F663" s="17"/>
      <c r="G663" s="18"/>
      <c r="H663" s="17"/>
      <c r="I663" s="17"/>
      <c r="J663" s="17"/>
      <c r="K663" s="19"/>
      <c r="L663" s="19"/>
      <c r="M663" s="19"/>
      <c r="N663" s="74"/>
      <c r="O663" s="74"/>
      <c r="P663" s="74"/>
      <c r="Q663" s="74"/>
      <c r="R663" s="78"/>
      <c r="S663" s="78"/>
      <c r="T663" s="74"/>
      <c r="U663" s="74"/>
      <c r="V663" s="74"/>
      <c r="W663" s="74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6.5" customHeight="1">
      <c r="A664" s="1"/>
      <c r="B664" s="17"/>
      <c r="C664" s="254"/>
      <c r="D664" s="17"/>
      <c r="E664" s="278"/>
      <c r="F664" s="17"/>
      <c r="G664" s="18"/>
      <c r="H664" s="17"/>
      <c r="I664" s="17"/>
      <c r="J664" s="17"/>
      <c r="K664" s="19"/>
      <c r="L664" s="19"/>
      <c r="M664" s="19"/>
      <c r="N664" s="74"/>
      <c r="O664" s="74"/>
      <c r="P664" s="74"/>
      <c r="Q664" s="74"/>
      <c r="R664" s="78"/>
      <c r="S664" s="78"/>
      <c r="T664" s="74"/>
      <c r="U664" s="74"/>
      <c r="V664" s="74"/>
      <c r="W664" s="74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6.5" customHeight="1">
      <c r="A665" s="1"/>
      <c r="B665" s="17"/>
      <c r="C665" s="254"/>
      <c r="D665" s="17"/>
      <c r="E665" s="278"/>
      <c r="F665" s="17"/>
      <c r="G665" s="18"/>
      <c r="H665" s="17"/>
      <c r="I665" s="17"/>
      <c r="J665" s="17"/>
      <c r="K665" s="19"/>
      <c r="L665" s="19"/>
      <c r="M665" s="19"/>
      <c r="N665" s="74"/>
      <c r="O665" s="74"/>
      <c r="P665" s="74"/>
      <c r="Q665" s="74"/>
      <c r="R665" s="78"/>
      <c r="S665" s="78"/>
      <c r="T665" s="74"/>
      <c r="U665" s="74"/>
      <c r="V665" s="74"/>
      <c r="W665" s="74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6.5" customHeight="1">
      <c r="A666" s="1"/>
      <c r="B666" s="17"/>
      <c r="C666" s="254"/>
      <c r="D666" s="17"/>
      <c r="E666" s="278"/>
      <c r="F666" s="17"/>
      <c r="G666" s="18"/>
      <c r="H666" s="17"/>
      <c r="I666" s="17"/>
      <c r="J666" s="17"/>
      <c r="K666" s="19"/>
      <c r="L666" s="19"/>
      <c r="M666" s="19"/>
      <c r="N666" s="74"/>
      <c r="O666" s="74"/>
      <c r="P666" s="74"/>
      <c r="Q666" s="74"/>
      <c r="R666" s="78"/>
      <c r="S666" s="78"/>
      <c r="T666" s="74"/>
      <c r="U666" s="74"/>
      <c r="V666" s="74"/>
      <c r="W666" s="74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6.5" customHeight="1">
      <c r="A667" s="1"/>
      <c r="B667" s="17"/>
      <c r="C667" s="254"/>
      <c r="D667" s="17"/>
      <c r="E667" s="278"/>
      <c r="F667" s="17"/>
      <c r="G667" s="18"/>
      <c r="H667" s="17"/>
      <c r="I667" s="17"/>
      <c r="J667" s="17"/>
      <c r="K667" s="19"/>
      <c r="L667" s="19"/>
      <c r="M667" s="19"/>
      <c r="N667" s="74"/>
      <c r="O667" s="74"/>
      <c r="P667" s="74"/>
      <c r="Q667" s="74"/>
      <c r="R667" s="78"/>
      <c r="S667" s="78"/>
      <c r="T667" s="74"/>
      <c r="U667" s="74"/>
      <c r="V667" s="74"/>
      <c r="W667" s="74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6.5" customHeight="1">
      <c r="A668" s="1"/>
      <c r="B668" s="17"/>
      <c r="C668" s="254"/>
      <c r="D668" s="17"/>
      <c r="E668" s="278"/>
      <c r="F668" s="17"/>
      <c r="G668" s="18"/>
      <c r="H668" s="17"/>
      <c r="I668" s="17"/>
      <c r="J668" s="17"/>
      <c r="K668" s="19"/>
      <c r="L668" s="19"/>
      <c r="M668" s="19"/>
      <c r="N668" s="74"/>
      <c r="O668" s="74"/>
      <c r="P668" s="74"/>
      <c r="Q668" s="74"/>
      <c r="R668" s="78"/>
      <c r="S668" s="78"/>
      <c r="T668" s="74"/>
      <c r="U668" s="74"/>
      <c r="V668" s="74"/>
      <c r="W668" s="74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6.5" customHeight="1">
      <c r="A669" s="1"/>
      <c r="B669" s="17"/>
      <c r="C669" s="254"/>
      <c r="D669" s="17"/>
      <c r="E669" s="278"/>
      <c r="F669" s="17"/>
      <c r="G669" s="18"/>
      <c r="H669" s="17"/>
      <c r="I669" s="17"/>
      <c r="J669" s="17"/>
      <c r="K669" s="19"/>
      <c r="L669" s="19"/>
      <c r="M669" s="19"/>
      <c r="N669" s="74"/>
      <c r="O669" s="74"/>
      <c r="P669" s="74"/>
      <c r="Q669" s="74"/>
      <c r="R669" s="78"/>
      <c r="S669" s="78"/>
      <c r="T669" s="74"/>
      <c r="U669" s="74"/>
      <c r="V669" s="74"/>
      <c r="W669" s="74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6.5" customHeight="1">
      <c r="A670" s="1"/>
      <c r="B670" s="17"/>
      <c r="C670" s="254"/>
      <c r="D670" s="17"/>
      <c r="E670" s="278"/>
      <c r="F670" s="17"/>
      <c r="G670" s="18"/>
      <c r="H670" s="17"/>
      <c r="I670" s="17"/>
      <c r="J670" s="17"/>
      <c r="K670" s="19"/>
      <c r="L670" s="19"/>
      <c r="M670" s="19"/>
      <c r="N670" s="74"/>
      <c r="O670" s="74"/>
      <c r="P670" s="74"/>
      <c r="Q670" s="74"/>
      <c r="R670" s="78"/>
      <c r="S670" s="78"/>
      <c r="T670" s="74"/>
      <c r="U670" s="74"/>
      <c r="V670" s="74"/>
      <c r="W670" s="74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6.5" customHeight="1">
      <c r="A671" s="1"/>
      <c r="B671" s="17"/>
      <c r="C671" s="254"/>
      <c r="D671" s="17"/>
      <c r="E671" s="278"/>
      <c r="F671" s="17"/>
      <c r="G671" s="18"/>
      <c r="H671" s="17"/>
      <c r="I671" s="17"/>
      <c r="J671" s="17"/>
      <c r="K671" s="19"/>
      <c r="L671" s="19"/>
      <c r="M671" s="19"/>
      <c r="N671" s="74"/>
      <c r="O671" s="74"/>
      <c r="P671" s="74"/>
      <c r="Q671" s="74"/>
      <c r="R671" s="78"/>
      <c r="S671" s="78"/>
      <c r="T671" s="74"/>
      <c r="U671" s="74"/>
      <c r="V671" s="74"/>
      <c r="W671" s="74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6.5" customHeight="1">
      <c r="A672" s="1"/>
      <c r="B672" s="17"/>
      <c r="C672" s="254"/>
      <c r="D672" s="17"/>
      <c r="E672" s="278"/>
      <c r="F672" s="17"/>
      <c r="G672" s="18"/>
      <c r="H672" s="17"/>
      <c r="I672" s="17"/>
      <c r="J672" s="17"/>
      <c r="K672" s="19"/>
      <c r="L672" s="19"/>
      <c r="M672" s="19"/>
      <c r="N672" s="74"/>
      <c r="O672" s="74"/>
      <c r="P672" s="74"/>
      <c r="Q672" s="74"/>
      <c r="R672" s="78"/>
      <c r="S672" s="78"/>
      <c r="T672" s="74"/>
      <c r="U672" s="74"/>
      <c r="V672" s="74"/>
      <c r="W672" s="74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6.5" customHeight="1">
      <c r="A673" s="1"/>
      <c r="B673" s="17"/>
      <c r="C673" s="254"/>
      <c r="D673" s="17"/>
      <c r="E673" s="278"/>
      <c r="F673" s="17"/>
      <c r="G673" s="18"/>
      <c r="H673" s="17"/>
      <c r="I673" s="17"/>
      <c r="J673" s="17"/>
      <c r="K673" s="19"/>
      <c r="L673" s="19"/>
      <c r="M673" s="19"/>
      <c r="N673" s="74"/>
      <c r="O673" s="74"/>
      <c r="P673" s="74"/>
      <c r="Q673" s="74"/>
      <c r="R673" s="78"/>
      <c r="S673" s="78"/>
      <c r="T673" s="74"/>
      <c r="U673" s="74"/>
      <c r="V673" s="74"/>
      <c r="W673" s="74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6.5" customHeight="1">
      <c r="A674" s="1"/>
      <c r="B674" s="17"/>
      <c r="C674" s="254"/>
      <c r="D674" s="17"/>
      <c r="E674" s="278"/>
      <c r="F674" s="17"/>
      <c r="G674" s="18"/>
      <c r="H674" s="17"/>
      <c r="I674" s="17"/>
      <c r="J674" s="17"/>
      <c r="K674" s="19"/>
      <c r="L674" s="19"/>
      <c r="M674" s="19"/>
      <c r="N674" s="74"/>
      <c r="O674" s="74"/>
      <c r="P674" s="74"/>
      <c r="Q674" s="74"/>
      <c r="R674" s="78"/>
      <c r="S674" s="78"/>
      <c r="T674" s="74"/>
      <c r="U674" s="74"/>
      <c r="V674" s="74"/>
      <c r="W674" s="74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6.5" customHeight="1">
      <c r="A675" s="1"/>
      <c r="B675" s="17"/>
      <c r="C675" s="254"/>
      <c r="D675" s="17"/>
      <c r="E675" s="278"/>
      <c r="F675" s="17"/>
      <c r="G675" s="18"/>
      <c r="H675" s="17"/>
      <c r="I675" s="17"/>
      <c r="J675" s="17"/>
      <c r="K675" s="19"/>
      <c r="L675" s="19"/>
      <c r="M675" s="19"/>
      <c r="N675" s="74"/>
      <c r="O675" s="74"/>
      <c r="P675" s="74"/>
      <c r="Q675" s="74"/>
      <c r="R675" s="78"/>
      <c r="S675" s="78"/>
      <c r="T675" s="74"/>
      <c r="U675" s="74"/>
      <c r="V675" s="74"/>
      <c r="W675" s="74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6.5" customHeight="1">
      <c r="A676" s="1"/>
      <c r="B676" s="17"/>
      <c r="C676" s="254"/>
      <c r="D676" s="17"/>
      <c r="E676" s="278"/>
      <c r="F676" s="17"/>
      <c r="G676" s="18"/>
      <c r="H676" s="17"/>
      <c r="I676" s="17"/>
      <c r="J676" s="17"/>
      <c r="K676" s="19"/>
      <c r="L676" s="19"/>
      <c r="M676" s="19"/>
      <c r="N676" s="74"/>
      <c r="O676" s="74"/>
      <c r="P676" s="74"/>
      <c r="Q676" s="74"/>
      <c r="R676" s="78"/>
      <c r="S676" s="78"/>
      <c r="T676" s="74"/>
      <c r="U676" s="74"/>
      <c r="V676" s="74"/>
      <c r="W676" s="74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6.5" customHeight="1">
      <c r="A677" s="1"/>
      <c r="B677" s="17"/>
      <c r="C677" s="254"/>
      <c r="D677" s="17"/>
      <c r="E677" s="278"/>
      <c r="F677" s="17"/>
      <c r="G677" s="18"/>
      <c r="H677" s="17"/>
      <c r="I677" s="17"/>
      <c r="J677" s="17"/>
      <c r="K677" s="19"/>
      <c r="L677" s="19"/>
      <c r="M677" s="19"/>
      <c r="N677" s="74"/>
      <c r="O677" s="74"/>
      <c r="P677" s="74"/>
      <c r="Q677" s="74"/>
      <c r="R677" s="78"/>
      <c r="S677" s="78"/>
      <c r="T677" s="74"/>
      <c r="U677" s="74"/>
      <c r="V677" s="74"/>
      <c r="W677" s="74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6.5" customHeight="1">
      <c r="A678" s="1"/>
      <c r="B678" s="17"/>
      <c r="C678" s="254"/>
      <c r="D678" s="17"/>
      <c r="E678" s="278"/>
      <c r="F678" s="17"/>
      <c r="G678" s="18"/>
      <c r="H678" s="17"/>
      <c r="I678" s="17"/>
      <c r="J678" s="17"/>
      <c r="K678" s="19"/>
      <c r="L678" s="19"/>
      <c r="M678" s="19"/>
      <c r="N678" s="74"/>
      <c r="O678" s="74"/>
      <c r="P678" s="74"/>
      <c r="Q678" s="74"/>
      <c r="R678" s="78"/>
      <c r="S678" s="78"/>
      <c r="T678" s="74"/>
      <c r="U678" s="74"/>
      <c r="V678" s="74"/>
      <c r="W678" s="74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6.5" customHeight="1">
      <c r="A679" s="1"/>
      <c r="B679" s="17"/>
      <c r="C679" s="254"/>
      <c r="D679" s="17"/>
      <c r="E679" s="278"/>
      <c r="F679" s="17"/>
      <c r="G679" s="18"/>
      <c r="H679" s="17"/>
      <c r="I679" s="17"/>
      <c r="J679" s="17"/>
      <c r="K679" s="19"/>
      <c r="L679" s="19"/>
      <c r="M679" s="19"/>
      <c r="N679" s="74"/>
      <c r="O679" s="74"/>
      <c r="P679" s="74"/>
      <c r="Q679" s="74"/>
      <c r="R679" s="78"/>
      <c r="S679" s="78"/>
      <c r="T679" s="74"/>
      <c r="U679" s="74"/>
      <c r="V679" s="74"/>
      <c r="W679" s="74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6.5" customHeight="1">
      <c r="A680" s="1"/>
      <c r="B680" s="17"/>
      <c r="C680" s="254"/>
      <c r="D680" s="17"/>
      <c r="E680" s="278"/>
      <c r="F680" s="17"/>
      <c r="G680" s="18"/>
      <c r="H680" s="17"/>
      <c r="I680" s="17"/>
      <c r="J680" s="17"/>
      <c r="K680" s="19"/>
      <c r="L680" s="19"/>
      <c r="M680" s="19"/>
      <c r="N680" s="74"/>
      <c r="O680" s="74"/>
      <c r="P680" s="74"/>
      <c r="Q680" s="74"/>
      <c r="R680" s="78"/>
      <c r="S680" s="78"/>
      <c r="T680" s="74"/>
      <c r="U680" s="74"/>
      <c r="V680" s="74"/>
      <c r="W680" s="74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6.5" customHeight="1">
      <c r="A681" s="1"/>
      <c r="B681" s="17"/>
      <c r="C681" s="254"/>
      <c r="D681" s="17"/>
      <c r="E681" s="278"/>
      <c r="F681" s="17"/>
      <c r="G681" s="18"/>
      <c r="H681" s="17"/>
      <c r="I681" s="17"/>
      <c r="J681" s="17"/>
      <c r="K681" s="19"/>
      <c r="L681" s="19"/>
      <c r="M681" s="19"/>
      <c r="N681" s="74"/>
      <c r="O681" s="74"/>
      <c r="P681" s="74"/>
      <c r="Q681" s="74"/>
      <c r="R681" s="78"/>
      <c r="S681" s="78"/>
      <c r="T681" s="74"/>
      <c r="U681" s="74"/>
      <c r="V681" s="74"/>
      <c r="W681" s="74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6.5" customHeight="1">
      <c r="A682" s="1"/>
      <c r="B682" s="17"/>
      <c r="C682" s="254"/>
      <c r="D682" s="17"/>
      <c r="E682" s="278"/>
      <c r="F682" s="17"/>
      <c r="G682" s="18"/>
      <c r="H682" s="17"/>
      <c r="I682" s="17"/>
      <c r="J682" s="17"/>
      <c r="K682" s="19"/>
      <c r="L682" s="19"/>
      <c r="M682" s="19"/>
      <c r="N682" s="74"/>
      <c r="O682" s="74"/>
      <c r="P682" s="74"/>
      <c r="Q682" s="74"/>
      <c r="R682" s="78"/>
      <c r="S682" s="78"/>
      <c r="T682" s="74"/>
      <c r="U682" s="74"/>
      <c r="V682" s="74"/>
      <c r="W682" s="74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6.5" customHeight="1">
      <c r="A683" s="1"/>
      <c r="B683" s="17"/>
      <c r="C683" s="254"/>
      <c r="D683" s="17"/>
      <c r="E683" s="278"/>
      <c r="F683" s="17"/>
      <c r="G683" s="18"/>
      <c r="H683" s="17"/>
      <c r="I683" s="17"/>
      <c r="J683" s="17"/>
      <c r="K683" s="19"/>
      <c r="L683" s="19"/>
      <c r="M683" s="19"/>
      <c r="N683" s="74"/>
      <c r="O683" s="74"/>
      <c r="P683" s="74"/>
      <c r="Q683" s="74"/>
      <c r="R683" s="78"/>
      <c r="S683" s="78"/>
      <c r="T683" s="74"/>
      <c r="U683" s="74"/>
      <c r="V683" s="74"/>
      <c r="W683" s="74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6.5" customHeight="1">
      <c r="A684" s="1"/>
      <c r="B684" s="17"/>
      <c r="C684" s="254"/>
      <c r="D684" s="17"/>
      <c r="E684" s="278"/>
      <c r="F684" s="17"/>
      <c r="G684" s="18"/>
      <c r="H684" s="17"/>
      <c r="I684" s="17"/>
      <c r="J684" s="17"/>
      <c r="K684" s="19"/>
      <c r="L684" s="19"/>
      <c r="M684" s="19"/>
      <c r="N684" s="74"/>
      <c r="O684" s="74"/>
      <c r="P684" s="74"/>
      <c r="Q684" s="74"/>
      <c r="R684" s="78"/>
      <c r="S684" s="78"/>
      <c r="T684" s="74"/>
      <c r="U684" s="74"/>
      <c r="V684" s="74"/>
      <c r="W684" s="74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6.5" customHeight="1">
      <c r="A685" s="1"/>
      <c r="B685" s="17"/>
      <c r="C685" s="254"/>
      <c r="D685" s="17"/>
      <c r="E685" s="278"/>
      <c r="F685" s="17"/>
      <c r="G685" s="18"/>
      <c r="H685" s="17"/>
      <c r="I685" s="17"/>
      <c r="J685" s="17"/>
      <c r="K685" s="19"/>
      <c r="L685" s="19"/>
      <c r="M685" s="19"/>
      <c r="N685" s="74"/>
      <c r="O685" s="74"/>
      <c r="P685" s="74"/>
      <c r="Q685" s="74"/>
      <c r="R685" s="78"/>
      <c r="S685" s="78"/>
      <c r="T685" s="74"/>
      <c r="U685" s="74"/>
      <c r="V685" s="74"/>
      <c r="W685" s="74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6.5" customHeight="1">
      <c r="A686" s="1"/>
      <c r="B686" s="17"/>
      <c r="C686" s="254"/>
      <c r="D686" s="17"/>
      <c r="E686" s="278"/>
      <c r="F686" s="17"/>
      <c r="G686" s="18"/>
      <c r="H686" s="17"/>
      <c r="I686" s="17"/>
      <c r="J686" s="17"/>
      <c r="K686" s="19"/>
      <c r="L686" s="19"/>
      <c r="M686" s="19"/>
      <c r="N686" s="74"/>
      <c r="O686" s="74"/>
      <c r="P686" s="74"/>
      <c r="Q686" s="74"/>
      <c r="R686" s="78"/>
      <c r="S686" s="78"/>
      <c r="T686" s="74"/>
      <c r="U686" s="74"/>
      <c r="V686" s="74"/>
      <c r="W686" s="74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6.5" customHeight="1">
      <c r="A687" s="1"/>
      <c r="B687" s="17"/>
      <c r="C687" s="254"/>
      <c r="D687" s="17"/>
      <c r="E687" s="278"/>
      <c r="F687" s="17"/>
      <c r="G687" s="18"/>
      <c r="H687" s="17"/>
      <c r="I687" s="17"/>
      <c r="J687" s="17"/>
      <c r="K687" s="19"/>
      <c r="L687" s="19"/>
      <c r="M687" s="19"/>
      <c r="N687" s="74"/>
      <c r="O687" s="74"/>
      <c r="P687" s="74"/>
      <c r="Q687" s="74"/>
      <c r="R687" s="78"/>
      <c r="S687" s="78"/>
      <c r="T687" s="74"/>
      <c r="U687" s="74"/>
      <c r="V687" s="74"/>
      <c r="W687" s="74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6.5" customHeight="1">
      <c r="A688" s="1"/>
      <c r="B688" s="17"/>
      <c r="C688" s="254"/>
      <c r="D688" s="17"/>
      <c r="E688" s="278"/>
      <c r="F688" s="17"/>
      <c r="G688" s="18"/>
      <c r="H688" s="17"/>
      <c r="I688" s="17"/>
      <c r="J688" s="17"/>
      <c r="K688" s="19"/>
      <c r="L688" s="19"/>
      <c r="M688" s="19"/>
      <c r="N688" s="74"/>
      <c r="O688" s="74"/>
      <c r="P688" s="74"/>
      <c r="Q688" s="74"/>
      <c r="R688" s="78"/>
      <c r="S688" s="78"/>
      <c r="T688" s="74"/>
      <c r="U688" s="74"/>
      <c r="V688" s="74"/>
      <c r="W688" s="74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6.5" customHeight="1">
      <c r="A689" s="1"/>
      <c r="B689" s="17"/>
      <c r="C689" s="254"/>
      <c r="D689" s="17"/>
      <c r="E689" s="278"/>
      <c r="F689" s="17"/>
      <c r="G689" s="18"/>
      <c r="H689" s="17"/>
      <c r="I689" s="17"/>
      <c r="J689" s="17"/>
      <c r="K689" s="19"/>
      <c r="L689" s="19"/>
      <c r="M689" s="19"/>
      <c r="N689" s="74"/>
      <c r="O689" s="74"/>
      <c r="P689" s="74"/>
      <c r="Q689" s="74"/>
      <c r="R689" s="78"/>
      <c r="S689" s="78"/>
      <c r="T689" s="74"/>
      <c r="U689" s="74"/>
      <c r="V689" s="74"/>
      <c r="W689" s="74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6.5" customHeight="1">
      <c r="A690" s="1"/>
      <c r="B690" s="17"/>
      <c r="C690" s="254"/>
      <c r="D690" s="17"/>
      <c r="E690" s="278"/>
      <c r="F690" s="17"/>
      <c r="G690" s="18"/>
      <c r="H690" s="17"/>
      <c r="I690" s="17"/>
      <c r="J690" s="17"/>
      <c r="K690" s="19"/>
      <c r="L690" s="19"/>
      <c r="M690" s="19"/>
      <c r="N690" s="74"/>
      <c r="O690" s="74"/>
      <c r="P690" s="74"/>
      <c r="Q690" s="74"/>
      <c r="R690" s="78"/>
      <c r="S690" s="78"/>
      <c r="T690" s="74"/>
      <c r="U690" s="74"/>
      <c r="V690" s="74"/>
      <c r="W690" s="74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6.5" customHeight="1">
      <c r="A691" s="1"/>
      <c r="B691" s="17"/>
      <c r="C691" s="254"/>
      <c r="D691" s="17"/>
      <c r="E691" s="278"/>
      <c r="F691" s="17"/>
      <c r="G691" s="18"/>
      <c r="H691" s="17"/>
      <c r="I691" s="17"/>
      <c r="J691" s="17"/>
      <c r="K691" s="19"/>
      <c r="L691" s="19"/>
      <c r="M691" s="19"/>
      <c r="N691" s="74"/>
      <c r="O691" s="74"/>
      <c r="P691" s="74"/>
      <c r="Q691" s="74"/>
      <c r="R691" s="78"/>
      <c r="S691" s="78"/>
      <c r="T691" s="74"/>
      <c r="U691" s="74"/>
      <c r="V691" s="74"/>
      <c r="W691" s="74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6.5" customHeight="1">
      <c r="A692" s="1"/>
      <c r="B692" s="17"/>
      <c r="C692" s="254"/>
      <c r="D692" s="17"/>
      <c r="E692" s="278"/>
      <c r="F692" s="17"/>
      <c r="G692" s="18"/>
      <c r="H692" s="17"/>
      <c r="I692" s="17"/>
      <c r="J692" s="17"/>
      <c r="K692" s="19"/>
      <c r="L692" s="19"/>
      <c r="M692" s="19"/>
      <c r="N692" s="74"/>
      <c r="O692" s="74"/>
      <c r="P692" s="74"/>
      <c r="Q692" s="74"/>
      <c r="R692" s="78"/>
      <c r="S692" s="78"/>
      <c r="T692" s="74"/>
      <c r="U692" s="74"/>
      <c r="V692" s="74"/>
      <c r="W692" s="74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6.5" customHeight="1">
      <c r="A693" s="1"/>
      <c r="B693" s="17"/>
      <c r="C693" s="254"/>
      <c r="D693" s="17"/>
      <c r="E693" s="278"/>
      <c r="F693" s="17"/>
      <c r="G693" s="18"/>
      <c r="H693" s="17"/>
      <c r="I693" s="17"/>
      <c r="J693" s="17"/>
      <c r="K693" s="19"/>
      <c r="L693" s="19"/>
      <c r="M693" s="19"/>
      <c r="N693" s="74"/>
      <c r="O693" s="74"/>
      <c r="P693" s="74"/>
      <c r="Q693" s="74"/>
      <c r="R693" s="78"/>
      <c r="S693" s="78"/>
      <c r="T693" s="74"/>
      <c r="U693" s="74"/>
      <c r="V693" s="74"/>
      <c r="W693" s="74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6.5" customHeight="1">
      <c r="A694" s="1"/>
      <c r="B694" s="17"/>
      <c r="C694" s="254"/>
      <c r="D694" s="17"/>
      <c r="E694" s="278"/>
      <c r="F694" s="17"/>
      <c r="G694" s="18"/>
      <c r="H694" s="17"/>
      <c r="I694" s="17"/>
      <c r="J694" s="17"/>
      <c r="K694" s="19"/>
      <c r="L694" s="19"/>
      <c r="M694" s="19"/>
      <c r="N694" s="74"/>
      <c r="O694" s="74"/>
      <c r="P694" s="74"/>
      <c r="Q694" s="74"/>
      <c r="R694" s="78"/>
      <c r="S694" s="78"/>
      <c r="T694" s="74"/>
      <c r="U694" s="74"/>
      <c r="V694" s="74"/>
      <c r="W694" s="74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6.5" customHeight="1">
      <c r="A695" s="1"/>
      <c r="B695" s="17"/>
      <c r="C695" s="254"/>
      <c r="D695" s="17"/>
      <c r="E695" s="278"/>
      <c r="F695" s="17"/>
      <c r="G695" s="18"/>
      <c r="H695" s="17"/>
      <c r="I695" s="17"/>
      <c r="J695" s="17"/>
      <c r="K695" s="19"/>
      <c r="L695" s="19"/>
      <c r="M695" s="19"/>
      <c r="N695" s="74"/>
      <c r="O695" s="74"/>
      <c r="P695" s="74"/>
      <c r="Q695" s="74"/>
      <c r="R695" s="78"/>
      <c r="S695" s="78"/>
      <c r="T695" s="74"/>
      <c r="U695" s="74"/>
      <c r="V695" s="74"/>
      <c r="W695" s="74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6.5" customHeight="1">
      <c r="A696" s="1"/>
      <c r="B696" s="17"/>
      <c r="C696" s="254"/>
      <c r="D696" s="17"/>
      <c r="E696" s="278"/>
      <c r="F696" s="17"/>
      <c r="G696" s="18"/>
      <c r="H696" s="17"/>
      <c r="I696" s="17"/>
      <c r="J696" s="17"/>
      <c r="K696" s="19"/>
      <c r="L696" s="19"/>
      <c r="M696" s="19"/>
      <c r="N696" s="74"/>
      <c r="O696" s="74"/>
      <c r="P696" s="74"/>
      <c r="Q696" s="74"/>
      <c r="R696" s="78"/>
      <c r="S696" s="78"/>
      <c r="T696" s="74"/>
      <c r="U696" s="74"/>
      <c r="V696" s="74"/>
      <c r="W696" s="74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6.5" customHeight="1">
      <c r="A697" s="1"/>
      <c r="B697" s="17"/>
      <c r="C697" s="254"/>
      <c r="D697" s="17"/>
      <c r="E697" s="278"/>
      <c r="F697" s="17"/>
      <c r="G697" s="18"/>
      <c r="H697" s="17"/>
      <c r="I697" s="17"/>
      <c r="J697" s="17"/>
      <c r="K697" s="19"/>
      <c r="L697" s="19"/>
      <c r="M697" s="19"/>
      <c r="N697" s="74"/>
      <c r="O697" s="74"/>
      <c r="P697" s="74"/>
      <c r="Q697" s="74"/>
      <c r="R697" s="78"/>
      <c r="S697" s="78"/>
      <c r="T697" s="74"/>
      <c r="U697" s="74"/>
      <c r="V697" s="74"/>
      <c r="W697" s="74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6.5" customHeight="1">
      <c r="A698" s="1"/>
      <c r="B698" s="17"/>
      <c r="C698" s="254"/>
      <c r="D698" s="17"/>
      <c r="E698" s="278"/>
      <c r="F698" s="17"/>
      <c r="G698" s="18"/>
      <c r="H698" s="17"/>
      <c r="I698" s="17"/>
      <c r="J698" s="17"/>
      <c r="K698" s="19"/>
      <c r="L698" s="19"/>
      <c r="M698" s="19"/>
      <c r="N698" s="74"/>
      <c r="O698" s="74"/>
      <c r="P698" s="74"/>
      <c r="Q698" s="74"/>
      <c r="R698" s="78"/>
      <c r="S698" s="78"/>
      <c r="T698" s="74"/>
      <c r="U698" s="74"/>
      <c r="V698" s="74"/>
      <c r="W698" s="74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6.5" customHeight="1">
      <c r="A699" s="1"/>
      <c r="B699" s="17"/>
      <c r="C699" s="254"/>
      <c r="D699" s="17"/>
      <c r="E699" s="278"/>
      <c r="F699" s="17"/>
      <c r="G699" s="18"/>
      <c r="H699" s="17"/>
      <c r="I699" s="17"/>
      <c r="J699" s="17"/>
      <c r="K699" s="19"/>
      <c r="L699" s="19"/>
      <c r="M699" s="19"/>
      <c r="N699" s="74"/>
      <c r="O699" s="74"/>
      <c r="P699" s="74"/>
      <c r="Q699" s="74"/>
      <c r="R699" s="78"/>
      <c r="S699" s="78"/>
      <c r="T699" s="74"/>
      <c r="U699" s="74"/>
      <c r="V699" s="74"/>
      <c r="W699" s="74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6.5" customHeight="1">
      <c r="A700" s="1"/>
      <c r="B700" s="17"/>
      <c r="C700" s="254"/>
      <c r="D700" s="17"/>
      <c r="E700" s="278"/>
      <c r="F700" s="17"/>
      <c r="G700" s="18"/>
      <c r="H700" s="17"/>
      <c r="I700" s="17"/>
      <c r="J700" s="17"/>
      <c r="K700" s="19"/>
      <c r="L700" s="19"/>
      <c r="M700" s="19"/>
      <c r="N700" s="74"/>
      <c r="O700" s="74"/>
      <c r="P700" s="74"/>
      <c r="Q700" s="74"/>
      <c r="R700" s="78"/>
      <c r="S700" s="78"/>
      <c r="T700" s="74"/>
      <c r="U700" s="74"/>
      <c r="V700" s="74"/>
      <c r="W700" s="74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6.5" customHeight="1">
      <c r="A701" s="1"/>
      <c r="B701" s="17"/>
      <c r="C701" s="254"/>
      <c r="D701" s="17"/>
      <c r="E701" s="278"/>
      <c r="F701" s="17"/>
      <c r="G701" s="18"/>
      <c r="H701" s="17"/>
      <c r="I701" s="17"/>
      <c r="J701" s="17"/>
      <c r="K701" s="19"/>
      <c r="L701" s="19"/>
      <c r="M701" s="19"/>
      <c r="N701" s="74"/>
      <c r="O701" s="74"/>
      <c r="P701" s="74"/>
      <c r="Q701" s="74"/>
      <c r="R701" s="78"/>
      <c r="S701" s="78"/>
      <c r="T701" s="74"/>
      <c r="U701" s="74"/>
      <c r="V701" s="74"/>
      <c r="W701" s="74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6.5" customHeight="1">
      <c r="A702" s="1"/>
      <c r="B702" s="17"/>
      <c r="C702" s="254"/>
      <c r="D702" s="17"/>
      <c r="E702" s="278"/>
      <c r="F702" s="17"/>
      <c r="G702" s="18"/>
      <c r="H702" s="17"/>
      <c r="I702" s="17"/>
      <c r="J702" s="17"/>
      <c r="K702" s="19"/>
      <c r="L702" s="19"/>
      <c r="M702" s="19"/>
      <c r="N702" s="74"/>
      <c r="O702" s="74"/>
      <c r="P702" s="74"/>
      <c r="Q702" s="74"/>
      <c r="R702" s="78"/>
      <c r="S702" s="78"/>
      <c r="T702" s="74"/>
      <c r="U702" s="74"/>
      <c r="V702" s="74"/>
      <c r="W702" s="74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6.5" customHeight="1">
      <c r="A703" s="1"/>
      <c r="B703" s="17"/>
      <c r="C703" s="254"/>
      <c r="D703" s="17"/>
      <c r="E703" s="278"/>
      <c r="F703" s="17"/>
      <c r="G703" s="18"/>
      <c r="H703" s="17"/>
      <c r="I703" s="17"/>
      <c r="J703" s="17"/>
      <c r="K703" s="19"/>
      <c r="L703" s="19"/>
      <c r="M703" s="19"/>
      <c r="N703" s="74"/>
      <c r="O703" s="74"/>
      <c r="P703" s="74"/>
      <c r="Q703" s="74"/>
      <c r="R703" s="78"/>
      <c r="S703" s="78"/>
      <c r="T703" s="74"/>
      <c r="U703" s="74"/>
      <c r="V703" s="74"/>
      <c r="W703" s="74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6.5" customHeight="1">
      <c r="A704" s="1"/>
      <c r="B704" s="17"/>
      <c r="C704" s="254"/>
      <c r="D704" s="17"/>
      <c r="E704" s="278"/>
      <c r="F704" s="17"/>
      <c r="G704" s="18"/>
      <c r="H704" s="17"/>
      <c r="I704" s="17"/>
      <c r="J704" s="17"/>
      <c r="K704" s="19"/>
      <c r="L704" s="19"/>
      <c r="M704" s="19"/>
      <c r="N704" s="74"/>
      <c r="O704" s="74"/>
      <c r="P704" s="74"/>
      <c r="Q704" s="74"/>
      <c r="R704" s="78"/>
      <c r="S704" s="78"/>
      <c r="T704" s="74"/>
      <c r="U704" s="74"/>
      <c r="V704" s="74"/>
      <c r="W704" s="74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6.5" customHeight="1">
      <c r="A705" s="1"/>
      <c r="B705" s="17"/>
      <c r="C705" s="254"/>
      <c r="D705" s="17"/>
      <c r="E705" s="278"/>
      <c r="F705" s="17"/>
      <c r="G705" s="18"/>
      <c r="H705" s="17"/>
      <c r="I705" s="17"/>
      <c r="J705" s="17"/>
      <c r="K705" s="19"/>
      <c r="L705" s="19"/>
      <c r="M705" s="19"/>
      <c r="N705" s="74"/>
      <c r="O705" s="74"/>
      <c r="P705" s="74"/>
      <c r="Q705" s="74"/>
      <c r="R705" s="78"/>
      <c r="S705" s="78"/>
      <c r="T705" s="74"/>
      <c r="U705" s="74"/>
      <c r="V705" s="74"/>
      <c r="W705" s="74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6.5" customHeight="1">
      <c r="A706" s="1"/>
      <c r="B706" s="17"/>
      <c r="C706" s="254"/>
      <c r="D706" s="17"/>
      <c r="E706" s="278"/>
      <c r="F706" s="17"/>
      <c r="G706" s="18"/>
      <c r="H706" s="17"/>
      <c r="I706" s="17"/>
      <c r="J706" s="17"/>
      <c r="K706" s="19"/>
      <c r="L706" s="19"/>
      <c r="M706" s="19"/>
      <c r="N706" s="74"/>
      <c r="O706" s="74"/>
      <c r="P706" s="74"/>
      <c r="Q706" s="74"/>
      <c r="R706" s="78"/>
      <c r="S706" s="78"/>
      <c r="T706" s="74"/>
      <c r="U706" s="74"/>
      <c r="V706" s="74"/>
      <c r="W706" s="74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6.5" customHeight="1">
      <c r="A707" s="1"/>
      <c r="B707" s="17"/>
      <c r="C707" s="254"/>
      <c r="D707" s="17"/>
      <c r="E707" s="278"/>
      <c r="F707" s="17"/>
      <c r="G707" s="18"/>
      <c r="H707" s="17"/>
      <c r="I707" s="17"/>
      <c r="J707" s="17"/>
      <c r="K707" s="19"/>
      <c r="L707" s="19"/>
      <c r="M707" s="19"/>
      <c r="N707" s="74"/>
      <c r="O707" s="74"/>
      <c r="P707" s="74"/>
      <c r="Q707" s="74"/>
      <c r="R707" s="78"/>
      <c r="S707" s="78"/>
      <c r="T707" s="74"/>
      <c r="U707" s="74"/>
      <c r="V707" s="74"/>
      <c r="W707" s="74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6.5" customHeight="1">
      <c r="A708" s="1"/>
      <c r="B708" s="17"/>
      <c r="C708" s="254"/>
      <c r="D708" s="17"/>
      <c r="E708" s="278"/>
      <c r="F708" s="17"/>
      <c r="G708" s="18"/>
      <c r="H708" s="17"/>
      <c r="I708" s="17"/>
      <c r="J708" s="17"/>
      <c r="K708" s="19"/>
      <c r="L708" s="19"/>
      <c r="M708" s="19"/>
      <c r="N708" s="74"/>
      <c r="O708" s="74"/>
      <c r="P708" s="74"/>
      <c r="Q708" s="74"/>
      <c r="R708" s="78"/>
      <c r="S708" s="78"/>
      <c r="T708" s="74"/>
      <c r="U708" s="74"/>
      <c r="V708" s="74"/>
      <c r="W708" s="74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6.5" customHeight="1">
      <c r="A709" s="1"/>
      <c r="B709" s="17"/>
      <c r="C709" s="254"/>
      <c r="D709" s="17"/>
      <c r="E709" s="278"/>
      <c r="F709" s="17"/>
      <c r="G709" s="18"/>
      <c r="H709" s="17"/>
      <c r="I709" s="17"/>
      <c r="J709" s="17"/>
      <c r="K709" s="19"/>
      <c r="L709" s="19"/>
      <c r="M709" s="19"/>
      <c r="N709" s="74"/>
      <c r="O709" s="74"/>
      <c r="P709" s="74"/>
      <c r="Q709" s="74"/>
      <c r="R709" s="78"/>
      <c r="S709" s="78"/>
      <c r="T709" s="74"/>
      <c r="U709" s="74"/>
      <c r="V709" s="74"/>
      <c r="W709" s="74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6.5" customHeight="1">
      <c r="A710" s="1"/>
      <c r="B710" s="17"/>
      <c r="C710" s="254"/>
      <c r="D710" s="17"/>
      <c r="E710" s="278"/>
      <c r="F710" s="17"/>
      <c r="G710" s="18"/>
      <c r="H710" s="17"/>
      <c r="I710" s="17"/>
      <c r="J710" s="17"/>
      <c r="K710" s="19"/>
      <c r="L710" s="19"/>
      <c r="M710" s="19"/>
      <c r="N710" s="74"/>
      <c r="O710" s="74"/>
      <c r="P710" s="74"/>
      <c r="Q710" s="74"/>
      <c r="R710" s="78"/>
      <c r="S710" s="78"/>
      <c r="T710" s="74"/>
      <c r="U710" s="74"/>
      <c r="V710" s="74"/>
      <c r="W710" s="74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6.5" customHeight="1">
      <c r="A711" s="1"/>
      <c r="B711" s="17"/>
      <c r="C711" s="254"/>
      <c r="D711" s="17"/>
      <c r="E711" s="278"/>
      <c r="F711" s="17"/>
      <c r="G711" s="18"/>
      <c r="H711" s="17"/>
      <c r="I711" s="17"/>
      <c r="J711" s="17"/>
      <c r="K711" s="19"/>
      <c r="L711" s="19"/>
      <c r="M711" s="19"/>
      <c r="N711" s="74"/>
      <c r="O711" s="74"/>
      <c r="P711" s="74"/>
      <c r="Q711" s="74"/>
      <c r="R711" s="78"/>
      <c r="S711" s="78"/>
      <c r="T711" s="74"/>
      <c r="U711" s="74"/>
      <c r="V711" s="74"/>
      <c r="W711" s="74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6.5" customHeight="1">
      <c r="A712" s="1"/>
      <c r="B712" s="17"/>
      <c r="C712" s="254"/>
      <c r="D712" s="17"/>
      <c r="E712" s="278"/>
      <c r="F712" s="17"/>
      <c r="G712" s="18"/>
      <c r="H712" s="17"/>
      <c r="I712" s="17"/>
      <c r="J712" s="17"/>
      <c r="K712" s="19"/>
      <c r="L712" s="19"/>
      <c r="M712" s="19"/>
      <c r="N712" s="74"/>
      <c r="O712" s="74"/>
      <c r="P712" s="74"/>
      <c r="Q712" s="74"/>
      <c r="R712" s="78"/>
      <c r="S712" s="78"/>
      <c r="T712" s="74"/>
      <c r="U712" s="74"/>
      <c r="V712" s="74"/>
      <c r="W712" s="74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6.5" customHeight="1">
      <c r="A713" s="1"/>
      <c r="B713" s="17"/>
      <c r="C713" s="254"/>
      <c r="D713" s="17"/>
      <c r="E713" s="278"/>
      <c r="F713" s="17"/>
      <c r="G713" s="18"/>
      <c r="H713" s="17"/>
      <c r="I713" s="17"/>
      <c r="J713" s="17"/>
      <c r="K713" s="19"/>
      <c r="L713" s="19"/>
      <c r="M713" s="19"/>
      <c r="N713" s="74"/>
      <c r="O713" s="74"/>
      <c r="P713" s="74"/>
      <c r="Q713" s="74"/>
      <c r="R713" s="78"/>
      <c r="S713" s="78"/>
      <c r="T713" s="74"/>
      <c r="U713" s="74"/>
      <c r="V713" s="74"/>
      <c r="W713" s="74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6.5" customHeight="1">
      <c r="A714" s="1"/>
      <c r="B714" s="17"/>
      <c r="C714" s="254"/>
      <c r="D714" s="17"/>
      <c r="E714" s="278"/>
      <c r="F714" s="17"/>
      <c r="G714" s="18"/>
      <c r="H714" s="17"/>
      <c r="I714" s="17"/>
      <c r="J714" s="17"/>
      <c r="K714" s="19"/>
      <c r="L714" s="19"/>
      <c r="M714" s="19"/>
      <c r="N714" s="74"/>
      <c r="O714" s="74"/>
      <c r="P714" s="74"/>
      <c r="Q714" s="74"/>
      <c r="R714" s="78"/>
      <c r="S714" s="78"/>
      <c r="T714" s="74"/>
      <c r="U714" s="74"/>
      <c r="V714" s="74"/>
      <c r="W714" s="74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6.5" customHeight="1">
      <c r="A715" s="1"/>
      <c r="B715" s="17"/>
      <c r="C715" s="254"/>
      <c r="D715" s="17"/>
      <c r="E715" s="278"/>
      <c r="F715" s="17"/>
      <c r="G715" s="18"/>
      <c r="H715" s="17"/>
      <c r="I715" s="17"/>
      <c r="J715" s="17"/>
      <c r="K715" s="19"/>
      <c r="L715" s="19"/>
      <c r="M715" s="19"/>
      <c r="N715" s="74"/>
      <c r="O715" s="74"/>
      <c r="P715" s="74"/>
      <c r="Q715" s="74"/>
      <c r="R715" s="78"/>
      <c r="S715" s="78"/>
      <c r="T715" s="74"/>
      <c r="U715" s="74"/>
      <c r="V715" s="74"/>
      <c r="W715" s="74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6.5" customHeight="1">
      <c r="A716" s="1"/>
      <c r="B716" s="17"/>
      <c r="C716" s="254"/>
      <c r="D716" s="17"/>
      <c r="E716" s="278"/>
      <c r="F716" s="17"/>
      <c r="G716" s="18"/>
      <c r="H716" s="17"/>
      <c r="I716" s="17"/>
      <c r="J716" s="17"/>
      <c r="K716" s="19"/>
      <c r="L716" s="19"/>
      <c r="M716" s="19"/>
      <c r="N716" s="74"/>
      <c r="O716" s="74"/>
      <c r="P716" s="74"/>
      <c r="Q716" s="74"/>
      <c r="R716" s="78"/>
      <c r="S716" s="78"/>
      <c r="T716" s="74"/>
      <c r="U716" s="74"/>
      <c r="V716" s="74"/>
      <c r="W716" s="74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6.5" customHeight="1">
      <c r="A717" s="1"/>
      <c r="B717" s="17"/>
      <c r="C717" s="254"/>
      <c r="D717" s="17"/>
      <c r="E717" s="278"/>
      <c r="F717" s="17"/>
      <c r="G717" s="18"/>
      <c r="H717" s="17"/>
      <c r="I717" s="17"/>
      <c r="J717" s="17"/>
      <c r="K717" s="19"/>
      <c r="L717" s="19"/>
      <c r="M717" s="19"/>
      <c r="N717" s="74"/>
      <c r="O717" s="74"/>
      <c r="P717" s="74"/>
      <c r="Q717" s="74"/>
      <c r="R717" s="78"/>
      <c r="S717" s="78"/>
      <c r="T717" s="74"/>
      <c r="U717" s="74"/>
      <c r="V717" s="74"/>
      <c r="W717" s="74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6.5" customHeight="1">
      <c r="A718" s="1"/>
      <c r="B718" s="17"/>
      <c r="C718" s="254"/>
      <c r="D718" s="17"/>
      <c r="E718" s="278"/>
      <c r="F718" s="17"/>
      <c r="G718" s="18"/>
      <c r="H718" s="17"/>
      <c r="I718" s="17"/>
      <c r="J718" s="17"/>
      <c r="K718" s="19"/>
      <c r="L718" s="19"/>
      <c r="M718" s="19"/>
      <c r="N718" s="74"/>
      <c r="O718" s="74"/>
      <c r="P718" s="74"/>
      <c r="Q718" s="74"/>
      <c r="R718" s="78"/>
      <c r="S718" s="78"/>
      <c r="T718" s="74"/>
      <c r="U718" s="74"/>
      <c r="V718" s="74"/>
      <c r="W718" s="74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6.5" customHeight="1">
      <c r="A719" s="1"/>
      <c r="B719" s="17"/>
      <c r="C719" s="254"/>
      <c r="D719" s="17"/>
      <c r="E719" s="278"/>
      <c r="F719" s="17"/>
      <c r="G719" s="18"/>
      <c r="H719" s="17"/>
      <c r="I719" s="17"/>
      <c r="J719" s="17"/>
      <c r="K719" s="19"/>
      <c r="L719" s="19"/>
      <c r="M719" s="19"/>
      <c r="N719" s="74"/>
      <c r="O719" s="74"/>
      <c r="P719" s="74"/>
      <c r="Q719" s="74"/>
      <c r="R719" s="78"/>
      <c r="S719" s="78"/>
      <c r="T719" s="74"/>
      <c r="U719" s="74"/>
      <c r="V719" s="74"/>
      <c r="W719" s="74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6.5" customHeight="1">
      <c r="A720" s="1"/>
      <c r="B720" s="17"/>
      <c r="C720" s="254"/>
      <c r="D720" s="17"/>
      <c r="E720" s="278"/>
      <c r="F720" s="17"/>
      <c r="G720" s="18"/>
      <c r="H720" s="17"/>
      <c r="I720" s="17"/>
      <c r="J720" s="17"/>
      <c r="K720" s="19"/>
      <c r="L720" s="19"/>
      <c r="M720" s="19"/>
      <c r="N720" s="74"/>
      <c r="O720" s="74"/>
      <c r="P720" s="74"/>
      <c r="Q720" s="74"/>
      <c r="R720" s="78"/>
      <c r="S720" s="78"/>
      <c r="T720" s="74"/>
      <c r="U720" s="74"/>
      <c r="V720" s="74"/>
      <c r="W720" s="74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6.5" customHeight="1">
      <c r="A721" s="1"/>
      <c r="B721" s="17"/>
      <c r="C721" s="254"/>
      <c r="D721" s="17"/>
      <c r="E721" s="278"/>
      <c r="F721" s="17"/>
      <c r="G721" s="18"/>
      <c r="H721" s="17"/>
      <c r="I721" s="17"/>
      <c r="J721" s="17"/>
      <c r="K721" s="19"/>
      <c r="L721" s="19"/>
      <c r="M721" s="19"/>
      <c r="N721" s="74"/>
      <c r="O721" s="74"/>
      <c r="P721" s="74"/>
      <c r="Q721" s="74"/>
      <c r="R721" s="78"/>
      <c r="S721" s="78"/>
      <c r="T721" s="74"/>
      <c r="U721" s="74"/>
      <c r="V721" s="74"/>
      <c r="W721" s="74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6.5" customHeight="1">
      <c r="A722" s="1"/>
      <c r="B722" s="17"/>
      <c r="C722" s="254"/>
      <c r="D722" s="17"/>
      <c r="E722" s="278"/>
      <c r="F722" s="17"/>
      <c r="G722" s="18"/>
      <c r="H722" s="17"/>
      <c r="I722" s="17"/>
      <c r="J722" s="17"/>
      <c r="K722" s="19"/>
      <c r="L722" s="19"/>
      <c r="M722" s="19"/>
      <c r="N722" s="74"/>
      <c r="O722" s="74"/>
      <c r="P722" s="74"/>
      <c r="Q722" s="74"/>
      <c r="R722" s="78"/>
      <c r="S722" s="78"/>
      <c r="T722" s="74"/>
      <c r="U722" s="74"/>
      <c r="V722" s="74"/>
      <c r="W722" s="74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6.5" customHeight="1">
      <c r="A723" s="1"/>
      <c r="B723" s="17"/>
      <c r="C723" s="254"/>
      <c r="D723" s="17"/>
      <c r="E723" s="278"/>
      <c r="F723" s="17"/>
      <c r="G723" s="18"/>
      <c r="H723" s="17"/>
      <c r="I723" s="17"/>
      <c r="J723" s="17"/>
      <c r="K723" s="19"/>
      <c r="L723" s="19"/>
      <c r="M723" s="19"/>
      <c r="N723" s="74"/>
      <c r="O723" s="74"/>
      <c r="P723" s="74"/>
      <c r="Q723" s="74"/>
      <c r="R723" s="78"/>
      <c r="S723" s="78"/>
      <c r="T723" s="74"/>
      <c r="U723" s="74"/>
      <c r="V723" s="74"/>
      <c r="W723" s="74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6.5" customHeight="1">
      <c r="A724" s="1"/>
      <c r="B724" s="17"/>
      <c r="C724" s="254"/>
      <c r="D724" s="17"/>
      <c r="E724" s="278"/>
      <c r="F724" s="17"/>
      <c r="G724" s="18"/>
      <c r="H724" s="17"/>
      <c r="I724" s="17"/>
      <c r="J724" s="17"/>
      <c r="K724" s="19"/>
      <c r="L724" s="19"/>
      <c r="M724" s="19"/>
      <c r="N724" s="74"/>
      <c r="O724" s="74"/>
      <c r="P724" s="74"/>
      <c r="Q724" s="74"/>
      <c r="R724" s="78"/>
      <c r="S724" s="78"/>
      <c r="T724" s="74"/>
      <c r="U724" s="74"/>
      <c r="V724" s="74"/>
      <c r="W724" s="74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6.5" customHeight="1">
      <c r="A725" s="1"/>
      <c r="B725" s="17"/>
      <c r="C725" s="254"/>
      <c r="D725" s="17"/>
      <c r="E725" s="278"/>
      <c r="F725" s="17"/>
      <c r="G725" s="18"/>
      <c r="H725" s="17"/>
      <c r="I725" s="17"/>
      <c r="J725" s="17"/>
      <c r="K725" s="19"/>
      <c r="L725" s="19"/>
      <c r="M725" s="19"/>
      <c r="N725" s="74"/>
      <c r="O725" s="74"/>
      <c r="P725" s="74"/>
      <c r="Q725" s="74"/>
      <c r="R725" s="78"/>
      <c r="S725" s="78"/>
      <c r="T725" s="74"/>
      <c r="U725" s="74"/>
      <c r="V725" s="74"/>
      <c r="W725" s="74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6.5" customHeight="1">
      <c r="A726" s="1"/>
      <c r="B726" s="17"/>
      <c r="C726" s="254"/>
      <c r="D726" s="17"/>
      <c r="E726" s="278"/>
      <c r="F726" s="17"/>
      <c r="G726" s="18"/>
      <c r="H726" s="17"/>
      <c r="I726" s="17"/>
      <c r="J726" s="17"/>
      <c r="K726" s="19"/>
      <c r="L726" s="19"/>
      <c r="M726" s="19"/>
      <c r="N726" s="74"/>
      <c r="O726" s="74"/>
      <c r="P726" s="74"/>
      <c r="Q726" s="74"/>
      <c r="R726" s="78"/>
      <c r="S726" s="78"/>
      <c r="T726" s="74"/>
      <c r="U726" s="74"/>
      <c r="V726" s="74"/>
      <c r="W726" s="74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6.5" customHeight="1">
      <c r="A727" s="1"/>
      <c r="B727" s="17"/>
      <c r="C727" s="254"/>
      <c r="D727" s="17"/>
      <c r="E727" s="278"/>
      <c r="F727" s="17"/>
      <c r="G727" s="18"/>
      <c r="H727" s="17"/>
      <c r="I727" s="17"/>
      <c r="J727" s="17"/>
      <c r="K727" s="19"/>
      <c r="L727" s="19"/>
      <c r="M727" s="19"/>
      <c r="N727" s="74"/>
      <c r="O727" s="74"/>
      <c r="P727" s="74"/>
      <c r="Q727" s="74"/>
      <c r="R727" s="78"/>
      <c r="S727" s="78"/>
      <c r="T727" s="74"/>
      <c r="U727" s="74"/>
      <c r="V727" s="74"/>
      <c r="W727" s="74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6.5" customHeight="1">
      <c r="A728" s="1"/>
      <c r="B728" s="17"/>
      <c r="C728" s="254"/>
      <c r="D728" s="17"/>
      <c r="E728" s="278"/>
      <c r="F728" s="17"/>
      <c r="G728" s="18"/>
      <c r="H728" s="17"/>
      <c r="I728" s="17"/>
      <c r="J728" s="17"/>
      <c r="K728" s="19"/>
      <c r="L728" s="19"/>
      <c r="M728" s="19"/>
      <c r="N728" s="74"/>
      <c r="O728" s="74"/>
      <c r="P728" s="74"/>
      <c r="Q728" s="74"/>
      <c r="R728" s="78"/>
      <c r="S728" s="78"/>
      <c r="T728" s="74"/>
      <c r="U728" s="74"/>
      <c r="V728" s="74"/>
      <c r="W728" s="74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6.5" customHeight="1">
      <c r="A729" s="1"/>
      <c r="B729" s="17"/>
      <c r="C729" s="254"/>
      <c r="D729" s="17"/>
      <c r="E729" s="278"/>
      <c r="F729" s="17"/>
      <c r="G729" s="18"/>
      <c r="H729" s="17"/>
      <c r="I729" s="17"/>
      <c r="J729" s="17"/>
      <c r="K729" s="19"/>
      <c r="L729" s="19"/>
      <c r="M729" s="19"/>
      <c r="N729" s="74"/>
      <c r="O729" s="74"/>
      <c r="P729" s="74"/>
      <c r="Q729" s="74"/>
      <c r="R729" s="78"/>
      <c r="S729" s="78"/>
      <c r="T729" s="74"/>
      <c r="U729" s="74"/>
      <c r="V729" s="74"/>
      <c r="W729" s="74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6.5" customHeight="1">
      <c r="A730" s="1"/>
      <c r="B730" s="17"/>
      <c r="C730" s="254"/>
      <c r="D730" s="17"/>
      <c r="E730" s="278"/>
      <c r="F730" s="17"/>
      <c r="G730" s="18"/>
      <c r="H730" s="17"/>
      <c r="I730" s="17"/>
      <c r="J730" s="17"/>
      <c r="K730" s="19"/>
      <c r="L730" s="19"/>
      <c r="M730" s="19"/>
      <c r="N730" s="74"/>
      <c r="O730" s="74"/>
      <c r="P730" s="74"/>
      <c r="Q730" s="74"/>
      <c r="R730" s="78"/>
      <c r="S730" s="78"/>
      <c r="T730" s="74"/>
      <c r="U730" s="74"/>
      <c r="V730" s="74"/>
      <c r="W730" s="74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6.5" customHeight="1">
      <c r="A731" s="1"/>
      <c r="B731" s="17"/>
      <c r="C731" s="254"/>
      <c r="D731" s="17"/>
      <c r="E731" s="278"/>
      <c r="F731" s="17"/>
      <c r="G731" s="18"/>
      <c r="H731" s="17"/>
      <c r="I731" s="17"/>
      <c r="J731" s="17"/>
      <c r="K731" s="19"/>
      <c r="L731" s="19"/>
      <c r="M731" s="19"/>
      <c r="N731" s="74"/>
      <c r="O731" s="74"/>
      <c r="P731" s="74"/>
      <c r="Q731" s="74"/>
      <c r="R731" s="78"/>
      <c r="S731" s="78"/>
      <c r="T731" s="74"/>
      <c r="U731" s="74"/>
      <c r="V731" s="74"/>
      <c r="W731" s="74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6.5" customHeight="1">
      <c r="A732" s="1"/>
      <c r="B732" s="17"/>
      <c r="C732" s="254"/>
      <c r="D732" s="17"/>
      <c r="E732" s="278"/>
      <c r="F732" s="17"/>
      <c r="G732" s="18"/>
      <c r="H732" s="17"/>
      <c r="I732" s="17"/>
      <c r="J732" s="17"/>
      <c r="K732" s="19"/>
      <c r="L732" s="19"/>
      <c r="M732" s="19"/>
      <c r="N732" s="74"/>
      <c r="O732" s="74"/>
      <c r="P732" s="74"/>
      <c r="Q732" s="74"/>
      <c r="R732" s="78"/>
      <c r="S732" s="78"/>
      <c r="T732" s="74"/>
      <c r="U732" s="74"/>
      <c r="V732" s="74"/>
      <c r="W732" s="74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6.5" customHeight="1">
      <c r="A733" s="1"/>
      <c r="B733" s="17"/>
      <c r="C733" s="254"/>
      <c r="D733" s="17"/>
      <c r="E733" s="278"/>
      <c r="F733" s="17"/>
      <c r="G733" s="18"/>
      <c r="H733" s="17"/>
      <c r="I733" s="17"/>
      <c r="J733" s="17"/>
      <c r="K733" s="19"/>
      <c r="L733" s="19"/>
      <c r="M733" s="19"/>
      <c r="N733" s="74"/>
      <c r="O733" s="74"/>
      <c r="P733" s="74"/>
      <c r="Q733" s="74"/>
      <c r="R733" s="78"/>
      <c r="S733" s="78"/>
      <c r="T733" s="74"/>
      <c r="U733" s="74"/>
      <c r="V733" s="74"/>
      <c r="W733" s="74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6.5" customHeight="1">
      <c r="A734" s="1"/>
      <c r="B734" s="17"/>
      <c r="C734" s="254"/>
      <c r="D734" s="17"/>
      <c r="E734" s="278"/>
      <c r="F734" s="17"/>
      <c r="G734" s="18"/>
      <c r="H734" s="17"/>
      <c r="I734" s="17"/>
      <c r="J734" s="17"/>
      <c r="K734" s="19"/>
      <c r="L734" s="19"/>
      <c r="M734" s="19"/>
      <c r="N734" s="74"/>
      <c r="O734" s="74"/>
      <c r="P734" s="74"/>
      <c r="Q734" s="74"/>
      <c r="R734" s="78"/>
      <c r="S734" s="78"/>
      <c r="T734" s="74"/>
      <c r="U734" s="74"/>
      <c r="V734" s="74"/>
      <c r="W734" s="74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6.5" customHeight="1">
      <c r="A735" s="1"/>
      <c r="B735" s="17"/>
      <c r="C735" s="254"/>
      <c r="D735" s="17"/>
      <c r="E735" s="278"/>
      <c r="F735" s="17"/>
      <c r="G735" s="18"/>
      <c r="H735" s="17"/>
      <c r="I735" s="17"/>
      <c r="J735" s="17"/>
      <c r="K735" s="19"/>
      <c r="L735" s="19"/>
      <c r="M735" s="19"/>
      <c r="N735" s="74"/>
      <c r="O735" s="74"/>
      <c r="P735" s="74"/>
      <c r="Q735" s="74"/>
      <c r="R735" s="78"/>
      <c r="S735" s="78"/>
      <c r="T735" s="74"/>
      <c r="U735" s="74"/>
      <c r="V735" s="74"/>
      <c r="W735" s="74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6.5" customHeight="1">
      <c r="A736" s="1"/>
      <c r="B736" s="17"/>
      <c r="C736" s="254"/>
      <c r="D736" s="17"/>
      <c r="E736" s="278"/>
      <c r="F736" s="17"/>
      <c r="G736" s="18"/>
      <c r="H736" s="17"/>
      <c r="I736" s="17"/>
      <c r="J736" s="17"/>
      <c r="K736" s="19"/>
      <c r="L736" s="19"/>
      <c r="M736" s="19"/>
      <c r="N736" s="74"/>
      <c r="O736" s="74"/>
      <c r="P736" s="74"/>
      <c r="Q736" s="74"/>
      <c r="R736" s="78"/>
      <c r="S736" s="78"/>
      <c r="T736" s="74"/>
      <c r="U736" s="74"/>
      <c r="V736" s="74"/>
      <c r="W736" s="74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6.5" customHeight="1">
      <c r="A737" s="1"/>
      <c r="B737" s="17"/>
      <c r="C737" s="254"/>
      <c r="D737" s="17"/>
      <c r="E737" s="278"/>
      <c r="F737" s="17"/>
      <c r="G737" s="18"/>
      <c r="H737" s="17"/>
      <c r="I737" s="17"/>
      <c r="J737" s="17"/>
      <c r="K737" s="19"/>
      <c r="L737" s="19"/>
      <c r="M737" s="19"/>
      <c r="N737" s="74"/>
      <c r="O737" s="74"/>
      <c r="P737" s="74"/>
      <c r="Q737" s="74"/>
      <c r="R737" s="78"/>
      <c r="S737" s="78"/>
      <c r="T737" s="74"/>
      <c r="U737" s="74"/>
      <c r="V737" s="74"/>
      <c r="W737" s="74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6.5" customHeight="1">
      <c r="A738" s="1"/>
      <c r="B738" s="17"/>
      <c r="C738" s="254"/>
      <c r="D738" s="17"/>
      <c r="E738" s="278"/>
      <c r="F738" s="17"/>
      <c r="G738" s="18"/>
      <c r="H738" s="17"/>
      <c r="I738" s="17"/>
      <c r="J738" s="17"/>
      <c r="K738" s="19"/>
      <c r="L738" s="19"/>
      <c r="M738" s="19"/>
      <c r="N738" s="74"/>
      <c r="O738" s="74"/>
      <c r="P738" s="74"/>
      <c r="Q738" s="74"/>
      <c r="R738" s="78"/>
      <c r="S738" s="78"/>
      <c r="T738" s="74"/>
      <c r="U738" s="74"/>
      <c r="V738" s="74"/>
      <c r="W738" s="74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6.5" customHeight="1">
      <c r="A739" s="1"/>
      <c r="B739" s="17"/>
      <c r="C739" s="254"/>
      <c r="D739" s="17"/>
      <c r="E739" s="278"/>
      <c r="F739" s="17"/>
      <c r="G739" s="18"/>
      <c r="H739" s="17"/>
      <c r="I739" s="17"/>
      <c r="J739" s="17"/>
      <c r="K739" s="19"/>
      <c r="L739" s="19"/>
      <c r="M739" s="19"/>
      <c r="N739" s="74"/>
      <c r="O739" s="74"/>
      <c r="P739" s="74"/>
      <c r="Q739" s="74"/>
      <c r="R739" s="78"/>
      <c r="S739" s="78"/>
      <c r="T739" s="74"/>
      <c r="U739" s="74"/>
      <c r="V739" s="74"/>
      <c r="W739" s="74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6.5" customHeight="1">
      <c r="A740" s="1"/>
      <c r="B740" s="17"/>
      <c r="C740" s="254"/>
      <c r="D740" s="17"/>
      <c r="E740" s="278"/>
      <c r="F740" s="17"/>
      <c r="G740" s="18"/>
      <c r="H740" s="17"/>
      <c r="I740" s="17"/>
      <c r="J740" s="17"/>
      <c r="K740" s="19"/>
      <c r="L740" s="19"/>
      <c r="M740" s="19"/>
      <c r="N740" s="74"/>
      <c r="O740" s="74"/>
      <c r="P740" s="74"/>
      <c r="Q740" s="74"/>
      <c r="R740" s="78"/>
      <c r="S740" s="78"/>
      <c r="T740" s="74"/>
      <c r="U740" s="74"/>
      <c r="V740" s="74"/>
      <c r="W740" s="74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6.5" customHeight="1">
      <c r="A741" s="1"/>
      <c r="B741" s="17"/>
      <c r="C741" s="254"/>
      <c r="D741" s="17"/>
      <c r="E741" s="278"/>
      <c r="F741" s="17"/>
      <c r="G741" s="18"/>
      <c r="H741" s="17"/>
      <c r="I741" s="17"/>
      <c r="J741" s="17"/>
      <c r="K741" s="19"/>
      <c r="L741" s="19"/>
      <c r="M741" s="19"/>
      <c r="N741" s="74"/>
      <c r="O741" s="74"/>
      <c r="P741" s="74"/>
      <c r="Q741" s="74"/>
      <c r="R741" s="78"/>
      <c r="S741" s="78"/>
      <c r="T741" s="74"/>
      <c r="U741" s="74"/>
      <c r="V741" s="74"/>
      <c r="W741" s="74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6.5" customHeight="1">
      <c r="A742" s="1"/>
      <c r="B742" s="17"/>
      <c r="C742" s="254"/>
      <c r="D742" s="17"/>
      <c r="E742" s="278"/>
      <c r="F742" s="17"/>
      <c r="G742" s="18"/>
      <c r="H742" s="17"/>
      <c r="I742" s="17"/>
      <c r="J742" s="17"/>
      <c r="K742" s="19"/>
      <c r="L742" s="19"/>
      <c r="M742" s="19"/>
      <c r="N742" s="74"/>
      <c r="O742" s="74"/>
      <c r="P742" s="74"/>
      <c r="Q742" s="74"/>
      <c r="R742" s="78"/>
      <c r="S742" s="78"/>
      <c r="T742" s="74"/>
      <c r="U742" s="74"/>
      <c r="V742" s="74"/>
      <c r="W742" s="74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6.5" customHeight="1">
      <c r="A743" s="1"/>
      <c r="B743" s="17"/>
      <c r="C743" s="254"/>
      <c r="D743" s="17"/>
      <c r="E743" s="278"/>
      <c r="F743" s="17"/>
      <c r="G743" s="18"/>
      <c r="H743" s="17"/>
      <c r="I743" s="17"/>
      <c r="J743" s="17"/>
      <c r="K743" s="19"/>
      <c r="L743" s="19"/>
      <c r="M743" s="19"/>
      <c r="N743" s="74"/>
      <c r="O743" s="74"/>
      <c r="P743" s="74"/>
      <c r="Q743" s="74"/>
      <c r="R743" s="78"/>
      <c r="S743" s="78"/>
      <c r="T743" s="74"/>
      <c r="U743" s="74"/>
      <c r="V743" s="74"/>
      <c r="W743" s="74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6.5" customHeight="1">
      <c r="A744" s="1"/>
      <c r="B744" s="17"/>
      <c r="C744" s="254"/>
      <c r="D744" s="17"/>
      <c r="E744" s="278"/>
      <c r="F744" s="17"/>
      <c r="G744" s="18"/>
      <c r="H744" s="17"/>
      <c r="I744" s="17"/>
      <c r="J744" s="17"/>
      <c r="K744" s="19"/>
      <c r="L744" s="19"/>
      <c r="M744" s="19"/>
      <c r="N744" s="74"/>
      <c r="O744" s="74"/>
      <c r="P744" s="74"/>
      <c r="Q744" s="74"/>
      <c r="R744" s="78"/>
      <c r="S744" s="78"/>
      <c r="T744" s="74"/>
      <c r="U744" s="74"/>
      <c r="V744" s="74"/>
      <c r="W744" s="74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6.5" customHeight="1">
      <c r="A745" s="1"/>
      <c r="B745" s="17"/>
      <c r="C745" s="254"/>
      <c r="D745" s="17"/>
      <c r="E745" s="278"/>
      <c r="F745" s="17"/>
      <c r="G745" s="18"/>
      <c r="H745" s="17"/>
      <c r="I745" s="17"/>
      <c r="J745" s="17"/>
      <c r="K745" s="19"/>
      <c r="L745" s="19"/>
      <c r="M745" s="19"/>
      <c r="N745" s="74"/>
      <c r="O745" s="74"/>
      <c r="P745" s="74"/>
      <c r="Q745" s="74"/>
      <c r="R745" s="78"/>
      <c r="S745" s="78"/>
      <c r="T745" s="74"/>
      <c r="U745" s="74"/>
      <c r="V745" s="74"/>
      <c r="W745" s="74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6.5" customHeight="1">
      <c r="A746" s="1"/>
      <c r="B746" s="17"/>
      <c r="C746" s="254"/>
      <c r="D746" s="17"/>
      <c r="E746" s="278"/>
      <c r="F746" s="17"/>
      <c r="G746" s="18"/>
      <c r="H746" s="17"/>
      <c r="I746" s="17"/>
      <c r="J746" s="17"/>
      <c r="K746" s="19"/>
      <c r="L746" s="19"/>
      <c r="M746" s="19"/>
      <c r="N746" s="74"/>
      <c r="O746" s="74"/>
      <c r="P746" s="74"/>
      <c r="Q746" s="74"/>
      <c r="R746" s="78"/>
      <c r="S746" s="78"/>
      <c r="T746" s="74"/>
      <c r="U746" s="74"/>
      <c r="V746" s="74"/>
      <c r="W746" s="74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6.5" customHeight="1">
      <c r="A747" s="1"/>
      <c r="B747" s="17"/>
      <c r="C747" s="254"/>
      <c r="D747" s="17"/>
      <c r="E747" s="278"/>
      <c r="F747" s="17"/>
      <c r="G747" s="18"/>
      <c r="H747" s="17"/>
      <c r="I747" s="17"/>
      <c r="J747" s="17"/>
      <c r="K747" s="19"/>
      <c r="L747" s="19"/>
      <c r="M747" s="19"/>
      <c r="N747" s="74"/>
      <c r="O747" s="74"/>
      <c r="P747" s="74"/>
      <c r="Q747" s="74"/>
      <c r="R747" s="78"/>
      <c r="S747" s="78"/>
      <c r="T747" s="74"/>
      <c r="U747" s="74"/>
      <c r="V747" s="74"/>
      <c r="W747" s="74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6.5" customHeight="1">
      <c r="A748" s="1"/>
      <c r="B748" s="17"/>
      <c r="C748" s="254"/>
      <c r="D748" s="17"/>
      <c r="E748" s="278"/>
      <c r="F748" s="17"/>
      <c r="G748" s="18"/>
      <c r="H748" s="17"/>
      <c r="I748" s="17"/>
      <c r="J748" s="17"/>
      <c r="K748" s="19"/>
      <c r="L748" s="19"/>
      <c r="M748" s="19"/>
      <c r="N748" s="74"/>
      <c r="O748" s="74"/>
      <c r="P748" s="74"/>
      <c r="Q748" s="74"/>
      <c r="R748" s="78"/>
      <c r="S748" s="78"/>
      <c r="T748" s="74"/>
      <c r="U748" s="74"/>
      <c r="V748" s="74"/>
      <c r="W748" s="74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6.5" customHeight="1">
      <c r="A749" s="1"/>
      <c r="B749" s="17"/>
      <c r="C749" s="254"/>
      <c r="D749" s="17"/>
      <c r="E749" s="278"/>
      <c r="F749" s="17"/>
      <c r="G749" s="18"/>
      <c r="H749" s="17"/>
      <c r="I749" s="17"/>
      <c r="J749" s="17"/>
      <c r="K749" s="19"/>
      <c r="L749" s="19"/>
      <c r="M749" s="19"/>
      <c r="N749" s="74"/>
      <c r="O749" s="74"/>
      <c r="P749" s="74"/>
      <c r="Q749" s="74"/>
      <c r="R749" s="78"/>
      <c r="S749" s="78"/>
      <c r="T749" s="74"/>
      <c r="U749" s="74"/>
      <c r="V749" s="74"/>
      <c r="W749" s="74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6.5" customHeight="1">
      <c r="A750" s="1"/>
      <c r="B750" s="17"/>
      <c r="C750" s="254"/>
      <c r="D750" s="17"/>
      <c r="E750" s="278"/>
      <c r="F750" s="17"/>
      <c r="G750" s="18"/>
      <c r="H750" s="17"/>
      <c r="I750" s="17"/>
      <c r="J750" s="17"/>
      <c r="K750" s="19"/>
      <c r="L750" s="19"/>
      <c r="M750" s="19"/>
      <c r="N750" s="74"/>
      <c r="O750" s="74"/>
      <c r="P750" s="74"/>
      <c r="Q750" s="74"/>
      <c r="R750" s="78"/>
      <c r="S750" s="78"/>
      <c r="T750" s="74"/>
      <c r="U750" s="74"/>
      <c r="V750" s="74"/>
      <c r="W750" s="74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6.5" customHeight="1">
      <c r="A751" s="1"/>
      <c r="B751" s="17"/>
      <c r="C751" s="254"/>
      <c r="D751" s="17"/>
      <c r="E751" s="278"/>
      <c r="F751" s="17"/>
      <c r="G751" s="18"/>
      <c r="H751" s="17"/>
      <c r="I751" s="17"/>
      <c r="J751" s="17"/>
      <c r="K751" s="19"/>
      <c r="L751" s="19"/>
      <c r="M751" s="19"/>
      <c r="N751" s="74"/>
      <c r="O751" s="74"/>
      <c r="P751" s="74"/>
      <c r="Q751" s="74"/>
      <c r="R751" s="78"/>
      <c r="S751" s="78"/>
      <c r="T751" s="74"/>
      <c r="U751" s="74"/>
      <c r="V751" s="74"/>
      <c r="W751" s="74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6.5" customHeight="1">
      <c r="A752" s="1"/>
      <c r="B752" s="17"/>
      <c r="C752" s="254"/>
      <c r="D752" s="17"/>
      <c r="E752" s="278"/>
      <c r="F752" s="17"/>
      <c r="G752" s="18"/>
      <c r="H752" s="17"/>
      <c r="I752" s="17"/>
      <c r="J752" s="17"/>
      <c r="K752" s="19"/>
      <c r="L752" s="19"/>
      <c r="M752" s="19"/>
      <c r="N752" s="74"/>
      <c r="O752" s="74"/>
      <c r="P752" s="74"/>
      <c r="Q752" s="74"/>
      <c r="R752" s="78"/>
      <c r="S752" s="78"/>
      <c r="T752" s="74"/>
      <c r="U752" s="74"/>
      <c r="V752" s="74"/>
      <c r="W752" s="74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6.5" customHeight="1">
      <c r="A753" s="1"/>
      <c r="B753" s="17"/>
      <c r="C753" s="254"/>
      <c r="D753" s="17"/>
      <c r="E753" s="278"/>
      <c r="F753" s="17"/>
      <c r="G753" s="18"/>
      <c r="H753" s="17"/>
      <c r="I753" s="17"/>
      <c r="J753" s="17"/>
      <c r="K753" s="19"/>
      <c r="L753" s="19"/>
      <c r="M753" s="19"/>
      <c r="N753" s="74"/>
      <c r="O753" s="74"/>
      <c r="P753" s="74"/>
      <c r="Q753" s="74"/>
      <c r="R753" s="78"/>
      <c r="S753" s="78"/>
      <c r="T753" s="74"/>
      <c r="U753" s="74"/>
      <c r="V753" s="74"/>
      <c r="W753" s="74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6.5" customHeight="1">
      <c r="A754" s="1"/>
      <c r="B754" s="17"/>
      <c r="C754" s="254"/>
      <c r="D754" s="17"/>
      <c r="E754" s="278"/>
      <c r="F754" s="17"/>
      <c r="G754" s="18"/>
      <c r="H754" s="17"/>
      <c r="I754" s="17"/>
      <c r="J754" s="17"/>
      <c r="K754" s="19"/>
      <c r="L754" s="19"/>
      <c r="M754" s="19"/>
      <c r="N754" s="74"/>
      <c r="O754" s="74"/>
      <c r="P754" s="74"/>
      <c r="Q754" s="74"/>
      <c r="R754" s="78"/>
      <c r="S754" s="78"/>
      <c r="T754" s="74"/>
      <c r="U754" s="74"/>
      <c r="V754" s="74"/>
      <c r="W754" s="74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6.5" customHeight="1">
      <c r="A755" s="1"/>
      <c r="B755" s="17"/>
      <c r="C755" s="254"/>
      <c r="D755" s="17"/>
      <c r="E755" s="278"/>
      <c r="F755" s="17"/>
      <c r="G755" s="18"/>
      <c r="H755" s="17"/>
      <c r="I755" s="17"/>
      <c r="J755" s="17"/>
      <c r="K755" s="19"/>
      <c r="L755" s="19"/>
      <c r="M755" s="19"/>
      <c r="N755" s="74"/>
      <c r="O755" s="74"/>
      <c r="P755" s="74"/>
      <c r="Q755" s="74"/>
      <c r="R755" s="78"/>
      <c r="S755" s="78"/>
      <c r="T755" s="74"/>
      <c r="U755" s="74"/>
      <c r="V755" s="74"/>
      <c r="W755" s="74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6.5" customHeight="1">
      <c r="A756" s="1"/>
      <c r="B756" s="17"/>
      <c r="C756" s="254"/>
      <c r="D756" s="17"/>
      <c r="E756" s="278"/>
      <c r="F756" s="17"/>
      <c r="G756" s="18"/>
      <c r="H756" s="17"/>
      <c r="I756" s="17"/>
      <c r="J756" s="17"/>
      <c r="K756" s="19"/>
      <c r="L756" s="19"/>
      <c r="M756" s="19"/>
      <c r="N756" s="74"/>
      <c r="O756" s="74"/>
      <c r="P756" s="74"/>
      <c r="Q756" s="74"/>
      <c r="R756" s="78"/>
      <c r="S756" s="78"/>
      <c r="T756" s="74"/>
      <c r="U756" s="74"/>
      <c r="V756" s="74"/>
      <c r="W756" s="74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6.5" customHeight="1">
      <c r="A757" s="1"/>
      <c r="B757" s="17"/>
      <c r="C757" s="254"/>
      <c r="D757" s="17"/>
      <c r="E757" s="278"/>
      <c r="F757" s="17"/>
      <c r="G757" s="18"/>
      <c r="H757" s="17"/>
      <c r="I757" s="17"/>
      <c r="J757" s="17"/>
      <c r="K757" s="19"/>
      <c r="L757" s="19"/>
      <c r="M757" s="19"/>
      <c r="N757" s="74"/>
      <c r="O757" s="74"/>
      <c r="P757" s="74"/>
      <c r="Q757" s="74"/>
      <c r="R757" s="78"/>
      <c r="S757" s="78"/>
      <c r="T757" s="74"/>
      <c r="U757" s="74"/>
      <c r="V757" s="74"/>
      <c r="W757" s="74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6.5" customHeight="1">
      <c r="A758" s="1"/>
      <c r="B758" s="17"/>
      <c r="C758" s="254"/>
      <c r="D758" s="17"/>
      <c r="E758" s="278"/>
      <c r="F758" s="17"/>
      <c r="G758" s="18"/>
      <c r="H758" s="17"/>
      <c r="I758" s="17"/>
      <c r="J758" s="17"/>
      <c r="K758" s="19"/>
      <c r="L758" s="19"/>
      <c r="M758" s="19"/>
      <c r="N758" s="74"/>
      <c r="O758" s="74"/>
      <c r="P758" s="74"/>
      <c r="Q758" s="74"/>
      <c r="R758" s="78"/>
      <c r="S758" s="78"/>
      <c r="T758" s="74"/>
      <c r="U758" s="74"/>
      <c r="V758" s="74"/>
      <c r="W758" s="74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6.5" customHeight="1">
      <c r="A759" s="1"/>
      <c r="B759" s="17"/>
      <c r="C759" s="254"/>
      <c r="D759" s="17"/>
      <c r="E759" s="278"/>
      <c r="F759" s="17"/>
      <c r="G759" s="18"/>
      <c r="H759" s="17"/>
      <c r="I759" s="17"/>
      <c r="J759" s="17"/>
      <c r="K759" s="19"/>
      <c r="L759" s="19"/>
      <c r="M759" s="19"/>
      <c r="N759" s="74"/>
      <c r="O759" s="74"/>
      <c r="P759" s="74"/>
      <c r="Q759" s="74"/>
      <c r="R759" s="78"/>
      <c r="S759" s="78"/>
      <c r="T759" s="74"/>
      <c r="U759" s="74"/>
      <c r="V759" s="74"/>
      <c r="W759" s="74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6.5" customHeight="1">
      <c r="A760" s="1"/>
      <c r="B760" s="17"/>
      <c r="C760" s="254"/>
      <c r="D760" s="17"/>
      <c r="E760" s="278"/>
      <c r="F760" s="17"/>
      <c r="G760" s="18"/>
      <c r="H760" s="17"/>
      <c r="I760" s="17"/>
      <c r="J760" s="17"/>
      <c r="K760" s="19"/>
      <c r="L760" s="19"/>
      <c r="M760" s="19"/>
      <c r="N760" s="74"/>
      <c r="O760" s="74"/>
      <c r="P760" s="74"/>
      <c r="Q760" s="74"/>
      <c r="R760" s="78"/>
      <c r="S760" s="78"/>
      <c r="T760" s="74"/>
      <c r="U760" s="74"/>
      <c r="V760" s="74"/>
      <c r="W760" s="74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6.5" customHeight="1">
      <c r="A761" s="1"/>
      <c r="B761" s="17"/>
      <c r="C761" s="254"/>
      <c r="D761" s="17"/>
      <c r="E761" s="278"/>
      <c r="F761" s="17"/>
      <c r="G761" s="18"/>
      <c r="H761" s="17"/>
      <c r="I761" s="17"/>
      <c r="J761" s="17"/>
      <c r="K761" s="19"/>
      <c r="L761" s="19"/>
      <c r="M761" s="19"/>
      <c r="N761" s="74"/>
      <c r="O761" s="74"/>
      <c r="P761" s="74"/>
      <c r="Q761" s="74"/>
      <c r="R761" s="78"/>
      <c r="S761" s="78"/>
      <c r="T761" s="74"/>
      <c r="U761" s="74"/>
      <c r="V761" s="74"/>
      <c r="W761" s="74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6.5" customHeight="1">
      <c r="A762" s="1"/>
      <c r="B762" s="17"/>
      <c r="C762" s="254"/>
      <c r="D762" s="17"/>
      <c r="E762" s="278"/>
      <c r="F762" s="17"/>
      <c r="G762" s="18"/>
      <c r="H762" s="17"/>
      <c r="I762" s="17"/>
      <c r="J762" s="17"/>
      <c r="K762" s="19"/>
      <c r="L762" s="19"/>
      <c r="M762" s="19"/>
      <c r="N762" s="74"/>
      <c r="O762" s="74"/>
      <c r="P762" s="74"/>
      <c r="Q762" s="74"/>
      <c r="R762" s="78"/>
      <c r="S762" s="78"/>
      <c r="T762" s="74"/>
      <c r="U762" s="74"/>
      <c r="V762" s="74"/>
      <c r="W762" s="74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6.5" customHeight="1">
      <c r="A763" s="1"/>
      <c r="B763" s="17"/>
      <c r="C763" s="254"/>
      <c r="D763" s="17"/>
      <c r="E763" s="278"/>
      <c r="F763" s="17"/>
      <c r="G763" s="18"/>
      <c r="H763" s="17"/>
      <c r="I763" s="17"/>
      <c r="J763" s="17"/>
      <c r="K763" s="19"/>
      <c r="L763" s="19"/>
      <c r="M763" s="19"/>
      <c r="N763" s="74"/>
      <c r="O763" s="74"/>
      <c r="P763" s="74"/>
      <c r="Q763" s="74"/>
      <c r="R763" s="78"/>
      <c r="S763" s="78"/>
      <c r="T763" s="74"/>
      <c r="U763" s="74"/>
      <c r="V763" s="74"/>
      <c r="W763" s="74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6.5" customHeight="1">
      <c r="A764" s="1"/>
      <c r="B764" s="17"/>
      <c r="C764" s="254"/>
      <c r="D764" s="17"/>
      <c r="E764" s="278"/>
      <c r="F764" s="17"/>
      <c r="G764" s="18"/>
      <c r="H764" s="17"/>
      <c r="I764" s="17"/>
      <c r="J764" s="17"/>
      <c r="K764" s="19"/>
      <c r="L764" s="19"/>
      <c r="M764" s="19"/>
      <c r="N764" s="74"/>
      <c r="O764" s="74"/>
      <c r="P764" s="74"/>
      <c r="Q764" s="74"/>
      <c r="R764" s="78"/>
      <c r="S764" s="78"/>
      <c r="T764" s="74"/>
      <c r="U764" s="74"/>
      <c r="V764" s="74"/>
      <c r="W764" s="74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6.5" customHeight="1">
      <c r="A765" s="1"/>
      <c r="B765" s="17"/>
      <c r="C765" s="254"/>
      <c r="D765" s="17"/>
      <c r="E765" s="278"/>
      <c r="F765" s="17"/>
      <c r="G765" s="18"/>
      <c r="H765" s="17"/>
      <c r="I765" s="17"/>
      <c r="J765" s="17"/>
      <c r="K765" s="19"/>
      <c r="L765" s="19"/>
      <c r="M765" s="19"/>
      <c r="N765" s="74"/>
      <c r="O765" s="74"/>
      <c r="P765" s="74"/>
      <c r="Q765" s="74"/>
      <c r="R765" s="78"/>
      <c r="S765" s="78"/>
      <c r="T765" s="74"/>
      <c r="U765" s="74"/>
      <c r="V765" s="74"/>
      <c r="W765" s="74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6.5" customHeight="1">
      <c r="A766" s="1"/>
      <c r="B766" s="17"/>
      <c r="C766" s="254"/>
      <c r="D766" s="17"/>
      <c r="E766" s="278"/>
      <c r="F766" s="17"/>
      <c r="G766" s="18"/>
      <c r="H766" s="17"/>
      <c r="I766" s="17"/>
      <c r="J766" s="17"/>
      <c r="K766" s="19"/>
      <c r="L766" s="19"/>
      <c r="M766" s="19"/>
      <c r="N766" s="74"/>
      <c r="O766" s="74"/>
      <c r="P766" s="74"/>
      <c r="Q766" s="74"/>
      <c r="R766" s="78"/>
      <c r="S766" s="78"/>
      <c r="T766" s="74"/>
      <c r="U766" s="74"/>
      <c r="V766" s="74"/>
      <c r="W766" s="74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6.5" customHeight="1">
      <c r="A767" s="1"/>
      <c r="B767" s="17"/>
      <c r="C767" s="254"/>
      <c r="D767" s="17"/>
      <c r="E767" s="278"/>
      <c r="F767" s="17"/>
      <c r="G767" s="18"/>
      <c r="H767" s="17"/>
      <c r="I767" s="17"/>
      <c r="J767" s="17"/>
      <c r="K767" s="19"/>
      <c r="L767" s="19"/>
      <c r="M767" s="19"/>
      <c r="N767" s="74"/>
      <c r="O767" s="74"/>
      <c r="P767" s="74"/>
      <c r="Q767" s="74"/>
      <c r="R767" s="78"/>
      <c r="S767" s="78"/>
      <c r="T767" s="74"/>
      <c r="U767" s="74"/>
      <c r="V767" s="74"/>
      <c r="W767" s="74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6.5" customHeight="1">
      <c r="A768" s="1"/>
      <c r="B768" s="17"/>
      <c r="C768" s="254"/>
      <c r="D768" s="17"/>
      <c r="E768" s="278"/>
      <c r="F768" s="17"/>
      <c r="G768" s="18"/>
      <c r="H768" s="17"/>
      <c r="I768" s="17"/>
      <c r="J768" s="17"/>
      <c r="K768" s="19"/>
      <c r="L768" s="19"/>
      <c r="M768" s="19"/>
      <c r="N768" s="74"/>
      <c r="O768" s="74"/>
      <c r="P768" s="74"/>
      <c r="Q768" s="74"/>
      <c r="R768" s="78"/>
      <c r="S768" s="78"/>
      <c r="T768" s="74"/>
      <c r="U768" s="74"/>
      <c r="V768" s="74"/>
      <c r="W768" s="74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6.5" customHeight="1">
      <c r="A769" s="1"/>
      <c r="B769" s="17"/>
      <c r="C769" s="254"/>
      <c r="D769" s="17"/>
      <c r="E769" s="278"/>
      <c r="F769" s="17"/>
      <c r="G769" s="18"/>
      <c r="H769" s="17"/>
      <c r="I769" s="17"/>
      <c r="J769" s="17"/>
      <c r="K769" s="19"/>
      <c r="L769" s="19"/>
      <c r="M769" s="19"/>
      <c r="N769" s="74"/>
      <c r="O769" s="74"/>
      <c r="P769" s="74"/>
      <c r="Q769" s="74"/>
      <c r="R769" s="78"/>
      <c r="S769" s="78"/>
      <c r="T769" s="74"/>
      <c r="U769" s="74"/>
      <c r="V769" s="74"/>
      <c r="W769" s="74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6.5" customHeight="1">
      <c r="A770" s="1"/>
      <c r="B770" s="17"/>
      <c r="C770" s="254"/>
      <c r="D770" s="17"/>
      <c r="E770" s="278"/>
      <c r="F770" s="17"/>
      <c r="G770" s="18"/>
      <c r="H770" s="17"/>
      <c r="I770" s="17"/>
      <c r="J770" s="17"/>
      <c r="K770" s="19"/>
      <c r="L770" s="19"/>
      <c r="M770" s="19"/>
      <c r="N770" s="74"/>
      <c r="O770" s="74"/>
      <c r="P770" s="74"/>
      <c r="Q770" s="74"/>
      <c r="R770" s="78"/>
      <c r="S770" s="78"/>
      <c r="T770" s="74"/>
      <c r="U770" s="74"/>
      <c r="V770" s="74"/>
      <c r="W770" s="74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6.5" customHeight="1">
      <c r="A771" s="1"/>
      <c r="B771" s="17"/>
      <c r="C771" s="254"/>
      <c r="D771" s="17"/>
      <c r="E771" s="278"/>
      <c r="F771" s="17"/>
      <c r="G771" s="18"/>
      <c r="H771" s="17"/>
      <c r="I771" s="17"/>
      <c r="J771" s="17"/>
      <c r="K771" s="19"/>
      <c r="L771" s="19"/>
      <c r="M771" s="19"/>
      <c r="N771" s="74"/>
      <c r="O771" s="74"/>
      <c r="P771" s="74"/>
      <c r="Q771" s="74"/>
      <c r="R771" s="78"/>
      <c r="S771" s="78"/>
      <c r="T771" s="74"/>
      <c r="U771" s="74"/>
      <c r="V771" s="74"/>
      <c r="W771" s="74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6.5" customHeight="1">
      <c r="A772" s="1"/>
      <c r="B772" s="17"/>
      <c r="C772" s="254"/>
      <c r="D772" s="17"/>
      <c r="E772" s="278"/>
      <c r="F772" s="17"/>
      <c r="G772" s="18"/>
      <c r="H772" s="17"/>
      <c r="I772" s="17"/>
      <c r="J772" s="17"/>
      <c r="K772" s="19"/>
      <c r="L772" s="19"/>
      <c r="M772" s="19"/>
      <c r="N772" s="74"/>
      <c r="O772" s="74"/>
      <c r="P772" s="74"/>
      <c r="Q772" s="74"/>
      <c r="R772" s="78"/>
      <c r="S772" s="78"/>
      <c r="T772" s="74"/>
      <c r="U772" s="74"/>
      <c r="V772" s="74"/>
      <c r="W772" s="74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6.5" customHeight="1">
      <c r="A773" s="1"/>
      <c r="B773" s="17"/>
      <c r="C773" s="254"/>
      <c r="D773" s="17"/>
      <c r="E773" s="278"/>
      <c r="F773" s="17"/>
      <c r="G773" s="18"/>
      <c r="H773" s="17"/>
      <c r="I773" s="17"/>
      <c r="J773" s="17"/>
      <c r="K773" s="19"/>
      <c r="L773" s="19"/>
      <c r="M773" s="19"/>
      <c r="N773" s="74"/>
      <c r="O773" s="74"/>
      <c r="P773" s="74"/>
      <c r="Q773" s="74"/>
      <c r="R773" s="78"/>
      <c r="S773" s="78"/>
      <c r="T773" s="74"/>
      <c r="U773" s="74"/>
      <c r="V773" s="74"/>
      <c r="W773" s="74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6.5" customHeight="1">
      <c r="A774" s="1"/>
      <c r="B774" s="17"/>
      <c r="C774" s="254"/>
      <c r="D774" s="17"/>
      <c r="E774" s="278"/>
      <c r="F774" s="17"/>
      <c r="G774" s="18"/>
      <c r="H774" s="17"/>
      <c r="I774" s="17"/>
      <c r="J774" s="17"/>
      <c r="K774" s="19"/>
      <c r="L774" s="19"/>
      <c r="M774" s="19"/>
      <c r="N774" s="74"/>
      <c r="O774" s="74"/>
      <c r="P774" s="74"/>
      <c r="Q774" s="74"/>
      <c r="R774" s="78"/>
      <c r="S774" s="78"/>
      <c r="T774" s="74"/>
      <c r="U774" s="74"/>
      <c r="V774" s="74"/>
      <c r="W774" s="74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6.5" customHeight="1">
      <c r="A775" s="1"/>
      <c r="B775" s="17"/>
      <c r="C775" s="254"/>
      <c r="D775" s="17"/>
      <c r="E775" s="278"/>
      <c r="F775" s="17"/>
      <c r="G775" s="18"/>
      <c r="H775" s="17"/>
      <c r="I775" s="17"/>
      <c r="J775" s="17"/>
      <c r="K775" s="19"/>
      <c r="L775" s="19"/>
      <c r="M775" s="19"/>
      <c r="N775" s="74"/>
      <c r="O775" s="74"/>
      <c r="P775" s="74"/>
      <c r="Q775" s="74"/>
      <c r="R775" s="78"/>
      <c r="S775" s="78"/>
      <c r="T775" s="74"/>
      <c r="U775" s="74"/>
      <c r="V775" s="74"/>
      <c r="W775" s="74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6.5" customHeight="1">
      <c r="A776" s="1"/>
      <c r="B776" s="17"/>
      <c r="C776" s="254"/>
      <c r="D776" s="17"/>
      <c r="E776" s="278"/>
      <c r="F776" s="17"/>
      <c r="G776" s="18"/>
      <c r="H776" s="17"/>
      <c r="I776" s="17"/>
      <c r="J776" s="17"/>
      <c r="K776" s="19"/>
      <c r="L776" s="19"/>
      <c r="M776" s="19"/>
      <c r="N776" s="74"/>
      <c r="O776" s="74"/>
      <c r="P776" s="74"/>
      <c r="Q776" s="74"/>
      <c r="R776" s="78"/>
      <c r="S776" s="78"/>
      <c r="T776" s="74"/>
      <c r="U776" s="74"/>
      <c r="V776" s="74"/>
      <c r="W776" s="74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6.5" customHeight="1">
      <c r="A777" s="1"/>
      <c r="B777" s="17"/>
      <c r="C777" s="254"/>
      <c r="D777" s="17"/>
      <c r="E777" s="278"/>
      <c r="F777" s="17"/>
      <c r="G777" s="18"/>
      <c r="H777" s="17"/>
      <c r="I777" s="17"/>
      <c r="J777" s="17"/>
      <c r="K777" s="19"/>
      <c r="L777" s="19"/>
      <c r="M777" s="19"/>
      <c r="N777" s="74"/>
      <c r="O777" s="74"/>
      <c r="P777" s="74"/>
      <c r="Q777" s="74"/>
      <c r="R777" s="78"/>
      <c r="S777" s="78"/>
      <c r="T777" s="74"/>
      <c r="U777" s="74"/>
      <c r="V777" s="74"/>
      <c r="W777" s="74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6.5" customHeight="1">
      <c r="A778" s="1"/>
      <c r="B778" s="17"/>
      <c r="C778" s="254"/>
      <c r="D778" s="17"/>
      <c r="E778" s="278"/>
      <c r="F778" s="17"/>
      <c r="G778" s="18"/>
      <c r="H778" s="17"/>
      <c r="I778" s="17"/>
      <c r="J778" s="17"/>
      <c r="K778" s="19"/>
      <c r="L778" s="19"/>
      <c r="M778" s="19"/>
      <c r="N778" s="74"/>
      <c r="O778" s="74"/>
      <c r="P778" s="74"/>
      <c r="Q778" s="74"/>
      <c r="R778" s="78"/>
      <c r="S778" s="78"/>
      <c r="T778" s="74"/>
      <c r="U778" s="74"/>
      <c r="V778" s="74"/>
      <c r="W778" s="74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6.5" customHeight="1">
      <c r="A779" s="1"/>
      <c r="B779" s="17"/>
      <c r="C779" s="254"/>
      <c r="D779" s="17"/>
      <c r="E779" s="278"/>
      <c r="F779" s="17"/>
      <c r="G779" s="18"/>
      <c r="H779" s="17"/>
      <c r="I779" s="17"/>
      <c r="J779" s="17"/>
      <c r="K779" s="19"/>
      <c r="L779" s="19"/>
      <c r="M779" s="19"/>
      <c r="N779" s="74"/>
      <c r="O779" s="74"/>
      <c r="P779" s="74"/>
      <c r="Q779" s="74"/>
      <c r="R779" s="78"/>
      <c r="S779" s="78"/>
      <c r="T779" s="74"/>
      <c r="U779" s="74"/>
      <c r="V779" s="74"/>
      <c r="W779" s="74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6.5" customHeight="1">
      <c r="A780" s="1"/>
      <c r="B780" s="17"/>
      <c r="C780" s="254"/>
      <c r="D780" s="17"/>
      <c r="E780" s="278"/>
      <c r="F780" s="17"/>
      <c r="G780" s="18"/>
      <c r="H780" s="17"/>
      <c r="I780" s="17"/>
      <c r="J780" s="17"/>
      <c r="K780" s="19"/>
      <c r="L780" s="19"/>
      <c r="M780" s="19"/>
      <c r="N780" s="74"/>
      <c r="O780" s="74"/>
      <c r="P780" s="74"/>
      <c r="Q780" s="74"/>
      <c r="R780" s="78"/>
      <c r="S780" s="78"/>
      <c r="T780" s="74"/>
      <c r="U780" s="74"/>
      <c r="V780" s="74"/>
      <c r="W780" s="74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6.5" customHeight="1">
      <c r="A781" s="1"/>
      <c r="B781" s="17"/>
      <c r="C781" s="254"/>
      <c r="D781" s="17"/>
      <c r="E781" s="278"/>
      <c r="F781" s="17"/>
      <c r="G781" s="18"/>
      <c r="H781" s="17"/>
      <c r="I781" s="17"/>
      <c r="J781" s="17"/>
      <c r="K781" s="19"/>
      <c r="L781" s="19"/>
      <c r="M781" s="19"/>
      <c r="N781" s="74"/>
      <c r="O781" s="74"/>
      <c r="P781" s="74"/>
      <c r="Q781" s="74"/>
      <c r="R781" s="78"/>
      <c r="S781" s="78"/>
      <c r="T781" s="74"/>
      <c r="U781" s="74"/>
      <c r="V781" s="74"/>
      <c r="W781" s="74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6.5" customHeight="1">
      <c r="A782" s="1"/>
      <c r="B782" s="17"/>
      <c r="C782" s="254"/>
      <c r="D782" s="17"/>
      <c r="E782" s="278"/>
      <c r="F782" s="17"/>
      <c r="G782" s="18"/>
      <c r="H782" s="17"/>
      <c r="I782" s="17"/>
      <c r="J782" s="17"/>
      <c r="K782" s="19"/>
      <c r="L782" s="19"/>
      <c r="M782" s="19"/>
      <c r="N782" s="74"/>
      <c r="O782" s="74"/>
      <c r="P782" s="74"/>
      <c r="Q782" s="74"/>
      <c r="R782" s="78"/>
      <c r="S782" s="78"/>
      <c r="T782" s="74"/>
      <c r="U782" s="74"/>
      <c r="V782" s="74"/>
      <c r="W782" s="74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6.5" customHeight="1">
      <c r="A783" s="1"/>
      <c r="B783" s="17"/>
      <c r="C783" s="254"/>
      <c r="D783" s="17"/>
      <c r="E783" s="278"/>
      <c r="F783" s="17"/>
      <c r="G783" s="18"/>
      <c r="H783" s="17"/>
      <c r="I783" s="17"/>
      <c r="J783" s="17"/>
      <c r="K783" s="19"/>
      <c r="L783" s="19"/>
      <c r="M783" s="19"/>
      <c r="N783" s="74"/>
      <c r="O783" s="74"/>
      <c r="P783" s="74"/>
      <c r="Q783" s="74"/>
      <c r="R783" s="78"/>
      <c r="S783" s="78"/>
      <c r="T783" s="74"/>
      <c r="U783" s="74"/>
      <c r="V783" s="74"/>
      <c r="W783" s="74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6.5" customHeight="1">
      <c r="A784" s="1"/>
      <c r="B784" s="17"/>
      <c r="C784" s="254"/>
      <c r="D784" s="17"/>
      <c r="E784" s="278"/>
      <c r="F784" s="17"/>
      <c r="G784" s="18"/>
      <c r="H784" s="17"/>
      <c r="I784" s="17"/>
      <c r="J784" s="17"/>
      <c r="K784" s="19"/>
      <c r="L784" s="19"/>
      <c r="M784" s="19"/>
      <c r="N784" s="74"/>
      <c r="O784" s="74"/>
      <c r="P784" s="74"/>
      <c r="Q784" s="74"/>
      <c r="R784" s="78"/>
      <c r="S784" s="78"/>
      <c r="T784" s="74"/>
      <c r="U784" s="74"/>
      <c r="V784" s="74"/>
      <c r="W784" s="74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6.5" customHeight="1">
      <c r="A785" s="1"/>
      <c r="B785" s="17"/>
      <c r="C785" s="254"/>
      <c r="D785" s="17"/>
      <c r="E785" s="278"/>
      <c r="F785" s="17"/>
      <c r="G785" s="18"/>
      <c r="H785" s="17"/>
      <c r="I785" s="17"/>
      <c r="J785" s="17"/>
      <c r="K785" s="19"/>
      <c r="L785" s="19"/>
      <c r="M785" s="19"/>
      <c r="N785" s="74"/>
      <c r="O785" s="74"/>
      <c r="P785" s="74"/>
      <c r="Q785" s="74"/>
      <c r="R785" s="78"/>
      <c r="S785" s="78"/>
      <c r="T785" s="74"/>
      <c r="U785" s="74"/>
      <c r="V785" s="74"/>
      <c r="W785" s="74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6.5" customHeight="1">
      <c r="A786" s="1"/>
      <c r="B786" s="17"/>
      <c r="C786" s="254"/>
      <c r="D786" s="17"/>
      <c r="E786" s="278"/>
      <c r="F786" s="17"/>
      <c r="G786" s="18"/>
      <c r="H786" s="17"/>
      <c r="I786" s="17"/>
      <c r="J786" s="17"/>
      <c r="K786" s="19"/>
      <c r="L786" s="19"/>
      <c r="M786" s="19"/>
      <c r="N786" s="74"/>
      <c r="O786" s="74"/>
      <c r="P786" s="74"/>
      <c r="Q786" s="74"/>
      <c r="R786" s="78"/>
      <c r="S786" s="78"/>
      <c r="T786" s="74"/>
      <c r="U786" s="74"/>
      <c r="V786" s="74"/>
      <c r="W786" s="74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6.5" customHeight="1">
      <c r="A787" s="1"/>
      <c r="B787" s="17"/>
      <c r="C787" s="254"/>
      <c r="D787" s="17"/>
      <c r="E787" s="278"/>
      <c r="F787" s="17"/>
      <c r="G787" s="18"/>
      <c r="H787" s="17"/>
      <c r="I787" s="17"/>
      <c r="J787" s="17"/>
      <c r="K787" s="19"/>
      <c r="L787" s="19"/>
      <c r="M787" s="19"/>
      <c r="N787" s="74"/>
      <c r="O787" s="74"/>
      <c r="P787" s="74"/>
      <c r="Q787" s="74"/>
      <c r="R787" s="78"/>
      <c r="S787" s="78"/>
      <c r="T787" s="74"/>
      <c r="U787" s="74"/>
      <c r="V787" s="74"/>
      <c r="W787" s="74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6.5" customHeight="1">
      <c r="A788" s="1"/>
      <c r="B788" s="17"/>
      <c r="C788" s="254"/>
      <c r="D788" s="17"/>
      <c r="E788" s="278"/>
      <c r="F788" s="17"/>
      <c r="G788" s="18"/>
      <c r="H788" s="17"/>
      <c r="I788" s="17"/>
      <c r="J788" s="17"/>
      <c r="K788" s="19"/>
      <c r="L788" s="19"/>
      <c r="M788" s="19"/>
      <c r="N788" s="74"/>
      <c r="O788" s="74"/>
      <c r="P788" s="74"/>
      <c r="Q788" s="74"/>
      <c r="R788" s="78"/>
      <c r="S788" s="78"/>
      <c r="T788" s="74"/>
      <c r="U788" s="74"/>
      <c r="V788" s="74"/>
      <c r="W788" s="74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6.5" customHeight="1">
      <c r="A789" s="1"/>
      <c r="B789" s="17"/>
      <c r="C789" s="254"/>
      <c r="D789" s="17"/>
      <c r="E789" s="278"/>
      <c r="F789" s="17"/>
      <c r="G789" s="18"/>
      <c r="H789" s="17"/>
      <c r="I789" s="17"/>
      <c r="J789" s="17"/>
      <c r="K789" s="19"/>
      <c r="L789" s="19"/>
      <c r="M789" s="19"/>
      <c r="N789" s="74"/>
      <c r="O789" s="74"/>
      <c r="P789" s="74"/>
      <c r="Q789" s="74"/>
      <c r="R789" s="78"/>
      <c r="S789" s="78"/>
      <c r="T789" s="74"/>
      <c r="U789" s="74"/>
      <c r="V789" s="74"/>
      <c r="W789" s="74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6.5" customHeight="1">
      <c r="A790" s="1"/>
      <c r="B790" s="17"/>
      <c r="C790" s="254"/>
      <c r="D790" s="17"/>
      <c r="E790" s="278"/>
      <c r="F790" s="17"/>
      <c r="G790" s="18"/>
      <c r="H790" s="17"/>
      <c r="I790" s="17"/>
      <c r="J790" s="17"/>
      <c r="K790" s="19"/>
      <c r="L790" s="19"/>
      <c r="M790" s="19"/>
      <c r="N790" s="74"/>
      <c r="O790" s="74"/>
      <c r="P790" s="74"/>
      <c r="Q790" s="74"/>
      <c r="R790" s="78"/>
      <c r="S790" s="78"/>
      <c r="T790" s="74"/>
      <c r="U790" s="74"/>
      <c r="V790" s="74"/>
      <c r="W790" s="74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6.5" customHeight="1">
      <c r="A791" s="1"/>
      <c r="B791" s="17"/>
      <c r="C791" s="254"/>
      <c r="D791" s="17"/>
      <c r="E791" s="278"/>
      <c r="F791" s="17"/>
      <c r="G791" s="18"/>
      <c r="H791" s="17"/>
      <c r="I791" s="17"/>
      <c r="J791" s="17"/>
      <c r="K791" s="19"/>
      <c r="L791" s="19"/>
      <c r="M791" s="19"/>
      <c r="N791" s="74"/>
      <c r="O791" s="74"/>
      <c r="P791" s="74"/>
      <c r="Q791" s="74"/>
      <c r="R791" s="78"/>
      <c r="S791" s="78"/>
      <c r="T791" s="74"/>
      <c r="U791" s="74"/>
      <c r="V791" s="74"/>
      <c r="W791" s="74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6.5" customHeight="1">
      <c r="A792" s="1"/>
      <c r="B792" s="17"/>
      <c r="C792" s="254"/>
      <c r="D792" s="17"/>
      <c r="E792" s="278"/>
      <c r="F792" s="17"/>
      <c r="G792" s="18"/>
      <c r="H792" s="17"/>
      <c r="I792" s="17"/>
      <c r="J792" s="17"/>
      <c r="K792" s="19"/>
      <c r="L792" s="19"/>
      <c r="M792" s="19"/>
      <c r="N792" s="74"/>
      <c r="O792" s="74"/>
      <c r="P792" s="74"/>
      <c r="Q792" s="74"/>
      <c r="R792" s="78"/>
      <c r="S792" s="78"/>
      <c r="T792" s="74"/>
      <c r="U792" s="74"/>
      <c r="V792" s="74"/>
      <c r="W792" s="74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6.5" customHeight="1">
      <c r="A793" s="1"/>
      <c r="B793" s="17"/>
      <c r="C793" s="254"/>
      <c r="D793" s="17"/>
      <c r="E793" s="278"/>
      <c r="F793" s="17"/>
      <c r="G793" s="18"/>
      <c r="H793" s="17"/>
      <c r="I793" s="17"/>
      <c r="J793" s="17"/>
      <c r="K793" s="19"/>
      <c r="L793" s="19"/>
      <c r="M793" s="19"/>
      <c r="N793" s="74"/>
      <c r="O793" s="74"/>
      <c r="P793" s="74"/>
      <c r="Q793" s="74"/>
      <c r="R793" s="78"/>
      <c r="S793" s="78"/>
      <c r="T793" s="74"/>
      <c r="U793" s="74"/>
      <c r="V793" s="74"/>
      <c r="W793" s="74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6.5" customHeight="1">
      <c r="A794" s="1"/>
      <c r="B794" s="17"/>
      <c r="C794" s="254"/>
      <c r="D794" s="17"/>
      <c r="E794" s="278"/>
      <c r="F794" s="17"/>
      <c r="G794" s="18"/>
      <c r="H794" s="17"/>
      <c r="I794" s="17"/>
      <c r="J794" s="17"/>
      <c r="K794" s="19"/>
      <c r="L794" s="19"/>
      <c r="M794" s="19"/>
      <c r="N794" s="74"/>
      <c r="O794" s="74"/>
      <c r="P794" s="74"/>
      <c r="Q794" s="74"/>
      <c r="R794" s="78"/>
      <c r="S794" s="78"/>
      <c r="T794" s="74"/>
      <c r="U794" s="74"/>
      <c r="V794" s="74"/>
      <c r="W794" s="74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6.5" customHeight="1">
      <c r="A795" s="1"/>
      <c r="B795" s="17"/>
      <c r="C795" s="254"/>
      <c r="D795" s="17"/>
      <c r="E795" s="278"/>
      <c r="F795" s="17"/>
      <c r="G795" s="18"/>
      <c r="H795" s="17"/>
      <c r="I795" s="17"/>
      <c r="J795" s="17"/>
      <c r="K795" s="19"/>
      <c r="L795" s="19"/>
      <c r="M795" s="19"/>
      <c r="N795" s="74"/>
      <c r="O795" s="74"/>
      <c r="P795" s="74"/>
      <c r="Q795" s="74"/>
      <c r="R795" s="78"/>
      <c r="S795" s="78"/>
      <c r="T795" s="74"/>
      <c r="U795" s="74"/>
      <c r="V795" s="74"/>
      <c r="W795" s="74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6.5" customHeight="1">
      <c r="A796" s="1"/>
      <c r="B796" s="17"/>
      <c r="C796" s="254"/>
      <c r="D796" s="17"/>
      <c r="E796" s="278"/>
      <c r="F796" s="17"/>
      <c r="G796" s="18"/>
      <c r="H796" s="17"/>
      <c r="I796" s="17"/>
      <c r="J796" s="17"/>
      <c r="K796" s="19"/>
      <c r="L796" s="19"/>
      <c r="M796" s="19"/>
      <c r="N796" s="74"/>
      <c r="O796" s="74"/>
      <c r="P796" s="74"/>
      <c r="Q796" s="74"/>
      <c r="R796" s="78"/>
      <c r="S796" s="78"/>
      <c r="T796" s="74"/>
      <c r="U796" s="74"/>
      <c r="V796" s="74"/>
      <c r="W796" s="74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6.5" customHeight="1">
      <c r="A797" s="1"/>
      <c r="B797" s="17"/>
      <c r="C797" s="254"/>
      <c r="D797" s="17"/>
      <c r="E797" s="278"/>
      <c r="F797" s="17"/>
      <c r="G797" s="18"/>
      <c r="H797" s="17"/>
      <c r="I797" s="17"/>
      <c r="J797" s="17"/>
      <c r="K797" s="19"/>
      <c r="L797" s="19"/>
      <c r="M797" s="19"/>
      <c r="N797" s="74"/>
      <c r="O797" s="74"/>
      <c r="P797" s="74"/>
      <c r="Q797" s="74"/>
      <c r="R797" s="78"/>
      <c r="S797" s="78"/>
      <c r="T797" s="74"/>
      <c r="U797" s="74"/>
      <c r="V797" s="74"/>
      <c r="W797" s="74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6.5" customHeight="1">
      <c r="A798" s="1"/>
      <c r="B798" s="17"/>
      <c r="C798" s="254"/>
      <c r="D798" s="17"/>
      <c r="E798" s="278"/>
      <c r="F798" s="17"/>
      <c r="G798" s="18"/>
      <c r="H798" s="17"/>
      <c r="I798" s="17"/>
      <c r="J798" s="17"/>
      <c r="K798" s="19"/>
      <c r="L798" s="19"/>
      <c r="M798" s="19"/>
      <c r="N798" s="74"/>
      <c r="O798" s="74"/>
      <c r="P798" s="74"/>
      <c r="Q798" s="74"/>
      <c r="R798" s="78"/>
      <c r="S798" s="78"/>
      <c r="T798" s="74"/>
      <c r="U798" s="74"/>
      <c r="V798" s="74"/>
      <c r="W798" s="74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6.5" customHeight="1">
      <c r="A799" s="1"/>
      <c r="B799" s="17"/>
      <c r="C799" s="254"/>
      <c r="D799" s="17"/>
      <c r="E799" s="278"/>
      <c r="F799" s="17"/>
      <c r="G799" s="18"/>
      <c r="H799" s="17"/>
      <c r="I799" s="17"/>
      <c r="J799" s="17"/>
      <c r="K799" s="19"/>
      <c r="L799" s="19"/>
      <c r="M799" s="19"/>
      <c r="N799" s="74"/>
      <c r="O799" s="74"/>
      <c r="P799" s="74"/>
      <c r="Q799" s="74"/>
      <c r="R799" s="78"/>
      <c r="S799" s="78"/>
      <c r="T799" s="74"/>
      <c r="U799" s="74"/>
      <c r="V799" s="74"/>
      <c r="W799" s="74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6.5" customHeight="1">
      <c r="A800" s="1"/>
      <c r="B800" s="17"/>
      <c r="C800" s="254"/>
      <c r="D800" s="17"/>
      <c r="E800" s="278"/>
      <c r="F800" s="17"/>
      <c r="G800" s="18"/>
      <c r="H800" s="17"/>
      <c r="I800" s="17"/>
      <c r="J800" s="17"/>
      <c r="K800" s="19"/>
      <c r="L800" s="19"/>
      <c r="M800" s="19"/>
      <c r="N800" s="74"/>
      <c r="O800" s="74"/>
      <c r="P800" s="74"/>
      <c r="Q800" s="74"/>
      <c r="R800" s="78"/>
      <c r="S800" s="78"/>
      <c r="T800" s="74"/>
      <c r="U800" s="74"/>
      <c r="V800" s="74"/>
      <c r="W800" s="74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6.5" customHeight="1">
      <c r="A801" s="1"/>
      <c r="B801" s="17"/>
      <c r="C801" s="254"/>
      <c r="D801" s="17"/>
      <c r="E801" s="278"/>
      <c r="F801" s="17"/>
      <c r="G801" s="18"/>
      <c r="H801" s="17"/>
      <c r="I801" s="17"/>
      <c r="J801" s="17"/>
      <c r="K801" s="19"/>
      <c r="L801" s="19"/>
      <c r="M801" s="19"/>
      <c r="N801" s="74"/>
      <c r="O801" s="74"/>
      <c r="P801" s="74"/>
      <c r="Q801" s="74"/>
      <c r="R801" s="78"/>
      <c r="S801" s="78"/>
      <c r="T801" s="74"/>
      <c r="U801" s="74"/>
      <c r="V801" s="74"/>
      <c r="W801" s="74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6.5" customHeight="1">
      <c r="A802" s="1"/>
      <c r="B802" s="17"/>
      <c r="C802" s="254"/>
      <c r="D802" s="17"/>
      <c r="E802" s="278"/>
      <c r="F802" s="17"/>
      <c r="G802" s="18"/>
      <c r="H802" s="17"/>
      <c r="I802" s="17"/>
      <c r="J802" s="17"/>
      <c r="K802" s="19"/>
      <c r="L802" s="19"/>
      <c r="M802" s="19"/>
      <c r="N802" s="74"/>
      <c r="O802" s="74"/>
      <c r="P802" s="74"/>
      <c r="Q802" s="74"/>
      <c r="R802" s="78"/>
      <c r="S802" s="78"/>
      <c r="T802" s="74"/>
      <c r="U802" s="74"/>
      <c r="V802" s="74"/>
      <c r="W802" s="74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6.5" customHeight="1">
      <c r="A803" s="1"/>
      <c r="B803" s="17"/>
      <c r="C803" s="254"/>
      <c r="D803" s="17"/>
      <c r="E803" s="278"/>
      <c r="F803" s="17"/>
      <c r="G803" s="18"/>
      <c r="H803" s="17"/>
      <c r="I803" s="17"/>
      <c r="J803" s="17"/>
      <c r="K803" s="19"/>
      <c r="L803" s="19"/>
      <c r="M803" s="19"/>
      <c r="N803" s="74"/>
      <c r="O803" s="74"/>
      <c r="P803" s="74"/>
      <c r="Q803" s="74"/>
      <c r="R803" s="78"/>
      <c r="S803" s="78"/>
      <c r="T803" s="74"/>
      <c r="U803" s="74"/>
      <c r="V803" s="74"/>
      <c r="W803" s="74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6.5" customHeight="1">
      <c r="A804" s="1"/>
      <c r="B804" s="17"/>
      <c r="C804" s="254"/>
      <c r="D804" s="17"/>
      <c r="E804" s="278"/>
      <c r="F804" s="17"/>
      <c r="G804" s="18"/>
      <c r="H804" s="17"/>
      <c r="I804" s="17"/>
      <c r="J804" s="17"/>
      <c r="K804" s="19"/>
      <c r="L804" s="19"/>
      <c r="M804" s="19"/>
      <c r="N804" s="74"/>
      <c r="O804" s="74"/>
      <c r="P804" s="74"/>
      <c r="Q804" s="74"/>
      <c r="R804" s="78"/>
      <c r="S804" s="78"/>
      <c r="T804" s="74"/>
      <c r="U804" s="74"/>
      <c r="V804" s="74"/>
      <c r="W804" s="74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6.5" customHeight="1">
      <c r="A805" s="1"/>
      <c r="B805" s="17"/>
      <c r="C805" s="254"/>
      <c r="D805" s="17"/>
      <c r="E805" s="278"/>
      <c r="F805" s="17"/>
      <c r="G805" s="18"/>
      <c r="H805" s="17"/>
      <c r="I805" s="17"/>
      <c r="J805" s="17"/>
      <c r="K805" s="19"/>
      <c r="L805" s="19"/>
      <c r="M805" s="19"/>
      <c r="N805" s="74"/>
      <c r="O805" s="74"/>
      <c r="P805" s="74"/>
      <c r="Q805" s="74"/>
      <c r="R805" s="78"/>
      <c r="S805" s="78"/>
      <c r="T805" s="74"/>
      <c r="U805" s="74"/>
      <c r="V805" s="74"/>
      <c r="W805" s="74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6.5" customHeight="1">
      <c r="A806" s="1"/>
      <c r="B806" s="17"/>
      <c r="C806" s="254"/>
      <c r="D806" s="17"/>
      <c r="E806" s="278"/>
      <c r="F806" s="17"/>
      <c r="G806" s="18"/>
      <c r="H806" s="17"/>
      <c r="I806" s="17"/>
      <c r="J806" s="17"/>
      <c r="K806" s="19"/>
      <c r="L806" s="19"/>
      <c r="M806" s="19"/>
      <c r="N806" s="74"/>
      <c r="O806" s="74"/>
      <c r="P806" s="74"/>
      <c r="Q806" s="74"/>
      <c r="R806" s="78"/>
      <c r="S806" s="78"/>
      <c r="T806" s="74"/>
      <c r="U806" s="74"/>
      <c r="V806" s="74"/>
      <c r="W806" s="74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6.5" customHeight="1">
      <c r="A807" s="1"/>
      <c r="B807" s="17"/>
      <c r="C807" s="254"/>
      <c r="D807" s="17"/>
      <c r="E807" s="278"/>
      <c r="F807" s="17"/>
      <c r="G807" s="18"/>
      <c r="H807" s="17"/>
      <c r="I807" s="17"/>
      <c r="J807" s="17"/>
      <c r="K807" s="19"/>
      <c r="L807" s="19"/>
      <c r="M807" s="19"/>
      <c r="N807" s="74"/>
      <c r="O807" s="74"/>
      <c r="P807" s="74"/>
      <c r="Q807" s="74"/>
      <c r="R807" s="78"/>
      <c r="S807" s="78"/>
      <c r="T807" s="74"/>
      <c r="U807" s="74"/>
      <c r="V807" s="74"/>
      <c r="W807" s="74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6.5" customHeight="1">
      <c r="A808" s="1"/>
      <c r="B808" s="17"/>
      <c r="C808" s="254"/>
      <c r="D808" s="17"/>
      <c r="E808" s="278"/>
      <c r="F808" s="17"/>
      <c r="G808" s="18"/>
      <c r="H808" s="17"/>
      <c r="I808" s="17"/>
      <c r="J808" s="17"/>
      <c r="K808" s="19"/>
      <c r="L808" s="19"/>
      <c r="M808" s="19"/>
      <c r="N808" s="74"/>
      <c r="O808" s="74"/>
      <c r="P808" s="74"/>
      <c r="Q808" s="74"/>
      <c r="R808" s="78"/>
      <c r="S808" s="78"/>
      <c r="T808" s="74"/>
      <c r="U808" s="74"/>
      <c r="V808" s="74"/>
      <c r="W808" s="74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6.5" customHeight="1">
      <c r="A809" s="1"/>
      <c r="B809" s="17"/>
      <c r="C809" s="254"/>
      <c r="D809" s="17"/>
      <c r="E809" s="278"/>
      <c r="F809" s="17"/>
      <c r="G809" s="18"/>
      <c r="H809" s="17"/>
      <c r="I809" s="17"/>
      <c r="J809" s="17"/>
      <c r="K809" s="19"/>
      <c r="L809" s="19"/>
      <c r="M809" s="19"/>
      <c r="N809" s="74"/>
      <c r="O809" s="74"/>
      <c r="P809" s="74"/>
      <c r="Q809" s="74"/>
      <c r="R809" s="78"/>
      <c r="S809" s="78"/>
      <c r="T809" s="74"/>
      <c r="U809" s="74"/>
      <c r="V809" s="74"/>
      <c r="W809" s="74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6.5" customHeight="1">
      <c r="A810" s="1"/>
      <c r="B810" s="17"/>
      <c r="C810" s="254"/>
      <c r="D810" s="17"/>
      <c r="E810" s="278"/>
      <c r="F810" s="17"/>
      <c r="G810" s="18"/>
      <c r="H810" s="17"/>
      <c r="I810" s="17"/>
      <c r="J810" s="17"/>
      <c r="K810" s="19"/>
      <c r="L810" s="19"/>
      <c r="M810" s="19"/>
      <c r="N810" s="74"/>
      <c r="O810" s="74"/>
      <c r="P810" s="74"/>
      <c r="Q810" s="74"/>
      <c r="R810" s="78"/>
      <c r="S810" s="78"/>
      <c r="T810" s="74"/>
      <c r="U810" s="74"/>
      <c r="V810" s="74"/>
      <c r="W810" s="74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6.5" customHeight="1">
      <c r="A811" s="1"/>
      <c r="B811" s="17"/>
      <c r="C811" s="254"/>
      <c r="D811" s="17"/>
      <c r="E811" s="278"/>
      <c r="F811" s="17"/>
      <c r="G811" s="18"/>
      <c r="H811" s="17"/>
      <c r="I811" s="17"/>
      <c r="J811" s="17"/>
      <c r="K811" s="19"/>
      <c r="L811" s="19"/>
      <c r="M811" s="19"/>
      <c r="N811" s="74"/>
      <c r="O811" s="74"/>
      <c r="P811" s="74"/>
      <c r="Q811" s="74"/>
      <c r="R811" s="78"/>
      <c r="S811" s="78"/>
      <c r="T811" s="74"/>
      <c r="U811" s="74"/>
      <c r="V811" s="74"/>
      <c r="W811" s="74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6.5" customHeight="1">
      <c r="A812" s="1"/>
      <c r="B812" s="17"/>
      <c r="C812" s="254"/>
      <c r="D812" s="17"/>
      <c r="E812" s="278"/>
      <c r="F812" s="17"/>
      <c r="G812" s="18"/>
      <c r="H812" s="17"/>
      <c r="I812" s="17"/>
      <c r="J812" s="17"/>
      <c r="K812" s="19"/>
      <c r="L812" s="19"/>
      <c r="M812" s="19"/>
      <c r="N812" s="74"/>
      <c r="O812" s="74"/>
      <c r="P812" s="74"/>
      <c r="Q812" s="74"/>
      <c r="R812" s="78"/>
      <c r="S812" s="78"/>
      <c r="T812" s="74"/>
      <c r="U812" s="74"/>
      <c r="V812" s="74"/>
      <c r="W812" s="74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6.5" customHeight="1">
      <c r="A813" s="1"/>
      <c r="B813" s="17"/>
      <c r="C813" s="254"/>
      <c r="D813" s="17"/>
      <c r="E813" s="278"/>
      <c r="F813" s="17"/>
      <c r="G813" s="18"/>
      <c r="H813" s="17"/>
      <c r="I813" s="17"/>
      <c r="J813" s="17"/>
      <c r="K813" s="19"/>
      <c r="L813" s="19"/>
      <c r="M813" s="19"/>
      <c r="N813" s="74"/>
      <c r="O813" s="74"/>
      <c r="P813" s="74"/>
      <c r="Q813" s="74"/>
      <c r="R813" s="78"/>
      <c r="S813" s="78"/>
      <c r="T813" s="74"/>
      <c r="U813" s="74"/>
      <c r="V813" s="74"/>
      <c r="W813" s="74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6.5" customHeight="1">
      <c r="A814" s="1"/>
      <c r="B814" s="17"/>
      <c r="C814" s="254"/>
      <c r="D814" s="17"/>
      <c r="E814" s="278"/>
      <c r="F814" s="17"/>
      <c r="G814" s="18"/>
      <c r="H814" s="17"/>
      <c r="I814" s="17"/>
      <c r="J814" s="17"/>
      <c r="K814" s="19"/>
      <c r="L814" s="19"/>
      <c r="M814" s="19"/>
      <c r="N814" s="74"/>
      <c r="O814" s="74"/>
      <c r="P814" s="74"/>
      <c r="Q814" s="74"/>
      <c r="R814" s="78"/>
      <c r="S814" s="78"/>
      <c r="T814" s="74"/>
      <c r="U814" s="74"/>
      <c r="V814" s="74"/>
      <c r="W814" s="74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6.5" customHeight="1">
      <c r="A815" s="1"/>
      <c r="B815" s="17"/>
      <c r="C815" s="254"/>
      <c r="D815" s="17"/>
      <c r="E815" s="278"/>
      <c r="F815" s="17"/>
      <c r="G815" s="18"/>
      <c r="H815" s="17"/>
      <c r="I815" s="17"/>
      <c r="J815" s="17"/>
      <c r="K815" s="19"/>
      <c r="L815" s="19"/>
      <c r="M815" s="19"/>
      <c r="N815" s="74"/>
      <c r="O815" s="74"/>
      <c r="P815" s="74"/>
      <c r="Q815" s="74"/>
      <c r="R815" s="78"/>
      <c r="S815" s="78"/>
      <c r="T815" s="74"/>
      <c r="U815" s="74"/>
      <c r="V815" s="74"/>
      <c r="W815" s="74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6.5" customHeight="1">
      <c r="A816" s="1"/>
      <c r="B816" s="17"/>
      <c r="C816" s="254"/>
      <c r="D816" s="17"/>
      <c r="E816" s="278"/>
      <c r="F816" s="17"/>
      <c r="G816" s="18"/>
      <c r="H816" s="17"/>
      <c r="I816" s="17"/>
      <c r="J816" s="17"/>
      <c r="K816" s="19"/>
      <c r="L816" s="19"/>
      <c r="M816" s="19"/>
      <c r="N816" s="74"/>
      <c r="O816" s="74"/>
      <c r="P816" s="74"/>
      <c r="Q816" s="74"/>
      <c r="R816" s="78"/>
      <c r="S816" s="78"/>
      <c r="T816" s="74"/>
      <c r="U816" s="74"/>
      <c r="V816" s="74"/>
      <c r="W816" s="74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6.5" customHeight="1">
      <c r="A817" s="1"/>
      <c r="B817" s="17"/>
      <c r="C817" s="254"/>
      <c r="D817" s="17"/>
      <c r="E817" s="278"/>
      <c r="F817" s="17"/>
      <c r="G817" s="18"/>
      <c r="H817" s="17"/>
      <c r="I817" s="17"/>
      <c r="J817" s="17"/>
      <c r="K817" s="19"/>
      <c r="L817" s="19"/>
      <c r="M817" s="19"/>
      <c r="N817" s="74"/>
      <c r="O817" s="74"/>
      <c r="P817" s="74"/>
      <c r="Q817" s="74"/>
      <c r="R817" s="78"/>
      <c r="S817" s="78"/>
      <c r="T817" s="74"/>
      <c r="U817" s="74"/>
      <c r="V817" s="74"/>
      <c r="W817" s="74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6.5" customHeight="1">
      <c r="A818" s="1"/>
      <c r="B818" s="17"/>
      <c r="C818" s="254"/>
      <c r="D818" s="17"/>
      <c r="E818" s="278"/>
      <c r="F818" s="17"/>
      <c r="G818" s="18"/>
      <c r="H818" s="17"/>
      <c r="I818" s="17"/>
      <c r="J818" s="17"/>
      <c r="K818" s="19"/>
      <c r="L818" s="19"/>
      <c r="M818" s="19"/>
      <c r="N818" s="74"/>
      <c r="O818" s="74"/>
      <c r="P818" s="74"/>
      <c r="Q818" s="74"/>
      <c r="R818" s="78"/>
      <c r="S818" s="78"/>
      <c r="T818" s="74"/>
      <c r="U818" s="74"/>
      <c r="V818" s="74"/>
      <c r="W818" s="74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6.5" customHeight="1">
      <c r="A819" s="1"/>
      <c r="B819" s="17"/>
      <c r="C819" s="254"/>
      <c r="D819" s="17"/>
      <c r="E819" s="278"/>
      <c r="F819" s="17"/>
      <c r="G819" s="18"/>
      <c r="H819" s="17"/>
      <c r="I819" s="17"/>
      <c r="J819" s="17"/>
      <c r="K819" s="19"/>
      <c r="L819" s="19"/>
      <c r="M819" s="19"/>
      <c r="N819" s="74"/>
      <c r="O819" s="74"/>
      <c r="P819" s="74"/>
      <c r="Q819" s="74"/>
      <c r="R819" s="78"/>
      <c r="S819" s="78"/>
      <c r="T819" s="74"/>
      <c r="U819" s="74"/>
      <c r="V819" s="74"/>
      <c r="W819" s="74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6.5" customHeight="1">
      <c r="A820" s="1"/>
      <c r="B820" s="17"/>
      <c r="C820" s="254"/>
      <c r="D820" s="17"/>
      <c r="E820" s="278"/>
      <c r="F820" s="17"/>
      <c r="G820" s="18"/>
      <c r="H820" s="17"/>
      <c r="I820" s="17"/>
      <c r="J820" s="17"/>
      <c r="K820" s="19"/>
      <c r="L820" s="19"/>
      <c r="M820" s="19"/>
      <c r="N820" s="74"/>
      <c r="O820" s="74"/>
      <c r="P820" s="74"/>
      <c r="Q820" s="74"/>
      <c r="R820" s="78"/>
      <c r="S820" s="78"/>
      <c r="T820" s="74"/>
      <c r="U820" s="74"/>
      <c r="V820" s="74"/>
      <c r="W820" s="74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6.5" customHeight="1">
      <c r="A821" s="1"/>
      <c r="B821" s="17"/>
      <c r="C821" s="254"/>
      <c r="D821" s="17"/>
      <c r="E821" s="278"/>
      <c r="F821" s="17"/>
      <c r="G821" s="18"/>
      <c r="H821" s="17"/>
      <c r="I821" s="17"/>
      <c r="J821" s="17"/>
      <c r="K821" s="19"/>
      <c r="L821" s="19"/>
      <c r="M821" s="19"/>
      <c r="N821" s="74"/>
      <c r="O821" s="74"/>
      <c r="P821" s="74"/>
      <c r="Q821" s="74"/>
      <c r="R821" s="78"/>
      <c r="S821" s="78"/>
      <c r="T821" s="74"/>
      <c r="U821" s="74"/>
      <c r="V821" s="74"/>
      <c r="W821" s="74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6.5" customHeight="1">
      <c r="A822" s="1"/>
      <c r="B822" s="17"/>
      <c r="C822" s="254"/>
      <c r="D822" s="17"/>
      <c r="E822" s="278"/>
      <c r="F822" s="17"/>
      <c r="G822" s="18"/>
      <c r="H822" s="17"/>
      <c r="I822" s="17"/>
      <c r="J822" s="17"/>
      <c r="K822" s="19"/>
      <c r="L822" s="19"/>
      <c r="M822" s="19"/>
      <c r="N822" s="74"/>
      <c r="O822" s="74"/>
      <c r="P822" s="74"/>
      <c r="Q822" s="74"/>
      <c r="R822" s="78"/>
      <c r="S822" s="78"/>
      <c r="T822" s="74"/>
      <c r="U822" s="74"/>
      <c r="V822" s="74"/>
      <c r="W822" s="74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6.5" customHeight="1">
      <c r="A823" s="1"/>
      <c r="B823" s="17"/>
      <c r="C823" s="254"/>
      <c r="D823" s="17"/>
      <c r="E823" s="278"/>
      <c r="F823" s="17"/>
      <c r="G823" s="18"/>
      <c r="H823" s="17"/>
      <c r="I823" s="17"/>
      <c r="J823" s="17"/>
      <c r="K823" s="19"/>
      <c r="L823" s="19"/>
      <c r="M823" s="19"/>
      <c r="N823" s="74"/>
      <c r="O823" s="74"/>
      <c r="P823" s="74"/>
      <c r="Q823" s="74"/>
      <c r="R823" s="78"/>
      <c r="S823" s="78"/>
      <c r="T823" s="74"/>
      <c r="U823" s="74"/>
      <c r="V823" s="74"/>
      <c r="W823" s="74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6.5" customHeight="1">
      <c r="A824" s="1"/>
      <c r="B824" s="17"/>
      <c r="C824" s="254"/>
      <c r="D824" s="17"/>
      <c r="E824" s="278"/>
      <c r="F824" s="17"/>
      <c r="G824" s="18"/>
      <c r="H824" s="17"/>
      <c r="I824" s="17"/>
      <c r="J824" s="17"/>
      <c r="K824" s="19"/>
      <c r="L824" s="19"/>
      <c r="M824" s="19"/>
      <c r="N824" s="74"/>
      <c r="O824" s="74"/>
      <c r="P824" s="74"/>
      <c r="Q824" s="74"/>
      <c r="R824" s="78"/>
      <c r="S824" s="78"/>
      <c r="T824" s="74"/>
      <c r="U824" s="74"/>
      <c r="V824" s="74"/>
      <c r="W824" s="74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6.5" customHeight="1">
      <c r="A825" s="1"/>
      <c r="B825" s="17"/>
      <c r="C825" s="254"/>
      <c r="D825" s="17"/>
      <c r="E825" s="278"/>
      <c r="F825" s="17"/>
      <c r="G825" s="18"/>
      <c r="H825" s="17"/>
      <c r="I825" s="17"/>
      <c r="J825" s="17"/>
      <c r="K825" s="19"/>
      <c r="L825" s="19"/>
      <c r="M825" s="19"/>
      <c r="N825" s="74"/>
      <c r="O825" s="74"/>
      <c r="P825" s="74"/>
      <c r="Q825" s="74"/>
      <c r="R825" s="78"/>
      <c r="S825" s="78"/>
      <c r="T825" s="74"/>
      <c r="U825" s="74"/>
      <c r="V825" s="74"/>
      <c r="W825" s="74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6.5" customHeight="1">
      <c r="A826" s="1"/>
      <c r="B826" s="17"/>
      <c r="C826" s="254"/>
      <c r="D826" s="17"/>
      <c r="E826" s="278"/>
      <c r="F826" s="17"/>
      <c r="G826" s="18"/>
      <c r="H826" s="17"/>
      <c r="I826" s="17"/>
      <c r="J826" s="17"/>
      <c r="K826" s="19"/>
      <c r="L826" s="19"/>
      <c r="M826" s="19"/>
      <c r="N826" s="74"/>
      <c r="O826" s="74"/>
      <c r="P826" s="74"/>
      <c r="Q826" s="74"/>
      <c r="R826" s="78"/>
      <c r="S826" s="78"/>
      <c r="T826" s="74"/>
      <c r="U826" s="74"/>
      <c r="V826" s="74"/>
      <c r="W826" s="74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6.5" customHeight="1">
      <c r="A827" s="1"/>
      <c r="B827" s="17"/>
      <c r="C827" s="254"/>
      <c r="D827" s="17"/>
      <c r="E827" s="278"/>
      <c r="F827" s="17"/>
      <c r="G827" s="18"/>
      <c r="H827" s="17"/>
      <c r="I827" s="17"/>
      <c r="J827" s="17"/>
      <c r="K827" s="19"/>
      <c r="L827" s="19"/>
      <c r="M827" s="19"/>
      <c r="N827" s="74"/>
      <c r="O827" s="74"/>
      <c r="P827" s="74"/>
      <c r="Q827" s="74"/>
      <c r="R827" s="78"/>
      <c r="S827" s="78"/>
      <c r="T827" s="74"/>
      <c r="U827" s="74"/>
      <c r="V827" s="74"/>
      <c r="W827" s="74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6.5" customHeight="1">
      <c r="A828" s="1"/>
      <c r="B828" s="17"/>
      <c r="C828" s="254"/>
      <c r="D828" s="17"/>
      <c r="E828" s="278"/>
      <c r="F828" s="17"/>
      <c r="G828" s="18"/>
      <c r="H828" s="17"/>
      <c r="I828" s="17"/>
      <c r="J828" s="17"/>
      <c r="K828" s="19"/>
      <c r="L828" s="19"/>
      <c r="M828" s="19"/>
      <c r="N828" s="74"/>
      <c r="O828" s="74"/>
      <c r="P828" s="74"/>
      <c r="Q828" s="74"/>
      <c r="R828" s="78"/>
      <c r="S828" s="78"/>
      <c r="T828" s="74"/>
      <c r="U828" s="74"/>
      <c r="V828" s="74"/>
      <c r="W828" s="74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6.5" customHeight="1">
      <c r="A829" s="1"/>
      <c r="B829" s="17"/>
      <c r="C829" s="254"/>
      <c r="D829" s="17"/>
      <c r="E829" s="278"/>
      <c r="F829" s="17"/>
      <c r="G829" s="18"/>
      <c r="H829" s="17"/>
      <c r="I829" s="17"/>
      <c r="J829" s="17"/>
      <c r="K829" s="19"/>
      <c r="L829" s="19"/>
      <c r="M829" s="19"/>
      <c r="N829" s="74"/>
      <c r="O829" s="74"/>
      <c r="P829" s="74"/>
      <c r="Q829" s="74"/>
      <c r="R829" s="78"/>
      <c r="S829" s="78"/>
      <c r="T829" s="74"/>
      <c r="U829" s="74"/>
      <c r="V829" s="74"/>
      <c r="W829" s="74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6.5" customHeight="1">
      <c r="A830" s="1"/>
      <c r="B830" s="17"/>
      <c r="C830" s="254"/>
      <c r="D830" s="17"/>
      <c r="E830" s="278"/>
      <c r="F830" s="17"/>
      <c r="G830" s="18"/>
      <c r="H830" s="17"/>
      <c r="I830" s="17"/>
      <c r="J830" s="17"/>
      <c r="K830" s="19"/>
      <c r="L830" s="19"/>
      <c r="M830" s="19"/>
      <c r="N830" s="74"/>
      <c r="O830" s="74"/>
      <c r="P830" s="74"/>
      <c r="Q830" s="74"/>
      <c r="R830" s="78"/>
      <c r="S830" s="78"/>
      <c r="T830" s="74"/>
      <c r="U830" s="74"/>
      <c r="V830" s="74"/>
      <c r="W830" s="74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6.5" customHeight="1">
      <c r="A831" s="1"/>
      <c r="B831" s="17"/>
      <c r="C831" s="254"/>
      <c r="D831" s="17"/>
      <c r="E831" s="278"/>
      <c r="F831" s="17"/>
      <c r="G831" s="18"/>
      <c r="H831" s="17"/>
      <c r="I831" s="17"/>
      <c r="J831" s="17"/>
      <c r="K831" s="19"/>
      <c r="L831" s="19"/>
      <c r="M831" s="19"/>
      <c r="N831" s="74"/>
      <c r="O831" s="74"/>
      <c r="P831" s="74"/>
      <c r="Q831" s="74"/>
      <c r="R831" s="78"/>
      <c r="S831" s="78"/>
      <c r="T831" s="74"/>
      <c r="U831" s="74"/>
      <c r="V831" s="74"/>
      <c r="W831" s="74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6.5" customHeight="1">
      <c r="A832" s="1"/>
      <c r="B832" s="17"/>
      <c r="C832" s="254"/>
      <c r="D832" s="17"/>
      <c r="E832" s="278"/>
      <c r="F832" s="17"/>
      <c r="G832" s="18"/>
      <c r="H832" s="17"/>
      <c r="I832" s="17"/>
      <c r="J832" s="17"/>
      <c r="K832" s="19"/>
      <c r="L832" s="19"/>
      <c r="M832" s="19"/>
      <c r="N832" s="74"/>
      <c r="O832" s="74"/>
      <c r="P832" s="74"/>
      <c r="Q832" s="74"/>
      <c r="R832" s="78"/>
      <c r="S832" s="78"/>
      <c r="T832" s="74"/>
      <c r="U832" s="74"/>
      <c r="V832" s="74"/>
      <c r="W832" s="74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6.5" customHeight="1">
      <c r="A833" s="1"/>
      <c r="B833" s="17"/>
      <c r="C833" s="254"/>
      <c r="D833" s="17"/>
      <c r="E833" s="278"/>
      <c r="F833" s="17"/>
      <c r="G833" s="18"/>
      <c r="H833" s="17"/>
      <c r="I833" s="17"/>
      <c r="J833" s="17"/>
      <c r="K833" s="19"/>
      <c r="L833" s="19"/>
      <c r="M833" s="19"/>
      <c r="N833" s="74"/>
      <c r="O833" s="74"/>
      <c r="P833" s="74"/>
      <c r="Q833" s="74"/>
      <c r="R833" s="78"/>
      <c r="S833" s="78"/>
      <c r="T833" s="74"/>
      <c r="U833" s="74"/>
      <c r="V833" s="74"/>
      <c r="W833" s="74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6.5" customHeight="1">
      <c r="A834" s="1"/>
      <c r="B834" s="17"/>
      <c r="C834" s="254"/>
      <c r="D834" s="17"/>
      <c r="E834" s="278"/>
      <c r="F834" s="17"/>
      <c r="G834" s="18"/>
      <c r="H834" s="17"/>
      <c r="I834" s="17"/>
      <c r="J834" s="17"/>
      <c r="K834" s="19"/>
      <c r="L834" s="19"/>
      <c r="M834" s="19"/>
      <c r="N834" s="74"/>
      <c r="O834" s="74"/>
      <c r="P834" s="74"/>
      <c r="Q834" s="74"/>
      <c r="R834" s="78"/>
      <c r="S834" s="78"/>
      <c r="T834" s="74"/>
      <c r="U834" s="74"/>
      <c r="V834" s="74"/>
      <c r="W834" s="74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6.5" customHeight="1">
      <c r="A835" s="1"/>
      <c r="B835" s="17"/>
      <c r="C835" s="254"/>
      <c r="D835" s="17"/>
      <c r="E835" s="278"/>
      <c r="F835" s="17"/>
      <c r="G835" s="18"/>
      <c r="H835" s="17"/>
      <c r="I835" s="17"/>
      <c r="J835" s="17"/>
      <c r="K835" s="19"/>
      <c r="L835" s="19"/>
      <c r="M835" s="19"/>
      <c r="N835" s="74"/>
      <c r="O835" s="74"/>
      <c r="P835" s="74"/>
      <c r="Q835" s="74"/>
      <c r="R835" s="78"/>
      <c r="S835" s="78"/>
      <c r="T835" s="74"/>
      <c r="U835" s="74"/>
      <c r="V835" s="74"/>
      <c r="W835" s="74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6.5" customHeight="1">
      <c r="A836" s="1"/>
      <c r="B836" s="17"/>
      <c r="C836" s="254"/>
      <c r="D836" s="17"/>
      <c r="E836" s="278"/>
      <c r="F836" s="17"/>
      <c r="G836" s="18"/>
      <c r="H836" s="17"/>
      <c r="I836" s="17"/>
      <c r="J836" s="17"/>
      <c r="K836" s="19"/>
      <c r="L836" s="19"/>
      <c r="M836" s="19"/>
      <c r="N836" s="74"/>
      <c r="O836" s="74"/>
      <c r="P836" s="74"/>
      <c r="Q836" s="74"/>
      <c r="R836" s="78"/>
      <c r="S836" s="78"/>
      <c r="T836" s="74"/>
      <c r="U836" s="74"/>
      <c r="V836" s="74"/>
      <c r="W836" s="74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6.5" customHeight="1">
      <c r="A837" s="1"/>
      <c r="B837" s="17"/>
      <c r="C837" s="254"/>
      <c r="D837" s="17"/>
      <c r="E837" s="278"/>
      <c r="F837" s="17"/>
      <c r="G837" s="18"/>
      <c r="H837" s="17"/>
      <c r="I837" s="17"/>
      <c r="J837" s="17"/>
      <c r="K837" s="19"/>
      <c r="L837" s="19"/>
      <c r="M837" s="19"/>
      <c r="N837" s="74"/>
      <c r="O837" s="74"/>
      <c r="P837" s="74"/>
      <c r="Q837" s="74"/>
      <c r="R837" s="78"/>
      <c r="S837" s="78"/>
      <c r="T837" s="74"/>
      <c r="U837" s="74"/>
      <c r="V837" s="74"/>
      <c r="W837" s="74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6.5" customHeight="1">
      <c r="A838" s="1"/>
      <c r="B838" s="17"/>
      <c r="C838" s="254"/>
      <c r="D838" s="17"/>
      <c r="E838" s="278"/>
      <c r="F838" s="17"/>
      <c r="G838" s="18"/>
      <c r="H838" s="17"/>
      <c r="I838" s="17"/>
      <c r="J838" s="17"/>
      <c r="K838" s="19"/>
      <c r="L838" s="19"/>
      <c r="M838" s="19"/>
      <c r="N838" s="74"/>
      <c r="O838" s="74"/>
      <c r="P838" s="74"/>
      <c r="Q838" s="74"/>
      <c r="R838" s="78"/>
      <c r="S838" s="78"/>
      <c r="T838" s="74"/>
      <c r="U838" s="74"/>
      <c r="V838" s="74"/>
      <c r="W838" s="74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6.5" customHeight="1">
      <c r="A839" s="1"/>
      <c r="B839" s="17"/>
      <c r="C839" s="254"/>
      <c r="D839" s="17"/>
      <c r="E839" s="278"/>
      <c r="F839" s="17"/>
      <c r="G839" s="18"/>
      <c r="H839" s="17"/>
      <c r="I839" s="17"/>
      <c r="J839" s="17"/>
      <c r="K839" s="19"/>
      <c r="L839" s="19"/>
      <c r="M839" s="19"/>
      <c r="N839" s="74"/>
      <c r="O839" s="74"/>
      <c r="P839" s="74"/>
      <c r="Q839" s="74"/>
      <c r="R839" s="78"/>
      <c r="S839" s="78"/>
      <c r="T839" s="74"/>
      <c r="U839" s="74"/>
      <c r="V839" s="74"/>
      <c r="W839" s="74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6.5" customHeight="1">
      <c r="A840" s="1"/>
      <c r="B840" s="17"/>
      <c r="C840" s="254"/>
      <c r="D840" s="17"/>
      <c r="E840" s="278"/>
      <c r="F840" s="17"/>
      <c r="G840" s="18"/>
      <c r="H840" s="17"/>
      <c r="I840" s="17"/>
      <c r="J840" s="17"/>
      <c r="K840" s="19"/>
      <c r="L840" s="19"/>
      <c r="M840" s="19"/>
      <c r="N840" s="74"/>
      <c r="O840" s="74"/>
      <c r="P840" s="74"/>
      <c r="Q840" s="74"/>
      <c r="R840" s="78"/>
      <c r="S840" s="78"/>
      <c r="T840" s="74"/>
      <c r="U840" s="74"/>
      <c r="V840" s="74"/>
      <c r="W840" s="74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6.5" customHeight="1">
      <c r="A841" s="1"/>
      <c r="B841" s="17"/>
      <c r="C841" s="254"/>
      <c r="D841" s="17"/>
      <c r="E841" s="278"/>
      <c r="F841" s="17"/>
      <c r="G841" s="18"/>
      <c r="H841" s="17"/>
      <c r="I841" s="17"/>
      <c r="J841" s="17"/>
      <c r="K841" s="19"/>
      <c r="L841" s="19"/>
      <c r="M841" s="19"/>
      <c r="N841" s="74"/>
      <c r="O841" s="74"/>
      <c r="P841" s="74"/>
      <c r="Q841" s="74"/>
      <c r="R841" s="78"/>
      <c r="S841" s="78"/>
      <c r="T841" s="74"/>
      <c r="U841" s="74"/>
      <c r="V841" s="74"/>
      <c r="W841" s="74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6.5" customHeight="1">
      <c r="A842" s="1"/>
      <c r="B842" s="17"/>
      <c r="C842" s="254"/>
      <c r="D842" s="17"/>
      <c r="E842" s="278"/>
      <c r="F842" s="17"/>
      <c r="G842" s="18"/>
      <c r="H842" s="17"/>
      <c r="I842" s="17"/>
      <c r="J842" s="17"/>
      <c r="K842" s="19"/>
      <c r="L842" s="19"/>
      <c r="M842" s="19"/>
      <c r="N842" s="74"/>
      <c r="O842" s="74"/>
      <c r="P842" s="74"/>
      <c r="Q842" s="74"/>
      <c r="R842" s="78"/>
      <c r="S842" s="78"/>
      <c r="T842" s="74"/>
      <c r="U842" s="74"/>
      <c r="V842" s="74"/>
      <c r="W842" s="74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6.5" customHeight="1">
      <c r="A843" s="1"/>
      <c r="B843" s="17"/>
      <c r="C843" s="254"/>
      <c r="D843" s="17"/>
      <c r="E843" s="278"/>
      <c r="F843" s="17"/>
      <c r="G843" s="18"/>
      <c r="H843" s="17"/>
      <c r="I843" s="17"/>
      <c r="J843" s="17"/>
      <c r="K843" s="19"/>
      <c r="L843" s="19"/>
      <c r="M843" s="19"/>
      <c r="N843" s="74"/>
      <c r="O843" s="74"/>
      <c r="P843" s="74"/>
      <c r="Q843" s="74"/>
      <c r="R843" s="78"/>
      <c r="S843" s="78"/>
      <c r="T843" s="74"/>
      <c r="U843" s="74"/>
      <c r="V843" s="74"/>
      <c r="W843" s="74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6.5" customHeight="1">
      <c r="A844" s="1"/>
      <c r="B844" s="17"/>
      <c r="C844" s="254"/>
      <c r="D844" s="17"/>
      <c r="E844" s="278"/>
      <c r="F844" s="17"/>
      <c r="G844" s="18"/>
      <c r="H844" s="17"/>
      <c r="I844" s="17"/>
      <c r="J844" s="17"/>
      <c r="K844" s="19"/>
      <c r="L844" s="19"/>
      <c r="M844" s="19"/>
      <c r="N844" s="74"/>
      <c r="O844" s="74"/>
      <c r="P844" s="74"/>
      <c r="Q844" s="74"/>
      <c r="R844" s="78"/>
      <c r="S844" s="78"/>
      <c r="T844" s="74"/>
      <c r="U844" s="74"/>
      <c r="V844" s="74"/>
      <c r="W844" s="74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6.5" customHeight="1">
      <c r="A845" s="1"/>
      <c r="B845" s="17"/>
      <c r="C845" s="254"/>
      <c r="D845" s="17"/>
      <c r="E845" s="278"/>
      <c r="F845" s="17"/>
      <c r="G845" s="18"/>
      <c r="H845" s="17"/>
      <c r="I845" s="17"/>
      <c r="J845" s="17"/>
      <c r="K845" s="19"/>
      <c r="L845" s="19"/>
      <c r="M845" s="19"/>
      <c r="N845" s="74"/>
      <c r="O845" s="74"/>
      <c r="P845" s="74"/>
      <c r="Q845" s="74"/>
      <c r="R845" s="78"/>
      <c r="S845" s="78"/>
      <c r="T845" s="74"/>
      <c r="U845" s="74"/>
      <c r="V845" s="74"/>
      <c r="W845" s="74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6.5" customHeight="1">
      <c r="A846" s="1"/>
      <c r="B846" s="17"/>
      <c r="C846" s="254"/>
      <c r="D846" s="17"/>
      <c r="E846" s="278"/>
      <c r="F846" s="17"/>
      <c r="G846" s="18"/>
      <c r="H846" s="17"/>
      <c r="I846" s="17"/>
      <c r="J846" s="17"/>
      <c r="K846" s="19"/>
      <c r="L846" s="19"/>
      <c r="M846" s="19"/>
      <c r="N846" s="74"/>
      <c r="O846" s="74"/>
      <c r="P846" s="74"/>
      <c r="Q846" s="74"/>
      <c r="R846" s="78"/>
      <c r="S846" s="78"/>
      <c r="T846" s="74"/>
      <c r="U846" s="74"/>
      <c r="V846" s="74"/>
      <c r="W846" s="74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6.5" customHeight="1">
      <c r="A847" s="1"/>
      <c r="B847" s="17"/>
      <c r="C847" s="254"/>
      <c r="D847" s="17"/>
      <c r="E847" s="278"/>
      <c r="F847" s="17"/>
      <c r="G847" s="18"/>
      <c r="H847" s="17"/>
      <c r="I847" s="17"/>
      <c r="J847" s="17"/>
      <c r="K847" s="19"/>
      <c r="L847" s="19"/>
      <c r="M847" s="19"/>
      <c r="N847" s="74"/>
      <c r="O847" s="74"/>
      <c r="P847" s="74"/>
      <c r="Q847" s="74"/>
      <c r="R847" s="78"/>
      <c r="S847" s="78"/>
      <c r="T847" s="74"/>
      <c r="U847" s="74"/>
      <c r="V847" s="74"/>
      <c r="W847" s="74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6.5" customHeight="1">
      <c r="A848" s="1"/>
      <c r="B848" s="17"/>
      <c r="C848" s="254"/>
      <c r="D848" s="17"/>
      <c r="E848" s="278"/>
      <c r="F848" s="17"/>
      <c r="G848" s="18"/>
      <c r="H848" s="17"/>
      <c r="I848" s="17"/>
      <c r="J848" s="17"/>
      <c r="K848" s="19"/>
      <c r="L848" s="19"/>
      <c r="M848" s="19"/>
      <c r="N848" s="74"/>
      <c r="O848" s="74"/>
      <c r="P848" s="74"/>
      <c r="Q848" s="74"/>
      <c r="R848" s="78"/>
      <c r="S848" s="78"/>
      <c r="T848" s="74"/>
      <c r="U848" s="74"/>
      <c r="V848" s="74"/>
      <c r="W848" s="74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6.5" customHeight="1">
      <c r="A849" s="1"/>
      <c r="B849" s="17"/>
      <c r="C849" s="254"/>
      <c r="D849" s="17"/>
      <c r="E849" s="278"/>
      <c r="F849" s="17"/>
      <c r="G849" s="18"/>
      <c r="H849" s="17"/>
      <c r="I849" s="17"/>
      <c r="J849" s="17"/>
      <c r="K849" s="19"/>
      <c r="L849" s="19"/>
      <c r="M849" s="19"/>
      <c r="N849" s="74"/>
      <c r="O849" s="74"/>
      <c r="P849" s="74"/>
      <c r="Q849" s="74"/>
      <c r="R849" s="78"/>
      <c r="S849" s="78"/>
      <c r="T849" s="74"/>
      <c r="U849" s="74"/>
      <c r="V849" s="74"/>
      <c r="W849" s="74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6.5" customHeight="1">
      <c r="A850" s="1"/>
      <c r="B850" s="17"/>
      <c r="C850" s="254"/>
      <c r="D850" s="17"/>
      <c r="E850" s="278"/>
      <c r="F850" s="17"/>
      <c r="G850" s="18"/>
      <c r="H850" s="17"/>
      <c r="I850" s="17"/>
      <c r="J850" s="17"/>
      <c r="K850" s="19"/>
      <c r="L850" s="19"/>
      <c r="M850" s="19"/>
      <c r="N850" s="74"/>
      <c r="O850" s="74"/>
      <c r="P850" s="74"/>
      <c r="Q850" s="74"/>
      <c r="R850" s="78"/>
      <c r="S850" s="78"/>
      <c r="T850" s="74"/>
      <c r="U850" s="74"/>
      <c r="V850" s="74"/>
      <c r="W850" s="74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6.5" customHeight="1">
      <c r="A851" s="1"/>
      <c r="B851" s="17"/>
      <c r="C851" s="254"/>
      <c r="D851" s="17"/>
      <c r="E851" s="278"/>
      <c r="F851" s="17"/>
      <c r="G851" s="18"/>
      <c r="H851" s="17"/>
      <c r="I851" s="17"/>
      <c r="J851" s="17"/>
      <c r="K851" s="19"/>
      <c r="L851" s="19"/>
      <c r="M851" s="19"/>
      <c r="N851" s="74"/>
      <c r="O851" s="74"/>
      <c r="P851" s="74"/>
      <c r="Q851" s="74"/>
      <c r="R851" s="78"/>
      <c r="S851" s="78"/>
      <c r="T851" s="74"/>
      <c r="U851" s="74"/>
      <c r="V851" s="74"/>
      <c r="W851" s="74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6.5" customHeight="1">
      <c r="A852" s="1"/>
      <c r="B852" s="17"/>
      <c r="C852" s="254"/>
      <c r="D852" s="17"/>
      <c r="E852" s="278"/>
      <c r="F852" s="17"/>
      <c r="G852" s="18"/>
      <c r="H852" s="17"/>
      <c r="I852" s="17"/>
      <c r="J852" s="17"/>
      <c r="K852" s="19"/>
      <c r="L852" s="19"/>
      <c r="M852" s="19"/>
      <c r="N852" s="74"/>
      <c r="O852" s="74"/>
      <c r="P852" s="74"/>
      <c r="Q852" s="74"/>
      <c r="R852" s="78"/>
      <c r="S852" s="78"/>
      <c r="T852" s="74"/>
      <c r="U852" s="74"/>
      <c r="V852" s="74"/>
      <c r="W852" s="74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6.5" customHeight="1">
      <c r="A853" s="1"/>
      <c r="B853" s="17"/>
      <c r="C853" s="254"/>
      <c r="D853" s="17"/>
      <c r="E853" s="278"/>
      <c r="F853" s="17"/>
      <c r="G853" s="18"/>
      <c r="H853" s="17"/>
      <c r="I853" s="17"/>
      <c r="J853" s="17"/>
      <c r="K853" s="19"/>
      <c r="L853" s="19"/>
      <c r="M853" s="19"/>
      <c r="N853" s="74"/>
      <c r="O853" s="74"/>
      <c r="P853" s="74"/>
      <c r="Q853" s="74"/>
      <c r="R853" s="78"/>
      <c r="S853" s="78"/>
      <c r="T853" s="74"/>
      <c r="U853" s="74"/>
      <c r="V853" s="74"/>
      <c r="W853" s="74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6.5" customHeight="1">
      <c r="A854" s="1"/>
      <c r="B854" s="17"/>
      <c r="C854" s="254"/>
      <c r="D854" s="17"/>
      <c r="E854" s="278"/>
      <c r="F854" s="17"/>
      <c r="G854" s="18"/>
      <c r="H854" s="17"/>
      <c r="I854" s="17"/>
      <c r="J854" s="17"/>
      <c r="K854" s="19"/>
      <c r="L854" s="19"/>
      <c r="M854" s="19"/>
      <c r="N854" s="74"/>
      <c r="O854" s="74"/>
      <c r="P854" s="74"/>
      <c r="Q854" s="74"/>
      <c r="R854" s="78"/>
      <c r="S854" s="78"/>
      <c r="T854" s="74"/>
      <c r="U854" s="74"/>
      <c r="V854" s="74"/>
      <c r="W854" s="74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6.5" customHeight="1">
      <c r="A855" s="1"/>
      <c r="B855" s="17"/>
      <c r="C855" s="254"/>
      <c r="D855" s="17"/>
      <c r="E855" s="278"/>
      <c r="F855" s="17"/>
      <c r="G855" s="18"/>
      <c r="H855" s="17"/>
      <c r="I855" s="17"/>
      <c r="J855" s="17"/>
      <c r="K855" s="19"/>
      <c r="L855" s="19"/>
      <c r="M855" s="19"/>
      <c r="N855" s="74"/>
      <c r="O855" s="74"/>
      <c r="P855" s="74"/>
      <c r="Q855" s="74"/>
      <c r="R855" s="78"/>
      <c r="S855" s="78"/>
      <c r="T855" s="74"/>
      <c r="U855" s="74"/>
      <c r="V855" s="74"/>
      <c r="W855" s="74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6.5" customHeight="1">
      <c r="A856" s="1"/>
      <c r="B856" s="17"/>
      <c r="C856" s="254"/>
      <c r="D856" s="17"/>
      <c r="E856" s="278"/>
      <c r="F856" s="17"/>
      <c r="G856" s="18"/>
      <c r="H856" s="17"/>
      <c r="I856" s="17"/>
      <c r="J856" s="17"/>
      <c r="K856" s="19"/>
      <c r="L856" s="19"/>
      <c r="M856" s="19"/>
      <c r="N856" s="74"/>
      <c r="O856" s="74"/>
      <c r="P856" s="74"/>
      <c r="Q856" s="74"/>
      <c r="R856" s="78"/>
      <c r="S856" s="78"/>
      <c r="T856" s="74"/>
      <c r="U856" s="74"/>
      <c r="V856" s="74"/>
      <c r="W856" s="74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6.5" customHeight="1">
      <c r="A857" s="1"/>
      <c r="B857" s="17"/>
      <c r="C857" s="254"/>
      <c r="D857" s="17"/>
      <c r="E857" s="278"/>
      <c r="F857" s="17"/>
      <c r="G857" s="18"/>
      <c r="H857" s="17"/>
      <c r="I857" s="17"/>
      <c r="J857" s="17"/>
      <c r="K857" s="19"/>
      <c r="L857" s="19"/>
      <c r="M857" s="19"/>
      <c r="N857" s="74"/>
      <c r="O857" s="74"/>
      <c r="P857" s="74"/>
      <c r="Q857" s="74"/>
      <c r="R857" s="78"/>
      <c r="S857" s="78"/>
      <c r="T857" s="74"/>
      <c r="U857" s="74"/>
      <c r="V857" s="74"/>
      <c r="W857" s="74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6.5" customHeight="1">
      <c r="A858" s="1"/>
      <c r="B858" s="17"/>
      <c r="C858" s="254"/>
      <c r="D858" s="17"/>
      <c r="E858" s="278"/>
      <c r="F858" s="17"/>
      <c r="G858" s="18"/>
      <c r="H858" s="17"/>
      <c r="I858" s="17"/>
      <c r="J858" s="17"/>
      <c r="K858" s="19"/>
      <c r="L858" s="19"/>
      <c r="M858" s="19"/>
      <c r="N858" s="74"/>
      <c r="O858" s="74"/>
      <c r="P858" s="74"/>
      <c r="Q858" s="74"/>
      <c r="R858" s="78"/>
      <c r="S858" s="78"/>
      <c r="T858" s="74"/>
      <c r="U858" s="74"/>
      <c r="V858" s="74"/>
      <c r="W858" s="74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6.5" customHeight="1">
      <c r="A859" s="1"/>
      <c r="B859" s="17"/>
      <c r="C859" s="254"/>
      <c r="D859" s="17"/>
      <c r="E859" s="278"/>
      <c r="F859" s="17"/>
      <c r="G859" s="18"/>
      <c r="H859" s="17"/>
      <c r="I859" s="17"/>
      <c r="J859" s="17"/>
      <c r="K859" s="19"/>
      <c r="L859" s="19"/>
      <c r="M859" s="19"/>
      <c r="N859" s="74"/>
      <c r="O859" s="74"/>
      <c r="P859" s="74"/>
      <c r="Q859" s="74"/>
      <c r="R859" s="78"/>
      <c r="S859" s="78"/>
      <c r="T859" s="74"/>
      <c r="U859" s="74"/>
      <c r="V859" s="74"/>
      <c r="W859" s="74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6.5" customHeight="1">
      <c r="A860" s="1"/>
      <c r="B860" s="17"/>
      <c r="C860" s="254"/>
      <c r="D860" s="17"/>
      <c r="E860" s="278"/>
      <c r="F860" s="17"/>
      <c r="G860" s="18"/>
      <c r="H860" s="17"/>
      <c r="I860" s="17"/>
      <c r="J860" s="17"/>
      <c r="K860" s="19"/>
      <c r="L860" s="19"/>
      <c r="M860" s="19"/>
      <c r="N860" s="74"/>
      <c r="O860" s="74"/>
      <c r="P860" s="74"/>
      <c r="Q860" s="74"/>
      <c r="R860" s="78"/>
      <c r="S860" s="78"/>
      <c r="T860" s="74"/>
      <c r="U860" s="74"/>
      <c r="V860" s="74"/>
      <c r="W860" s="74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6.5" customHeight="1">
      <c r="A861" s="1"/>
      <c r="B861" s="17"/>
      <c r="C861" s="254"/>
      <c r="D861" s="17"/>
      <c r="E861" s="278"/>
      <c r="F861" s="17"/>
      <c r="G861" s="18"/>
      <c r="H861" s="17"/>
      <c r="I861" s="17"/>
      <c r="J861" s="17"/>
      <c r="K861" s="19"/>
      <c r="L861" s="19"/>
      <c r="M861" s="19"/>
      <c r="N861" s="74"/>
      <c r="O861" s="74"/>
      <c r="P861" s="74"/>
      <c r="Q861" s="74"/>
      <c r="R861" s="78"/>
      <c r="S861" s="78"/>
      <c r="T861" s="74"/>
      <c r="U861" s="74"/>
      <c r="V861" s="74"/>
      <c r="W861" s="74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6.5" customHeight="1">
      <c r="A862" s="1"/>
      <c r="B862" s="17"/>
      <c r="C862" s="254"/>
      <c r="D862" s="17"/>
      <c r="E862" s="278"/>
      <c r="F862" s="17"/>
      <c r="G862" s="18"/>
      <c r="H862" s="17"/>
      <c r="I862" s="17"/>
      <c r="J862" s="17"/>
      <c r="K862" s="19"/>
      <c r="L862" s="19"/>
      <c r="M862" s="19"/>
      <c r="N862" s="74"/>
      <c r="O862" s="74"/>
      <c r="P862" s="74"/>
      <c r="Q862" s="74"/>
      <c r="R862" s="78"/>
      <c r="S862" s="78"/>
      <c r="T862" s="74"/>
      <c r="U862" s="74"/>
      <c r="V862" s="74"/>
      <c r="W862" s="74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6.5" customHeight="1">
      <c r="A863" s="1"/>
      <c r="B863" s="17"/>
      <c r="C863" s="254"/>
      <c r="D863" s="17"/>
      <c r="E863" s="278"/>
      <c r="F863" s="17"/>
      <c r="G863" s="18"/>
      <c r="H863" s="17"/>
      <c r="I863" s="17"/>
      <c r="J863" s="17"/>
      <c r="K863" s="19"/>
      <c r="L863" s="19"/>
      <c r="M863" s="19"/>
      <c r="N863" s="74"/>
      <c r="O863" s="74"/>
      <c r="P863" s="74"/>
      <c r="Q863" s="74"/>
      <c r="R863" s="78"/>
      <c r="S863" s="78"/>
      <c r="T863" s="74"/>
      <c r="U863" s="74"/>
      <c r="V863" s="74"/>
      <c r="W863" s="74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6.5" customHeight="1">
      <c r="A864" s="1"/>
      <c r="B864" s="17"/>
      <c r="C864" s="254"/>
      <c r="D864" s="17"/>
      <c r="E864" s="278"/>
      <c r="F864" s="17"/>
      <c r="G864" s="18"/>
      <c r="H864" s="17"/>
      <c r="I864" s="17"/>
      <c r="J864" s="17"/>
      <c r="K864" s="19"/>
      <c r="L864" s="19"/>
      <c r="M864" s="19"/>
      <c r="N864" s="74"/>
      <c r="O864" s="74"/>
      <c r="P864" s="74"/>
      <c r="Q864" s="74"/>
      <c r="R864" s="78"/>
      <c r="S864" s="78"/>
      <c r="T864" s="74"/>
      <c r="U864" s="74"/>
      <c r="V864" s="74"/>
      <c r="W864" s="74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6.5" customHeight="1">
      <c r="A865" s="1"/>
      <c r="B865" s="17"/>
      <c r="C865" s="254"/>
      <c r="D865" s="17"/>
      <c r="E865" s="278"/>
      <c r="F865" s="17"/>
      <c r="G865" s="18"/>
      <c r="H865" s="17"/>
      <c r="I865" s="17"/>
      <c r="J865" s="17"/>
      <c r="K865" s="19"/>
      <c r="L865" s="19"/>
      <c r="M865" s="19"/>
      <c r="N865" s="74"/>
      <c r="O865" s="74"/>
      <c r="P865" s="74"/>
      <c r="Q865" s="74"/>
      <c r="R865" s="78"/>
      <c r="S865" s="78"/>
      <c r="T865" s="74"/>
      <c r="U865" s="74"/>
      <c r="V865" s="74"/>
      <c r="W865" s="74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6.5" customHeight="1">
      <c r="A866" s="1"/>
      <c r="B866" s="17"/>
      <c r="C866" s="254"/>
      <c r="D866" s="17"/>
      <c r="E866" s="278"/>
      <c r="F866" s="17"/>
      <c r="G866" s="18"/>
      <c r="H866" s="17"/>
      <c r="I866" s="17"/>
      <c r="J866" s="17"/>
      <c r="K866" s="19"/>
      <c r="L866" s="19"/>
      <c r="M866" s="19"/>
      <c r="N866" s="74"/>
      <c r="O866" s="74"/>
      <c r="P866" s="74"/>
      <c r="Q866" s="74"/>
      <c r="R866" s="78"/>
      <c r="S866" s="78"/>
      <c r="T866" s="74"/>
      <c r="U866" s="74"/>
      <c r="V866" s="74"/>
      <c r="W866" s="74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6.5" customHeight="1">
      <c r="A867" s="1"/>
      <c r="B867" s="17"/>
      <c r="C867" s="254"/>
      <c r="D867" s="17"/>
      <c r="E867" s="278"/>
      <c r="F867" s="17"/>
      <c r="G867" s="18"/>
      <c r="H867" s="17"/>
      <c r="I867" s="17"/>
      <c r="J867" s="17"/>
      <c r="K867" s="19"/>
      <c r="L867" s="19"/>
      <c r="M867" s="19"/>
      <c r="N867" s="74"/>
      <c r="O867" s="74"/>
      <c r="P867" s="74"/>
      <c r="Q867" s="74"/>
      <c r="R867" s="78"/>
      <c r="S867" s="78"/>
      <c r="T867" s="74"/>
      <c r="U867" s="74"/>
      <c r="V867" s="74"/>
      <c r="W867" s="74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6.5" customHeight="1">
      <c r="A868" s="1"/>
      <c r="B868" s="17"/>
      <c r="C868" s="254"/>
      <c r="D868" s="17"/>
      <c r="E868" s="278"/>
      <c r="F868" s="17"/>
      <c r="G868" s="18"/>
      <c r="H868" s="17"/>
      <c r="I868" s="17"/>
      <c r="J868" s="17"/>
      <c r="K868" s="19"/>
      <c r="L868" s="19"/>
      <c r="M868" s="19"/>
      <c r="N868" s="74"/>
      <c r="O868" s="74"/>
      <c r="P868" s="74"/>
      <c r="Q868" s="74"/>
      <c r="R868" s="78"/>
      <c r="S868" s="78"/>
      <c r="T868" s="74"/>
      <c r="U868" s="74"/>
      <c r="V868" s="74"/>
      <c r="W868" s="74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6.5" customHeight="1">
      <c r="A869" s="1"/>
      <c r="B869" s="17"/>
      <c r="C869" s="254"/>
      <c r="D869" s="17"/>
      <c r="E869" s="278"/>
      <c r="F869" s="17"/>
      <c r="G869" s="18"/>
      <c r="H869" s="17"/>
      <c r="I869" s="17"/>
      <c r="J869" s="17"/>
      <c r="K869" s="19"/>
      <c r="L869" s="19"/>
      <c r="M869" s="19"/>
      <c r="N869" s="74"/>
      <c r="O869" s="74"/>
      <c r="P869" s="74"/>
      <c r="Q869" s="74"/>
      <c r="R869" s="78"/>
      <c r="S869" s="78"/>
      <c r="T869" s="74"/>
      <c r="U869" s="74"/>
      <c r="V869" s="74"/>
      <c r="W869" s="74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6.5" customHeight="1">
      <c r="A870" s="1"/>
      <c r="B870" s="17"/>
      <c r="C870" s="254"/>
      <c r="D870" s="17"/>
      <c r="E870" s="278"/>
      <c r="F870" s="17"/>
      <c r="G870" s="18"/>
      <c r="H870" s="17"/>
      <c r="I870" s="17"/>
      <c r="J870" s="17"/>
      <c r="K870" s="19"/>
      <c r="L870" s="19"/>
      <c r="M870" s="19"/>
      <c r="N870" s="74"/>
      <c r="O870" s="74"/>
      <c r="P870" s="74"/>
      <c r="Q870" s="74"/>
      <c r="R870" s="78"/>
      <c r="S870" s="78"/>
      <c r="T870" s="74"/>
      <c r="U870" s="74"/>
      <c r="V870" s="74"/>
      <c r="W870" s="74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6.5" customHeight="1">
      <c r="A871" s="1"/>
      <c r="B871" s="17"/>
      <c r="C871" s="254"/>
      <c r="D871" s="17"/>
      <c r="E871" s="278"/>
      <c r="F871" s="17"/>
      <c r="G871" s="18"/>
      <c r="H871" s="17"/>
      <c r="I871" s="17"/>
      <c r="J871" s="17"/>
      <c r="K871" s="19"/>
      <c r="L871" s="19"/>
      <c r="M871" s="19"/>
      <c r="N871" s="74"/>
      <c r="O871" s="74"/>
      <c r="P871" s="74"/>
      <c r="Q871" s="74"/>
      <c r="R871" s="78"/>
      <c r="S871" s="78"/>
      <c r="T871" s="74"/>
      <c r="U871" s="74"/>
      <c r="V871" s="74"/>
      <c r="W871" s="74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6.5" customHeight="1">
      <c r="A872" s="1"/>
      <c r="B872" s="17"/>
      <c r="C872" s="254"/>
      <c r="D872" s="17"/>
      <c r="E872" s="278"/>
      <c r="F872" s="17"/>
      <c r="G872" s="18"/>
      <c r="H872" s="17"/>
      <c r="I872" s="17"/>
      <c r="J872" s="17"/>
      <c r="K872" s="19"/>
      <c r="L872" s="19"/>
      <c r="M872" s="19"/>
      <c r="N872" s="74"/>
      <c r="O872" s="74"/>
      <c r="P872" s="74"/>
      <c r="Q872" s="74"/>
      <c r="R872" s="78"/>
      <c r="S872" s="78"/>
      <c r="T872" s="74"/>
      <c r="U872" s="74"/>
      <c r="V872" s="74"/>
      <c r="W872" s="74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6.5" customHeight="1">
      <c r="A873" s="1"/>
      <c r="B873" s="17"/>
      <c r="C873" s="254"/>
      <c r="D873" s="17"/>
      <c r="E873" s="278"/>
      <c r="F873" s="17"/>
      <c r="G873" s="18"/>
      <c r="H873" s="17"/>
      <c r="I873" s="17"/>
      <c r="J873" s="17"/>
      <c r="K873" s="19"/>
      <c r="L873" s="19"/>
      <c r="M873" s="19"/>
      <c r="N873" s="74"/>
      <c r="O873" s="74"/>
      <c r="P873" s="74"/>
      <c r="Q873" s="74"/>
      <c r="R873" s="78"/>
      <c r="S873" s="78"/>
      <c r="T873" s="74"/>
      <c r="U873" s="74"/>
      <c r="V873" s="74"/>
      <c r="W873" s="74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6.5" customHeight="1">
      <c r="A874" s="1"/>
      <c r="B874" s="17"/>
      <c r="C874" s="254"/>
      <c r="D874" s="17"/>
      <c r="E874" s="278"/>
      <c r="F874" s="17"/>
      <c r="G874" s="18"/>
      <c r="H874" s="17"/>
      <c r="I874" s="17"/>
      <c r="J874" s="17"/>
      <c r="K874" s="19"/>
      <c r="L874" s="19"/>
      <c r="M874" s="19"/>
      <c r="N874" s="74"/>
      <c r="O874" s="74"/>
      <c r="P874" s="74"/>
      <c r="Q874" s="74"/>
      <c r="R874" s="78"/>
      <c r="S874" s="78"/>
      <c r="T874" s="74"/>
      <c r="U874" s="74"/>
      <c r="V874" s="74"/>
      <c r="W874" s="74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6.5" customHeight="1">
      <c r="A875" s="1"/>
      <c r="B875" s="17"/>
      <c r="C875" s="254"/>
      <c r="D875" s="17"/>
      <c r="E875" s="278"/>
      <c r="F875" s="17"/>
      <c r="G875" s="18"/>
      <c r="H875" s="17"/>
      <c r="I875" s="17"/>
      <c r="J875" s="17"/>
      <c r="K875" s="19"/>
      <c r="L875" s="19"/>
      <c r="M875" s="19"/>
      <c r="N875" s="74"/>
      <c r="O875" s="74"/>
      <c r="P875" s="74"/>
      <c r="Q875" s="74"/>
      <c r="R875" s="78"/>
      <c r="S875" s="78"/>
      <c r="T875" s="74"/>
      <c r="U875" s="74"/>
      <c r="V875" s="74"/>
      <c r="W875" s="74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6.5" customHeight="1">
      <c r="A876" s="1"/>
      <c r="B876" s="17"/>
      <c r="C876" s="254"/>
      <c r="D876" s="17"/>
      <c r="E876" s="278"/>
      <c r="F876" s="17"/>
      <c r="G876" s="18"/>
      <c r="H876" s="17"/>
      <c r="I876" s="17"/>
      <c r="J876" s="17"/>
      <c r="K876" s="19"/>
      <c r="L876" s="19"/>
      <c r="M876" s="19"/>
      <c r="N876" s="74"/>
      <c r="O876" s="74"/>
      <c r="P876" s="74"/>
      <c r="Q876" s="74"/>
      <c r="R876" s="78"/>
      <c r="S876" s="78"/>
      <c r="T876" s="74"/>
      <c r="U876" s="74"/>
      <c r="V876" s="74"/>
      <c r="W876" s="74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6.5" customHeight="1">
      <c r="A877" s="1"/>
      <c r="B877" s="17"/>
      <c r="C877" s="254"/>
      <c r="D877" s="17"/>
      <c r="E877" s="278"/>
      <c r="F877" s="17"/>
      <c r="G877" s="18"/>
      <c r="H877" s="17"/>
      <c r="I877" s="17"/>
      <c r="J877" s="17"/>
      <c r="K877" s="19"/>
      <c r="L877" s="19"/>
      <c r="M877" s="19"/>
      <c r="N877" s="74"/>
      <c r="O877" s="74"/>
      <c r="P877" s="74"/>
      <c r="Q877" s="74"/>
      <c r="R877" s="78"/>
      <c r="S877" s="78"/>
      <c r="T877" s="74"/>
      <c r="U877" s="74"/>
      <c r="V877" s="74"/>
      <c r="W877" s="74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6.5" customHeight="1">
      <c r="A878" s="1"/>
      <c r="B878" s="17"/>
      <c r="C878" s="254"/>
      <c r="D878" s="17"/>
      <c r="E878" s="278"/>
      <c r="F878" s="17"/>
      <c r="G878" s="18"/>
      <c r="H878" s="17"/>
      <c r="I878" s="17"/>
      <c r="J878" s="17"/>
      <c r="K878" s="19"/>
      <c r="L878" s="19"/>
      <c r="M878" s="19"/>
      <c r="N878" s="74"/>
      <c r="O878" s="74"/>
      <c r="P878" s="74"/>
      <c r="Q878" s="74"/>
      <c r="R878" s="78"/>
      <c r="S878" s="78"/>
      <c r="T878" s="74"/>
      <c r="U878" s="74"/>
      <c r="V878" s="74"/>
      <c r="W878" s="74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6.5" customHeight="1">
      <c r="A879" s="1"/>
      <c r="B879" s="17"/>
      <c r="C879" s="254"/>
      <c r="D879" s="17"/>
      <c r="E879" s="278"/>
      <c r="F879" s="17"/>
      <c r="G879" s="18"/>
      <c r="H879" s="17"/>
      <c r="I879" s="17"/>
      <c r="J879" s="17"/>
      <c r="K879" s="19"/>
      <c r="L879" s="19"/>
      <c r="M879" s="19"/>
      <c r="N879" s="74"/>
      <c r="O879" s="74"/>
      <c r="P879" s="74"/>
      <c r="Q879" s="74"/>
      <c r="R879" s="78"/>
      <c r="S879" s="78"/>
      <c r="T879" s="74"/>
      <c r="U879" s="74"/>
      <c r="V879" s="74"/>
      <c r="W879" s="74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6.5" customHeight="1">
      <c r="A880" s="1"/>
      <c r="B880" s="17"/>
      <c r="C880" s="254"/>
      <c r="D880" s="17"/>
      <c r="E880" s="278"/>
      <c r="F880" s="17"/>
      <c r="G880" s="18"/>
      <c r="H880" s="17"/>
      <c r="I880" s="17"/>
      <c r="J880" s="17"/>
      <c r="K880" s="19"/>
      <c r="L880" s="19"/>
      <c r="M880" s="19"/>
      <c r="N880" s="74"/>
      <c r="O880" s="74"/>
      <c r="P880" s="74"/>
      <c r="Q880" s="74"/>
      <c r="R880" s="78"/>
      <c r="S880" s="78"/>
      <c r="T880" s="74"/>
      <c r="U880" s="74"/>
      <c r="V880" s="74"/>
      <c r="W880" s="74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6.5" customHeight="1">
      <c r="A881" s="1"/>
      <c r="B881" s="17"/>
      <c r="C881" s="254"/>
      <c r="D881" s="17"/>
      <c r="E881" s="278"/>
      <c r="F881" s="17"/>
      <c r="G881" s="18"/>
      <c r="H881" s="17"/>
      <c r="I881" s="17"/>
      <c r="J881" s="17"/>
      <c r="K881" s="19"/>
      <c r="L881" s="19"/>
      <c r="M881" s="19"/>
      <c r="N881" s="74"/>
      <c r="O881" s="74"/>
      <c r="P881" s="74"/>
      <c r="Q881" s="74"/>
      <c r="R881" s="78"/>
      <c r="S881" s="78"/>
      <c r="T881" s="74"/>
      <c r="U881" s="74"/>
      <c r="V881" s="74"/>
      <c r="W881" s="74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6.5" customHeight="1">
      <c r="A882" s="1"/>
      <c r="B882" s="17"/>
      <c r="C882" s="254"/>
      <c r="D882" s="17"/>
      <c r="E882" s="278"/>
      <c r="F882" s="17"/>
      <c r="G882" s="18"/>
      <c r="H882" s="17"/>
      <c r="I882" s="17"/>
      <c r="J882" s="17"/>
      <c r="K882" s="19"/>
      <c r="L882" s="19"/>
      <c r="M882" s="19"/>
      <c r="N882" s="74"/>
      <c r="O882" s="74"/>
      <c r="P882" s="74"/>
      <c r="Q882" s="74"/>
      <c r="R882" s="78"/>
      <c r="S882" s="78"/>
      <c r="T882" s="74"/>
      <c r="U882" s="74"/>
      <c r="V882" s="74"/>
      <c r="W882" s="74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6.5" customHeight="1">
      <c r="A883" s="1"/>
      <c r="B883" s="17"/>
      <c r="C883" s="254"/>
      <c r="D883" s="17"/>
      <c r="E883" s="278"/>
      <c r="F883" s="17"/>
      <c r="G883" s="18"/>
      <c r="H883" s="17"/>
      <c r="I883" s="17"/>
      <c r="J883" s="17"/>
      <c r="K883" s="19"/>
      <c r="L883" s="19"/>
      <c r="M883" s="19"/>
      <c r="N883" s="74"/>
      <c r="O883" s="74"/>
      <c r="P883" s="74"/>
      <c r="Q883" s="74"/>
      <c r="R883" s="78"/>
      <c r="S883" s="78"/>
      <c r="T883" s="74"/>
      <c r="U883" s="74"/>
      <c r="V883" s="74"/>
      <c r="W883" s="74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6.5" customHeight="1">
      <c r="A884" s="1"/>
      <c r="B884" s="17"/>
      <c r="C884" s="254"/>
      <c r="D884" s="17"/>
      <c r="E884" s="278"/>
      <c r="F884" s="17"/>
      <c r="G884" s="18"/>
      <c r="H884" s="17"/>
      <c r="I884" s="17"/>
      <c r="J884" s="17"/>
      <c r="K884" s="19"/>
      <c r="L884" s="19"/>
      <c r="M884" s="19"/>
      <c r="N884" s="74"/>
      <c r="O884" s="74"/>
      <c r="P884" s="74"/>
      <c r="Q884" s="74"/>
      <c r="R884" s="78"/>
      <c r="S884" s="78"/>
      <c r="T884" s="74"/>
      <c r="U884" s="74"/>
      <c r="V884" s="74"/>
      <c r="W884" s="74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6.5" customHeight="1">
      <c r="A885" s="1"/>
      <c r="B885" s="17"/>
      <c r="C885" s="254"/>
      <c r="D885" s="17"/>
      <c r="E885" s="278"/>
      <c r="F885" s="17"/>
      <c r="G885" s="18"/>
      <c r="H885" s="17"/>
      <c r="I885" s="17"/>
      <c r="J885" s="17"/>
      <c r="K885" s="19"/>
      <c r="L885" s="19"/>
      <c r="M885" s="19"/>
      <c r="N885" s="74"/>
      <c r="O885" s="74"/>
      <c r="P885" s="74"/>
      <c r="Q885" s="74"/>
      <c r="R885" s="78"/>
      <c r="S885" s="78"/>
      <c r="T885" s="74"/>
      <c r="U885" s="74"/>
      <c r="V885" s="74"/>
      <c r="W885" s="74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6.5" customHeight="1">
      <c r="A886" s="1"/>
      <c r="B886" s="17"/>
      <c r="C886" s="254"/>
      <c r="D886" s="17"/>
      <c r="E886" s="278"/>
      <c r="F886" s="17"/>
      <c r="G886" s="18"/>
      <c r="H886" s="17"/>
      <c r="I886" s="17"/>
      <c r="J886" s="17"/>
      <c r="K886" s="19"/>
      <c r="L886" s="19"/>
      <c r="M886" s="19"/>
      <c r="N886" s="74"/>
      <c r="O886" s="74"/>
      <c r="P886" s="74"/>
      <c r="Q886" s="74"/>
      <c r="R886" s="78"/>
      <c r="S886" s="78"/>
      <c r="T886" s="74"/>
      <c r="U886" s="74"/>
      <c r="V886" s="74"/>
      <c r="W886" s="74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6.5" customHeight="1">
      <c r="A887" s="1"/>
      <c r="B887" s="17"/>
      <c r="C887" s="254"/>
      <c r="D887" s="17"/>
      <c r="E887" s="278"/>
      <c r="F887" s="17"/>
      <c r="G887" s="18"/>
      <c r="H887" s="17"/>
      <c r="I887" s="17"/>
      <c r="J887" s="17"/>
      <c r="K887" s="19"/>
      <c r="L887" s="19"/>
      <c r="M887" s="19"/>
      <c r="N887" s="74"/>
      <c r="O887" s="74"/>
      <c r="P887" s="74"/>
      <c r="Q887" s="74"/>
      <c r="R887" s="78"/>
      <c r="S887" s="78"/>
      <c r="T887" s="74"/>
      <c r="U887" s="74"/>
      <c r="V887" s="74"/>
      <c r="W887" s="74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6.5" customHeight="1">
      <c r="A888" s="1"/>
      <c r="B888" s="17"/>
      <c r="C888" s="254"/>
      <c r="D888" s="17"/>
      <c r="E888" s="278"/>
      <c r="F888" s="17"/>
      <c r="G888" s="18"/>
      <c r="H888" s="17"/>
      <c r="I888" s="17"/>
      <c r="J888" s="17"/>
      <c r="K888" s="19"/>
      <c r="L888" s="19"/>
      <c r="M888" s="19"/>
      <c r="N888" s="74"/>
      <c r="O888" s="74"/>
      <c r="P888" s="74"/>
      <c r="Q888" s="74"/>
      <c r="R888" s="78"/>
      <c r="S888" s="78"/>
      <c r="T888" s="74"/>
      <c r="U888" s="74"/>
      <c r="V888" s="74"/>
      <c r="W888" s="74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6.5" customHeight="1">
      <c r="A889" s="1"/>
      <c r="B889" s="17"/>
      <c r="C889" s="254"/>
      <c r="D889" s="17"/>
      <c r="E889" s="278"/>
      <c r="F889" s="17"/>
      <c r="G889" s="18"/>
      <c r="H889" s="17"/>
      <c r="I889" s="17"/>
      <c r="J889" s="17"/>
      <c r="K889" s="19"/>
      <c r="L889" s="19"/>
      <c r="M889" s="19"/>
      <c r="N889" s="74"/>
      <c r="O889" s="74"/>
      <c r="P889" s="74"/>
      <c r="Q889" s="74"/>
      <c r="R889" s="78"/>
      <c r="S889" s="78"/>
      <c r="T889" s="74"/>
      <c r="U889" s="74"/>
      <c r="V889" s="74"/>
      <c r="W889" s="74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6.5" customHeight="1">
      <c r="A890" s="1"/>
      <c r="B890" s="17"/>
      <c r="C890" s="254"/>
      <c r="D890" s="17"/>
      <c r="E890" s="278"/>
      <c r="F890" s="17"/>
      <c r="G890" s="18"/>
      <c r="H890" s="17"/>
      <c r="I890" s="17"/>
      <c r="J890" s="17"/>
      <c r="K890" s="19"/>
      <c r="L890" s="19"/>
      <c r="M890" s="19"/>
      <c r="N890" s="74"/>
      <c r="O890" s="74"/>
      <c r="P890" s="74"/>
      <c r="Q890" s="74"/>
      <c r="R890" s="78"/>
      <c r="S890" s="78"/>
      <c r="T890" s="74"/>
      <c r="U890" s="74"/>
      <c r="V890" s="74"/>
      <c r="W890" s="74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6.5" customHeight="1">
      <c r="A891" s="1"/>
      <c r="B891" s="17"/>
      <c r="C891" s="254"/>
      <c r="D891" s="17"/>
      <c r="E891" s="278"/>
      <c r="F891" s="17"/>
      <c r="G891" s="18"/>
      <c r="H891" s="17"/>
      <c r="I891" s="17"/>
      <c r="J891" s="17"/>
      <c r="K891" s="19"/>
      <c r="L891" s="19"/>
      <c r="M891" s="19"/>
      <c r="N891" s="74"/>
      <c r="O891" s="74"/>
      <c r="P891" s="74"/>
      <c r="Q891" s="74"/>
      <c r="R891" s="78"/>
      <c r="S891" s="78"/>
      <c r="T891" s="74"/>
      <c r="U891" s="74"/>
      <c r="V891" s="74"/>
      <c r="W891" s="74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6.5" customHeight="1">
      <c r="A892" s="1"/>
      <c r="B892" s="17"/>
      <c r="C892" s="254"/>
      <c r="D892" s="17"/>
      <c r="E892" s="278"/>
      <c r="F892" s="17"/>
      <c r="G892" s="18"/>
      <c r="H892" s="17"/>
      <c r="I892" s="17"/>
      <c r="J892" s="17"/>
      <c r="K892" s="19"/>
      <c r="L892" s="19"/>
      <c r="M892" s="19"/>
      <c r="N892" s="74"/>
      <c r="O892" s="74"/>
      <c r="P892" s="74"/>
      <c r="Q892" s="74"/>
      <c r="R892" s="78"/>
      <c r="S892" s="78"/>
      <c r="T892" s="74"/>
      <c r="U892" s="74"/>
      <c r="V892" s="74"/>
      <c r="W892" s="74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6.5" customHeight="1">
      <c r="A893" s="1"/>
      <c r="B893" s="17"/>
      <c r="C893" s="254"/>
      <c r="D893" s="17"/>
      <c r="E893" s="278"/>
      <c r="F893" s="17"/>
      <c r="G893" s="18"/>
      <c r="H893" s="17"/>
      <c r="I893" s="17"/>
      <c r="J893" s="17"/>
      <c r="K893" s="19"/>
      <c r="L893" s="19"/>
      <c r="M893" s="19"/>
      <c r="N893" s="74"/>
      <c r="O893" s="74"/>
      <c r="P893" s="74"/>
      <c r="Q893" s="74"/>
      <c r="R893" s="78"/>
      <c r="S893" s="78"/>
      <c r="T893" s="74"/>
      <c r="U893" s="74"/>
      <c r="V893" s="74"/>
      <c r="W893" s="74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6.5" customHeight="1">
      <c r="A894" s="1"/>
      <c r="B894" s="17"/>
      <c r="C894" s="254"/>
      <c r="D894" s="17"/>
      <c r="E894" s="278"/>
      <c r="F894" s="17"/>
      <c r="G894" s="18"/>
      <c r="H894" s="17"/>
      <c r="I894" s="17"/>
      <c r="J894" s="17"/>
      <c r="K894" s="19"/>
      <c r="L894" s="19"/>
      <c r="M894" s="19"/>
      <c r="N894" s="74"/>
      <c r="O894" s="74"/>
      <c r="P894" s="74"/>
      <c r="Q894" s="74"/>
      <c r="R894" s="78"/>
      <c r="S894" s="78"/>
      <c r="T894" s="74"/>
      <c r="U894" s="74"/>
      <c r="V894" s="74"/>
      <c r="W894" s="74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6.5" customHeight="1">
      <c r="A895" s="1"/>
      <c r="B895" s="17"/>
      <c r="C895" s="254"/>
      <c r="D895" s="17"/>
      <c r="E895" s="278"/>
      <c r="F895" s="17"/>
      <c r="G895" s="18"/>
      <c r="H895" s="17"/>
      <c r="I895" s="17"/>
      <c r="J895" s="17"/>
      <c r="K895" s="19"/>
      <c r="L895" s="19"/>
      <c r="M895" s="19"/>
      <c r="N895" s="74"/>
      <c r="O895" s="74"/>
      <c r="P895" s="74"/>
      <c r="Q895" s="74"/>
      <c r="R895" s="78"/>
      <c r="S895" s="78"/>
      <c r="T895" s="74"/>
      <c r="U895" s="74"/>
      <c r="V895" s="74"/>
      <c r="W895" s="74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6.5" customHeight="1">
      <c r="A896" s="1"/>
      <c r="B896" s="17"/>
      <c r="C896" s="254"/>
      <c r="D896" s="17"/>
      <c r="E896" s="278"/>
      <c r="F896" s="17"/>
      <c r="G896" s="18"/>
      <c r="H896" s="17"/>
      <c r="I896" s="17"/>
      <c r="J896" s="17"/>
      <c r="K896" s="19"/>
      <c r="L896" s="19"/>
      <c r="M896" s="19"/>
      <c r="N896" s="74"/>
      <c r="O896" s="74"/>
      <c r="P896" s="74"/>
      <c r="Q896" s="74"/>
      <c r="R896" s="78"/>
      <c r="S896" s="78"/>
      <c r="T896" s="74"/>
      <c r="U896" s="74"/>
      <c r="V896" s="74"/>
      <c r="W896" s="74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6.5" customHeight="1">
      <c r="A897" s="1"/>
      <c r="B897" s="17"/>
      <c r="C897" s="254"/>
      <c r="D897" s="17"/>
      <c r="E897" s="278"/>
      <c r="F897" s="17"/>
      <c r="G897" s="18"/>
      <c r="H897" s="17"/>
      <c r="I897" s="17"/>
      <c r="J897" s="17"/>
      <c r="K897" s="19"/>
      <c r="L897" s="19"/>
      <c r="M897" s="19"/>
      <c r="N897" s="74"/>
      <c r="O897" s="74"/>
      <c r="P897" s="74"/>
      <c r="Q897" s="74"/>
      <c r="R897" s="78"/>
      <c r="S897" s="78"/>
      <c r="T897" s="74"/>
      <c r="U897" s="74"/>
      <c r="V897" s="74"/>
      <c r="W897" s="74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6.5" customHeight="1">
      <c r="A898" s="1"/>
      <c r="B898" s="17"/>
      <c r="C898" s="254"/>
      <c r="D898" s="17"/>
      <c r="E898" s="278"/>
      <c r="F898" s="17"/>
      <c r="G898" s="18"/>
      <c r="H898" s="17"/>
      <c r="I898" s="17"/>
      <c r="J898" s="17"/>
      <c r="K898" s="19"/>
      <c r="L898" s="19"/>
      <c r="M898" s="19"/>
      <c r="N898" s="74"/>
      <c r="O898" s="74"/>
      <c r="P898" s="74"/>
      <c r="Q898" s="74"/>
      <c r="R898" s="78"/>
      <c r="S898" s="78"/>
      <c r="T898" s="74"/>
      <c r="U898" s="74"/>
      <c r="V898" s="74"/>
      <c r="W898" s="74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6.5" customHeight="1">
      <c r="A899" s="1"/>
      <c r="B899" s="17"/>
      <c r="C899" s="254"/>
      <c r="D899" s="17"/>
      <c r="E899" s="278"/>
      <c r="F899" s="17"/>
      <c r="G899" s="18"/>
      <c r="H899" s="17"/>
      <c r="I899" s="17"/>
      <c r="J899" s="17"/>
      <c r="K899" s="19"/>
      <c r="L899" s="19"/>
      <c r="M899" s="19"/>
      <c r="N899" s="74"/>
      <c r="O899" s="74"/>
      <c r="P899" s="74"/>
      <c r="Q899" s="74"/>
      <c r="R899" s="78"/>
      <c r="S899" s="78"/>
      <c r="T899" s="74"/>
      <c r="U899" s="74"/>
      <c r="V899" s="74"/>
      <c r="W899" s="74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6.5" customHeight="1">
      <c r="A900" s="1"/>
      <c r="B900" s="17"/>
      <c r="C900" s="254"/>
      <c r="D900" s="17"/>
      <c r="E900" s="278"/>
      <c r="F900" s="17"/>
      <c r="G900" s="18"/>
      <c r="H900" s="17"/>
      <c r="I900" s="17"/>
      <c r="J900" s="17"/>
      <c r="K900" s="19"/>
      <c r="L900" s="19"/>
      <c r="M900" s="19"/>
      <c r="N900" s="74"/>
      <c r="O900" s="74"/>
      <c r="P900" s="74"/>
      <c r="Q900" s="74"/>
      <c r="R900" s="78"/>
      <c r="S900" s="78"/>
      <c r="T900" s="74"/>
      <c r="U900" s="74"/>
      <c r="V900" s="74"/>
      <c r="W900" s="74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6.5" customHeight="1">
      <c r="A901" s="1"/>
      <c r="B901" s="17"/>
      <c r="C901" s="254"/>
      <c r="D901" s="17"/>
      <c r="E901" s="278"/>
      <c r="F901" s="17"/>
      <c r="G901" s="18"/>
      <c r="H901" s="17"/>
      <c r="I901" s="17"/>
      <c r="J901" s="17"/>
      <c r="K901" s="19"/>
      <c r="L901" s="19"/>
      <c r="M901" s="19"/>
      <c r="N901" s="74"/>
      <c r="O901" s="74"/>
      <c r="P901" s="74"/>
      <c r="Q901" s="74"/>
      <c r="R901" s="78"/>
      <c r="S901" s="78"/>
      <c r="T901" s="74"/>
      <c r="U901" s="74"/>
      <c r="V901" s="74"/>
      <c r="W901" s="74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6.5" customHeight="1">
      <c r="A902" s="1"/>
      <c r="B902" s="17"/>
      <c r="C902" s="254"/>
      <c r="D902" s="17"/>
      <c r="E902" s="278"/>
      <c r="F902" s="17"/>
      <c r="G902" s="18"/>
      <c r="H902" s="17"/>
      <c r="I902" s="17"/>
      <c r="J902" s="17"/>
      <c r="K902" s="19"/>
      <c r="L902" s="19"/>
      <c r="M902" s="19"/>
      <c r="N902" s="74"/>
      <c r="O902" s="74"/>
      <c r="P902" s="74"/>
      <c r="Q902" s="74"/>
      <c r="R902" s="78"/>
      <c r="S902" s="78"/>
      <c r="T902" s="74"/>
      <c r="U902" s="74"/>
      <c r="V902" s="74"/>
      <c r="W902" s="74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6.5" customHeight="1">
      <c r="A903" s="1"/>
      <c r="B903" s="17"/>
      <c r="C903" s="254"/>
      <c r="D903" s="17"/>
      <c r="E903" s="278"/>
      <c r="F903" s="17"/>
      <c r="G903" s="18"/>
      <c r="H903" s="17"/>
      <c r="I903" s="17"/>
      <c r="J903" s="17"/>
      <c r="K903" s="19"/>
      <c r="L903" s="19"/>
      <c r="M903" s="19"/>
      <c r="N903" s="74"/>
      <c r="O903" s="74"/>
      <c r="P903" s="74"/>
      <c r="Q903" s="74"/>
      <c r="R903" s="78"/>
      <c r="S903" s="78"/>
      <c r="T903" s="74"/>
      <c r="U903" s="74"/>
      <c r="V903" s="74"/>
      <c r="W903" s="74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6.5" customHeight="1">
      <c r="A904" s="1"/>
      <c r="B904" s="17"/>
      <c r="C904" s="254"/>
      <c r="D904" s="17"/>
      <c r="E904" s="278"/>
      <c r="F904" s="17"/>
      <c r="G904" s="18"/>
      <c r="H904" s="17"/>
      <c r="I904" s="17"/>
      <c r="J904" s="17"/>
      <c r="K904" s="19"/>
      <c r="L904" s="19"/>
      <c r="M904" s="19"/>
      <c r="N904" s="74"/>
      <c r="O904" s="74"/>
      <c r="P904" s="74"/>
      <c r="Q904" s="74"/>
      <c r="R904" s="78"/>
      <c r="S904" s="78"/>
      <c r="T904" s="74"/>
      <c r="U904" s="74"/>
      <c r="V904" s="74"/>
      <c r="W904" s="74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6.5" customHeight="1">
      <c r="A905" s="1"/>
      <c r="B905" s="17"/>
      <c r="C905" s="254"/>
      <c r="D905" s="17"/>
      <c r="E905" s="278"/>
      <c r="F905" s="17"/>
      <c r="G905" s="18"/>
      <c r="H905" s="17"/>
      <c r="I905" s="17"/>
      <c r="J905" s="17"/>
      <c r="K905" s="19"/>
      <c r="L905" s="19"/>
      <c r="M905" s="19"/>
      <c r="N905" s="74"/>
      <c r="O905" s="74"/>
      <c r="P905" s="74"/>
      <c r="Q905" s="74"/>
      <c r="R905" s="78"/>
      <c r="S905" s="78"/>
      <c r="T905" s="74"/>
      <c r="U905" s="74"/>
      <c r="V905" s="74"/>
      <c r="W905" s="74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6.5" customHeight="1">
      <c r="A906" s="1"/>
      <c r="B906" s="17"/>
      <c r="C906" s="254"/>
      <c r="D906" s="17"/>
      <c r="E906" s="278"/>
      <c r="F906" s="17"/>
      <c r="G906" s="18"/>
      <c r="H906" s="17"/>
      <c r="I906" s="17"/>
      <c r="J906" s="17"/>
      <c r="K906" s="19"/>
      <c r="L906" s="19"/>
      <c r="M906" s="19"/>
      <c r="N906" s="74"/>
      <c r="O906" s="74"/>
      <c r="P906" s="74"/>
      <c r="Q906" s="74"/>
      <c r="R906" s="78"/>
      <c r="S906" s="78"/>
      <c r="T906" s="74"/>
      <c r="U906" s="74"/>
      <c r="V906" s="74"/>
      <c r="W906" s="74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6.5" customHeight="1">
      <c r="A907" s="1"/>
      <c r="B907" s="17"/>
      <c r="C907" s="254"/>
      <c r="D907" s="17"/>
      <c r="E907" s="278"/>
      <c r="F907" s="17"/>
      <c r="G907" s="18"/>
      <c r="H907" s="17"/>
      <c r="I907" s="17"/>
      <c r="J907" s="17"/>
      <c r="K907" s="19"/>
      <c r="L907" s="19"/>
      <c r="M907" s="19"/>
      <c r="N907" s="74"/>
      <c r="O907" s="74"/>
      <c r="P907" s="74"/>
      <c r="Q907" s="74"/>
      <c r="R907" s="78"/>
      <c r="S907" s="78"/>
      <c r="T907" s="74"/>
      <c r="U907" s="74"/>
      <c r="V907" s="74"/>
      <c r="W907" s="74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6.5" customHeight="1">
      <c r="A908" s="1"/>
      <c r="B908" s="17"/>
      <c r="C908" s="254"/>
      <c r="D908" s="17"/>
      <c r="E908" s="278"/>
      <c r="F908" s="17"/>
      <c r="G908" s="18"/>
      <c r="H908" s="17"/>
      <c r="I908" s="17"/>
      <c r="J908" s="17"/>
      <c r="K908" s="19"/>
      <c r="L908" s="19"/>
      <c r="M908" s="19"/>
      <c r="N908" s="74"/>
      <c r="O908" s="74"/>
      <c r="P908" s="74"/>
      <c r="Q908" s="74"/>
      <c r="R908" s="78"/>
      <c r="S908" s="78"/>
      <c r="T908" s="74"/>
      <c r="U908" s="74"/>
      <c r="V908" s="74"/>
      <c r="W908" s="74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6.5" customHeight="1">
      <c r="A909" s="1"/>
      <c r="B909" s="17"/>
      <c r="C909" s="254"/>
      <c r="D909" s="17"/>
      <c r="E909" s="278"/>
      <c r="F909" s="17"/>
      <c r="G909" s="18"/>
      <c r="H909" s="17"/>
      <c r="I909" s="17"/>
      <c r="J909" s="17"/>
      <c r="K909" s="19"/>
      <c r="L909" s="19"/>
      <c r="M909" s="19"/>
      <c r="N909" s="74"/>
      <c r="O909" s="74"/>
      <c r="P909" s="74"/>
      <c r="Q909" s="74"/>
      <c r="R909" s="78"/>
      <c r="S909" s="78"/>
      <c r="T909" s="74"/>
      <c r="U909" s="74"/>
      <c r="V909" s="74"/>
      <c r="W909" s="74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6.5" customHeight="1">
      <c r="A910" s="1"/>
      <c r="B910" s="17"/>
      <c r="C910" s="254"/>
      <c r="D910" s="17"/>
      <c r="E910" s="278"/>
      <c r="F910" s="17"/>
      <c r="G910" s="18"/>
      <c r="H910" s="17"/>
      <c r="I910" s="17"/>
      <c r="J910" s="17"/>
      <c r="K910" s="19"/>
      <c r="L910" s="19"/>
      <c r="M910" s="19"/>
      <c r="N910" s="74"/>
      <c r="O910" s="74"/>
      <c r="P910" s="74"/>
      <c r="Q910" s="74"/>
      <c r="R910" s="78"/>
      <c r="S910" s="78"/>
      <c r="T910" s="74"/>
      <c r="U910" s="74"/>
      <c r="V910" s="74"/>
      <c r="W910" s="74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6.5" customHeight="1">
      <c r="A911" s="1"/>
      <c r="B911" s="17"/>
      <c r="C911" s="254"/>
      <c r="D911" s="17"/>
      <c r="E911" s="278"/>
      <c r="F911" s="17"/>
      <c r="G911" s="18"/>
      <c r="H911" s="17"/>
      <c r="I911" s="17"/>
      <c r="J911" s="17"/>
      <c r="K911" s="19"/>
      <c r="L911" s="19"/>
      <c r="M911" s="19"/>
      <c r="N911" s="74"/>
      <c r="O911" s="74"/>
      <c r="P911" s="74"/>
      <c r="Q911" s="74"/>
      <c r="R911" s="78"/>
      <c r="S911" s="78"/>
      <c r="T911" s="74"/>
      <c r="U911" s="74"/>
      <c r="V911" s="74"/>
      <c r="W911" s="74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6.5" customHeight="1">
      <c r="A912" s="1"/>
      <c r="B912" s="17"/>
      <c r="C912" s="254"/>
      <c r="D912" s="17"/>
      <c r="E912" s="278"/>
      <c r="F912" s="17"/>
      <c r="G912" s="18"/>
      <c r="H912" s="17"/>
      <c r="I912" s="17"/>
      <c r="J912" s="17"/>
      <c r="K912" s="19"/>
      <c r="L912" s="19"/>
      <c r="M912" s="19"/>
      <c r="N912" s="74"/>
      <c r="O912" s="74"/>
      <c r="P912" s="74"/>
      <c r="Q912" s="74"/>
      <c r="R912" s="78"/>
      <c r="S912" s="78"/>
      <c r="T912" s="74"/>
      <c r="U912" s="74"/>
      <c r="V912" s="74"/>
      <c r="W912" s="74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6.5" customHeight="1">
      <c r="A913" s="1"/>
      <c r="B913" s="17"/>
      <c r="C913" s="254"/>
      <c r="D913" s="17"/>
      <c r="E913" s="278"/>
      <c r="F913" s="17"/>
      <c r="G913" s="18"/>
      <c r="H913" s="17"/>
      <c r="I913" s="17"/>
      <c r="J913" s="17"/>
      <c r="K913" s="19"/>
      <c r="L913" s="19"/>
      <c r="M913" s="19"/>
      <c r="N913" s="74"/>
      <c r="O913" s="74"/>
      <c r="P913" s="74"/>
      <c r="Q913" s="74"/>
      <c r="R913" s="78"/>
      <c r="S913" s="78"/>
      <c r="T913" s="74"/>
      <c r="U913" s="74"/>
      <c r="V913" s="74"/>
      <c r="W913" s="74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6.5" customHeight="1">
      <c r="A914" s="1"/>
      <c r="B914" s="17"/>
      <c r="C914" s="254"/>
      <c r="D914" s="17"/>
      <c r="E914" s="278"/>
      <c r="F914" s="17"/>
      <c r="G914" s="18"/>
      <c r="H914" s="17"/>
      <c r="I914" s="17"/>
      <c r="J914" s="17"/>
      <c r="K914" s="19"/>
      <c r="L914" s="19"/>
      <c r="M914" s="19"/>
      <c r="N914" s="74"/>
      <c r="O914" s="74"/>
      <c r="P914" s="74"/>
      <c r="Q914" s="74"/>
      <c r="R914" s="78"/>
      <c r="S914" s="78"/>
      <c r="T914" s="74"/>
      <c r="U914" s="74"/>
      <c r="V914" s="74"/>
      <c r="W914" s="74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6.5" customHeight="1">
      <c r="A915" s="1"/>
      <c r="B915" s="17"/>
      <c r="C915" s="254"/>
      <c r="D915" s="17"/>
      <c r="E915" s="278"/>
      <c r="F915" s="17"/>
      <c r="G915" s="18"/>
      <c r="H915" s="17"/>
      <c r="I915" s="17"/>
      <c r="J915" s="17"/>
      <c r="K915" s="19"/>
      <c r="L915" s="19"/>
      <c r="M915" s="19"/>
      <c r="N915" s="74"/>
      <c r="O915" s="74"/>
      <c r="P915" s="74"/>
      <c r="Q915" s="74"/>
      <c r="R915" s="78"/>
      <c r="S915" s="78"/>
      <c r="T915" s="74"/>
      <c r="U915" s="74"/>
      <c r="V915" s="74"/>
      <c r="W915" s="74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6.5" customHeight="1">
      <c r="A916" s="1"/>
      <c r="B916" s="17"/>
      <c r="C916" s="254"/>
      <c r="D916" s="17"/>
      <c r="E916" s="278"/>
      <c r="F916" s="17"/>
      <c r="G916" s="18"/>
      <c r="H916" s="17"/>
      <c r="I916" s="17"/>
      <c r="J916" s="17"/>
      <c r="K916" s="19"/>
      <c r="L916" s="19"/>
      <c r="M916" s="19"/>
      <c r="N916" s="74"/>
      <c r="O916" s="74"/>
      <c r="P916" s="74"/>
      <c r="Q916" s="74"/>
      <c r="R916" s="78"/>
      <c r="S916" s="78"/>
      <c r="T916" s="74"/>
      <c r="U916" s="74"/>
      <c r="V916" s="74"/>
      <c r="W916" s="74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6.5" customHeight="1">
      <c r="A917" s="1"/>
      <c r="B917" s="17"/>
      <c r="C917" s="254"/>
      <c r="D917" s="17"/>
      <c r="E917" s="278"/>
      <c r="F917" s="17"/>
      <c r="G917" s="18"/>
      <c r="H917" s="17"/>
      <c r="I917" s="17"/>
      <c r="J917" s="17"/>
      <c r="K917" s="19"/>
      <c r="L917" s="19"/>
      <c r="M917" s="19"/>
      <c r="N917" s="74"/>
      <c r="O917" s="74"/>
      <c r="P917" s="74"/>
      <c r="Q917" s="74"/>
      <c r="R917" s="78"/>
      <c r="S917" s="78"/>
      <c r="T917" s="74"/>
      <c r="U917" s="74"/>
      <c r="V917" s="74"/>
      <c r="W917" s="74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6.5" customHeight="1">
      <c r="A918" s="1"/>
      <c r="B918" s="17"/>
      <c r="C918" s="254"/>
      <c r="D918" s="17"/>
      <c r="E918" s="278"/>
      <c r="F918" s="17"/>
      <c r="G918" s="18"/>
      <c r="H918" s="17"/>
      <c r="I918" s="17"/>
      <c r="J918" s="17"/>
      <c r="K918" s="19"/>
      <c r="L918" s="19"/>
      <c r="M918" s="19"/>
      <c r="N918" s="74"/>
      <c r="O918" s="74"/>
      <c r="P918" s="74"/>
      <c r="Q918" s="74"/>
      <c r="R918" s="78"/>
      <c r="S918" s="78"/>
      <c r="T918" s="74"/>
      <c r="U918" s="74"/>
      <c r="V918" s="74"/>
      <c r="W918" s="74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6.5" customHeight="1">
      <c r="A919" s="1"/>
      <c r="B919" s="17"/>
      <c r="C919" s="254"/>
      <c r="D919" s="17"/>
      <c r="E919" s="278"/>
      <c r="F919" s="17"/>
      <c r="G919" s="18"/>
      <c r="H919" s="17"/>
      <c r="I919" s="17"/>
      <c r="J919" s="17"/>
      <c r="K919" s="19"/>
      <c r="L919" s="19"/>
      <c r="M919" s="19"/>
      <c r="N919" s="74"/>
      <c r="O919" s="74"/>
      <c r="P919" s="74"/>
      <c r="Q919" s="74"/>
      <c r="R919" s="78"/>
      <c r="S919" s="78"/>
      <c r="T919" s="74"/>
      <c r="U919" s="74"/>
      <c r="V919" s="74"/>
      <c r="W919" s="74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6.5" customHeight="1">
      <c r="A920" s="1"/>
      <c r="B920" s="17"/>
      <c r="C920" s="254"/>
      <c r="D920" s="17"/>
      <c r="E920" s="278"/>
      <c r="F920" s="17"/>
      <c r="G920" s="18"/>
      <c r="H920" s="17"/>
      <c r="I920" s="17"/>
      <c r="J920" s="17"/>
      <c r="K920" s="19"/>
      <c r="L920" s="19"/>
      <c r="M920" s="19"/>
      <c r="N920" s="74"/>
      <c r="O920" s="74"/>
      <c r="P920" s="74"/>
      <c r="Q920" s="74"/>
      <c r="R920" s="78"/>
      <c r="S920" s="78"/>
      <c r="T920" s="74"/>
      <c r="U920" s="74"/>
      <c r="V920" s="74"/>
      <c r="W920" s="74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6.5" customHeight="1">
      <c r="A921" s="1"/>
      <c r="B921" s="17"/>
      <c r="C921" s="254"/>
      <c r="D921" s="17"/>
      <c r="E921" s="278"/>
      <c r="F921" s="17"/>
      <c r="G921" s="18"/>
      <c r="H921" s="17"/>
      <c r="I921" s="17"/>
      <c r="J921" s="17"/>
      <c r="K921" s="19"/>
      <c r="L921" s="19"/>
      <c r="M921" s="19"/>
      <c r="N921" s="74"/>
      <c r="O921" s="74"/>
      <c r="P921" s="74"/>
      <c r="Q921" s="74"/>
      <c r="R921" s="78"/>
      <c r="S921" s="78"/>
      <c r="T921" s="74"/>
      <c r="U921" s="74"/>
      <c r="V921" s="74"/>
      <c r="W921" s="74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6.5" customHeight="1">
      <c r="A922" s="1"/>
      <c r="B922" s="17"/>
      <c r="C922" s="254"/>
      <c r="D922" s="17"/>
      <c r="E922" s="278"/>
      <c r="F922" s="17"/>
      <c r="G922" s="18"/>
      <c r="H922" s="17"/>
      <c r="I922" s="17"/>
      <c r="J922" s="17"/>
      <c r="K922" s="19"/>
      <c r="L922" s="19"/>
      <c r="M922" s="19"/>
      <c r="N922" s="74"/>
      <c r="O922" s="74"/>
      <c r="P922" s="74"/>
      <c r="Q922" s="74"/>
      <c r="R922" s="78"/>
      <c r="S922" s="78"/>
      <c r="T922" s="74"/>
      <c r="U922" s="74"/>
      <c r="V922" s="74"/>
      <c r="W922" s="74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6.5" customHeight="1">
      <c r="A923" s="1"/>
      <c r="B923" s="17"/>
      <c r="C923" s="254"/>
      <c r="D923" s="17"/>
      <c r="E923" s="278"/>
      <c r="F923" s="17"/>
      <c r="G923" s="18"/>
      <c r="H923" s="17"/>
      <c r="I923" s="17"/>
      <c r="J923" s="17"/>
      <c r="K923" s="19"/>
      <c r="L923" s="19"/>
      <c r="M923" s="19"/>
      <c r="N923" s="74"/>
      <c r="O923" s="74"/>
      <c r="P923" s="74"/>
      <c r="Q923" s="74"/>
      <c r="R923" s="78"/>
      <c r="S923" s="78"/>
      <c r="T923" s="74"/>
      <c r="U923" s="74"/>
      <c r="V923" s="74"/>
      <c r="W923" s="74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6.5" customHeight="1">
      <c r="A924" s="1"/>
      <c r="B924" s="17"/>
      <c r="C924" s="254"/>
      <c r="D924" s="17"/>
      <c r="E924" s="278"/>
      <c r="F924" s="17"/>
      <c r="G924" s="18"/>
      <c r="H924" s="17"/>
      <c r="I924" s="17"/>
      <c r="J924" s="17"/>
      <c r="K924" s="19"/>
      <c r="L924" s="19"/>
      <c r="M924" s="19"/>
      <c r="N924" s="74"/>
      <c r="O924" s="74"/>
      <c r="P924" s="74"/>
      <c r="Q924" s="74"/>
      <c r="R924" s="78"/>
      <c r="S924" s="78"/>
      <c r="T924" s="74"/>
      <c r="U924" s="74"/>
      <c r="V924" s="74"/>
      <c r="W924" s="74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6.5" customHeight="1">
      <c r="A925" s="1"/>
      <c r="B925" s="17"/>
      <c r="C925" s="254"/>
      <c r="D925" s="17"/>
      <c r="E925" s="278"/>
      <c r="F925" s="17"/>
      <c r="G925" s="18"/>
      <c r="H925" s="17"/>
      <c r="I925" s="17"/>
      <c r="J925" s="17"/>
      <c r="K925" s="19"/>
      <c r="L925" s="19"/>
      <c r="M925" s="19"/>
      <c r="N925" s="74"/>
      <c r="O925" s="74"/>
      <c r="P925" s="74"/>
      <c r="Q925" s="74"/>
      <c r="R925" s="78"/>
      <c r="S925" s="78"/>
      <c r="T925" s="74"/>
      <c r="U925" s="74"/>
      <c r="V925" s="74"/>
      <c r="W925" s="74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6.5" customHeight="1">
      <c r="A926" s="1"/>
      <c r="B926" s="17"/>
      <c r="C926" s="254"/>
      <c r="D926" s="17"/>
      <c r="E926" s="278"/>
      <c r="F926" s="17"/>
      <c r="G926" s="18"/>
      <c r="H926" s="17"/>
      <c r="I926" s="17"/>
      <c r="J926" s="17"/>
      <c r="K926" s="19"/>
      <c r="L926" s="19"/>
      <c r="M926" s="19"/>
      <c r="N926" s="74"/>
      <c r="O926" s="74"/>
      <c r="P926" s="74"/>
      <c r="Q926" s="74"/>
      <c r="R926" s="78"/>
      <c r="S926" s="78"/>
      <c r="T926" s="74"/>
      <c r="U926" s="74"/>
      <c r="V926" s="74"/>
      <c r="W926" s="74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6.5" customHeight="1">
      <c r="A927" s="1"/>
      <c r="B927" s="17"/>
      <c r="C927" s="254"/>
      <c r="D927" s="17"/>
      <c r="E927" s="278"/>
      <c r="F927" s="17"/>
      <c r="G927" s="18"/>
      <c r="H927" s="17"/>
      <c r="I927" s="17"/>
      <c r="J927" s="17"/>
      <c r="K927" s="19"/>
      <c r="L927" s="19"/>
      <c r="M927" s="19"/>
      <c r="N927" s="74"/>
      <c r="O927" s="74"/>
      <c r="P927" s="74"/>
      <c r="Q927" s="74"/>
      <c r="R927" s="78"/>
      <c r="S927" s="78"/>
      <c r="T927" s="74"/>
      <c r="U927" s="74"/>
      <c r="V927" s="74"/>
      <c r="W927" s="74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6.5" customHeight="1">
      <c r="A928" s="1"/>
      <c r="B928" s="17"/>
      <c r="C928" s="254"/>
      <c r="D928" s="17"/>
      <c r="E928" s="278"/>
      <c r="F928" s="17"/>
      <c r="G928" s="18"/>
      <c r="H928" s="17"/>
      <c r="I928" s="17"/>
      <c r="J928" s="17"/>
      <c r="K928" s="19"/>
      <c r="L928" s="19"/>
      <c r="M928" s="19"/>
      <c r="N928" s="74"/>
      <c r="O928" s="74"/>
      <c r="P928" s="74"/>
      <c r="Q928" s="74"/>
      <c r="R928" s="78"/>
      <c r="S928" s="78"/>
      <c r="T928" s="74"/>
      <c r="U928" s="74"/>
      <c r="V928" s="74"/>
      <c r="W928" s="74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6.5" customHeight="1">
      <c r="A929" s="1"/>
      <c r="B929" s="17"/>
      <c r="C929" s="254"/>
      <c r="D929" s="17"/>
      <c r="E929" s="278"/>
      <c r="F929" s="17"/>
      <c r="G929" s="18"/>
      <c r="H929" s="17"/>
      <c r="I929" s="17"/>
      <c r="J929" s="17"/>
      <c r="K929" s="19"/>
      <c r="L929" s="19"/>
      <c r="M929" s="19"/>
      <c r="N929" s="74"/>
      <c r="O929" s="74"/>
      <c r="P929" s="74"/>
      <c r="Q929" s="74"/>
      <c r="R929" s="78"/>
      <c r="S929" s="78"/>
      <c r="T929" s="74"/>
      <c r="U929" s="74"/>
      <c r="V929" s="74"/>
      <c r="W929" s="74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6.5" customHeight="1">
      <c r="A930" s="1"/>
      <c r="B930" s="17"/>
      <c r="C930" s="254"/>
      <c r="D930" s="17"/>
      <c r="E930" s="278"/>
      <c r="F930" s="17"/>
      <c r="G930" s="18"/>
      <c r="H930" s="17"/>
      <c r="I930" s="17"/>
      <c r="J930" s="17"/>
      <c r="K930" s="19"/>
      <c r="L930" s="19"/>
      <c r="M930" s="19"/>
      <c r="N930" s="74"/>
      <c r="O930" s="74"/>
      <c r="P930" s="74"/>
      <c r="Q930" s="74"/>
      <c r="R930" s="78"/>
      <c r="S930" s="78"/>
      <c r="T930" s="74"/>
      <c r="U930" s="74"/>
      <c r="V930" s="74"/>
      <c r="W930" s="74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6.5" customHeight="1">
      <c r="A931" s="1"/>
      <c r="B931" s="17"/>
      <c r="C931" s="254"/>
      <c r="D931" s="17"/>
      <c r="E931" s="278"/>
      <c r="F931" s="17"/>
      <c r="G931" s="18"/>
      <c r="H931" s="17"/>
      <c r="I931" s="17"/>
      <c r="J931" s="17"/>
      <c r="K931" s="19"/>
      <c r="L931" s="19"/>
      <c r="M931" s="19"/>
      <c r="N931" s="74"/>
      <c r="O931" s="74"/>
      <c r="P931" s="74"/>
      <c r="Q931" s="74"/>
      <c r="R931" s="78"/>
      <c r="S931" s="78"/>
      <c r="T931" s="74"/>
      <c r="U931" s="74"/>
      <c r="V931" s="74"/>
      <c r="W931" s="74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</sheetData>
  <sheetProtection algorithmName="SHA-512" hashValue="2TfQySCs4D5kHc6bz7gk4Z9z66bl7keou87H8O8VgtBgNffdREn+LkEwWpv9FnLFW+RuaMfCrd2+89u2WJcaRA==" saltValue="6pszBZgtx8ZlJsXGWNSbaQ==" spinCount="100000" sheet="1" objects="1" scenarios="1"/>
  <mergeCells count="5">
    <mergeCell ref="Y3:AD3"/>
    <mergeCell ref="AE3:AE7"/>
    <mergeCell ref="Y4:AD4"/>
    <mergeCell ref="B1:C1"/>
    <mergeCell ref="D1:M1"/>
  </mergeCells>
  <conditionalFormatting sqref="B4:F4 B5:E600 F5:F633">
    <cfRule type="expression" dxfId="62" priority="4">
      <formula>LEN($B4)&gt;1</formula>
    </cfRule>
  </conditionalFormatting>
  <conditionalFormatting sqref="B4:M4 B5:E600 G5:M600 F5:F633">
    <cfRule type="expression" dxfId="61" priority="21">
      <formula>LEN($B4)&gt;1</formula>
    </cfRule>
  </conditionalFormatting>
  <conditionalFormatting sqref="B4:M400">
    <cfRule type="expression" dxfId="60" priority="1">
      <formula>AND(LEN($B4)&gt;0,OR((NOT(ISERROR(MATCH($H4,$P$4:$P$24,0)))),NOT(ISERROR(MATCH($L4,$P$4:$P$24,0)))))</formula>
    </cfRule>
  </conditionalFormatting>
  <conditionalFormatting sqref="I4:K600">
    <cfRule type="expression" dxfId="59" priority="3">
      <formula>LEN($B4)&gt;1</formula>
    </cfRule>
  </conditionalFormatting>
  <conditionalFormatting sqref="M4:M600">
    <cfRule type="expression" dxfId="58" priority="2">
      <formula>LEN($B4)&gt;1</formula>
    </cfRule>
  </conditionalFormatting>
  <pageMargins left="0.7" right="0.7" top="0.75" bottom="0.75" header="0" footer="0"/>
  <pageSetup scale="6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A2A492-5645-4E6A-8238-DC22F15ACA3D}">
          <x14:formula1>
            <xm:f>SCHEDULES!$X$3:$X$200</xm:f>
          </x14:formula1>
          <xm:sqref>A3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</sheetPr>
  <dimension ref="A1:EP971"/>
  <sheetViews>
    <sheetView showGridLines="0" zoomScaleNormal="100" workbookViewId="0">
      <pane xSplit="15" ySplit="3" topLeftCell="P4" activePane="bottomRight" state="frozen"/>
      <selection pane="topRight" activeCell="P1" sqref="P1"/>
      <selection pane="bottomLeft" activeCell="A4" sqref="A4"/>
      <selection pane="bottomRight" activeCell="AJ7" sqref="AJ7"/>
    </sheetView>
  </sheetViews>
  <sheetFormatPr defaultColWidth="14.42578125" defaultRowHeight="15" customHeight="1"/>
  <cols>
    <col min="1" max="1" width="26.42578125" customWidth="1"/>
    <col min="2" max="2" width="16.7109375" style="310" customWidth="1"/>
    <col min="3" max="3" width="9.140625" style="311" customWidth="1"/>
    <col min="4" max="4" width="29.7109375" hidden="1" customWidth="1"/>
    <col min="5" max="5" width="13.28515625" style="279" hidden="1" customWidth="1"/>
    <col min="6" max="6" width="21.28515625" hidden="1" customWidth="1"/>
    <col min="7" max="7" width="9" customWidth="1"/>
    <col min="8" max="8" width="24.42578125" customWidth="1"/>
    <col min="9" max="9" width="7.85546875" bestFit="1" customWidth="1"/>
    <col min="10" max="10" width="3.28515625" customWidth="1"/>
    <col min="11" max="11" width="7.85546875" style="225" bestFit="1" customWidth="1"/>
    <col min="12" max="12" width="24.42578125" customWidth="1"/>
    <col min="13" max="13" width="9" customWidth="1"/>
    <col min="14" max="14" width="9.140625" customWidth="1"/>
    <col min="15" max="15" width="11.28515625" customWidth="1"/>
    <col min="16" max="17" width="7.85546875" customWidth="1"/>
    <col min="18" max="18" width="14.5703125" hidden="1" customWidth="1"/>
    <col min="19" max="19" width="16.7109375" customWidth="1"/>
    <col min="20" max="20" width="3.5703125" customWidth="1"/>
    <col min="21" max="22" width="7.85546875" customWidth="1"/>
    <col min="23" max="23" width="5.5703125" hidden="1" customWidth="1"/>
    <col min="24" max="24" width="16.7109375" customWidth="1"/>
    <col min="25" max="25" width="3.5703125" customWidth="1"/>
    <col min="26" max="27" width="9.140625" customWidth="1"/>
    <col min="28" max="28" width="9.140625" hidden="1" customWidth="1"/>
    <col min="29" max="29" width="16.7109375" customWidth="1"/>
    <col min="30" max="30" width="3.5703125" customWidth="1"/>
    <col min="31" max="32" width="9.140625" customWidth="1"/>
    <col min="33" max="33" width="9.140625" hidden="1" customWidth="1"/>
    <col min="34" max="34" width="16.7109375" customWidth="1"/>
    <col min="35" max="35" width="3.5703125" customWidth="1"/>
    <col min="36" max="37" width="9.140625" customWidth="1"/>
    <col min="38" max="38" width="9.140625" hidden="1" customWidth="1"/>
    <col min="39" max="39" width="16.7109375" customWidth="1"/>
    <col min="40" max="40" width="3.5703125" customWidth="1"/>
    <col min="41" max="42" width="9.140625" customWidth="1"/>
    <col min="43" max="43" width="9.140625" hidden="1" customWidth="1"/>
    <col min="44" max="44" width="16.7109375" customWidth="1"/>
    <col min="45" max="45" width="3.5703125" customWidth="1"/>
    <col min="46" max="47" width="9.140625" customWidth="1"/>
    <col min="48" max="48" width="9.140625" hidden="1" customWidth="1"/>
    <col min="49" max="49" width="16.7109375" customWidth="1"/>
    <col min="50" max="50" width="3.5703125" customWidth="1"/>
    <col min="51" max="52" width="9.140625" customWidth="1"/>
    <col min="53" max="53" width="9.140625" hidden="1" customWidth="1"/>
    <col min="54" max="54" width="16.7109375" customWidth="1"/>
    <col min="55" max="55" width="3.5703125" customWidth="1"/>
    <col min="56" max="57" width="9.140625" customWidth="1"/>
    <col min="58" max="58" width="9.140625" hidden="1" customWidth="1"/>
    <col min="59" max="59" width="16.7109375" customWidth="1"/>
    <col min="60" max="60" width="3.5703125" customWidth="1"/>
    <col min="61" max="62" width="9.140625" customWidth="1"/>
    <col min="63" max="63" width="9.140625" hidden="1" customWidth="1"/>
    <col min="64" max="64" width="16.7109375" customWidth="1"/>
    <col min="65" max="67" width="9.140625" customWidth="1"/>
    <col min="68" max="68" width="9.140625" hidden="1" customWidth="1"/>
    <col min="69" max="69" width="16.7109375" customWidth="1"/>
    <col min="70" max="72" width="9.140625" customWidth="1"/>
    <col min="73" max="73" width="9.140625" hidden="1" customWidth="1"/>
    <col min="74" max="74" width="16.7109375" customWidth="1"/>
    <col min="75" max="77" width="9.140625" customWidth="1"/>
    <col min="78" max="78" width="9.140625" hidden="1" customWidth="1"/>
    <col min="79" max="79" width="16.7109375" customWidth="1"/>
    <col min="80" max="82" width="9.140625" customWidth="1"/>
    <col min="83" max="83" width="9.140625" hidden="1" customWidth="1"/>
    <col min="84" max="84" width="16.7109375" customWidth="1"/>
    <col min="85" max="87" width="9.140625" customWidth="1"/>
    <col min="88" max="88" width="9.140625" hidden="1" customWidth="1"/>
    <col min="89" max="89" width="16.7109375" customWidth="1"/>
    <col min="90" max="92" width="9.140625" customWidth="1"/>
    <col min="93" max="93" width="9.140625" hidden="1" customWidth="1"/>
    <col min="94" max="94" width="16.7109375" customWidth="1"/>
    <col min="95" max="97" width="9.140625" customWidth="1"/>
    <col min="98" max="98" width="9.140625" hidden="1" customWidth="1"/>
    <col min="99" max="99" width="16.7109375" customWidth="1"/>
    <col min="100" max="102" width="9.140625" customWidth="1"/>
    <col min="103" max="103" width="9.140625" hidden="1" customWidth="1"/>
    <col min="104" max="104" width="16.7109375" customWidth="1"/>
    <col min="105" max="107" width="9.140625" customWidth="1"/>
    <col min="108" max="108" width="9.140625" hidden="1" customWidth="1"/>
    <col min="109" max="109" width="16.7109375" customWidth="1"/>
    <col min="110" max="112" width="9.140625" customWidth="1"/>
    <col min="113" max="113" width="9.140625" hidden="1" customWidth="1"/>
    <col min="114" max="114" width="16.7109375" customWidth="1"/>
    <col min="115" max="117" width="9.140625" customWidth="1"/>
    <col min="118" max="118" width="9.140625" hidden="1" customWidth="1"/>
    <col min="119" max="119" width="16.7109375" customWidth="1"/>
    <col min="120" max="122" width="9.140625" customWidth="1"/>
    <col min="123" max="123" width="9.140625" hidden="1" customWidth="1"/>
    <col min="124" max="124" width="16.7109375" customWidth="1"/>
    <col min="125" max="127" width="9.140625" customWidth="1"/>
    <col min="128" max="128" width="9.140625" hidden="1" customWidth="1"/>
    <col min="129" max="129" width="16.7109375" customWidth="1"/>
    <col min="130" max="132" width="9.140625" customWidth="1"/>
    <col min="133" max="133" width="9.140625" hidden="1" customWidth="1"/>
    <col min="134" max="134" width="16.7109375" customWidth="1"/>
    <col min="135" max="137" width="9.140625" customWidth="1"/>
    <col min="138" max="138" width="9.140625" hidden="1" customWidth="1"/>
    <col min="139" max="139" width="16.7109375" customWidth="1"/>
    <col min="140" max="140" width="3.5703125" customWidth="1"/>
    <col min="141" max="142" width="9.140625" hidden="1" customWidth="1"/>
    <col min="143" max="143" width="9.140625" customWidth="1"/>
    <col min="144" max="144" width="10.42578125" customWidth="1"/>
    <col min="145" max="146" width="9.140625" customWidth="1"/>
  </cols>
  <sheetData>
    <row r="1" spans="1:146" ht="120" customHeight="1">
      <c r="A1" s="40"/>
      <c r="B1" s="368" t="s">
        <v>0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70"/>
      <c r="O1" s="51"/>
      <c r="P1" s="371" t="s">
        <v>96</v>
      </c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3"/>
      <c r="EP1" s="10"/>
    </row>
    <row r="2" spans="1:146" ht="20.100000000000001" customHeight="1">
      <c r="A2" s="41" t="s">
        <v>178</v>
      </c>
      <c r="B2" s="42"/>
      <c r="C2" s="291"/>
      <c r="D2" s="3"/>
      <c r="E2" s="292"/>
      <c r="F2" s="3"/>
      <c r="G2" s="4"/>
      <c r="H2" s="3"/>
      <c r="I2" s="3"/>
      <c r="J2" s="3"/>
      <c r="K2" s="5"/>
      <c r="L2" s="5"/>
      <c r="M2" s="5"/>
      <c r="N2" s="43"/>
      <c r="O2" s="54"/>
      <c r="P2" s="373" t="s">
        <v>97</v>
      </c>
      <c r="Q2" s="374"/>
      <c r="R2" s="374"/>
      <c r="S2" s="55">
        <f>SUM(S4:S13)</f>
        <v>0</v>
      </c>
      <c r="T2" s="56"/>
      <c r="U2" s="373" t="s">
        <v>98</v>
      </c>
      <c r="V2" s="374"/>
      <c r="W2" s="374"/>
      <c r="X2" s="55">
        <f>SUM(X4:X13)</f>
        <v>0</v>
      </c>
      <c r="Y2" s="57"/>
      <c r="Z2" s="373" t="s">
        <v>99</v>
      </c>
      <c r="AA2" s="374"/>
      <c r="AB2" s="374"/>
      <c r="AC2" s="55">
        <f>SUM(AC4:AC13)</f>
        <v>0</v>
      </c>
      <c r="AD2" s="57"/>
      <c r="AE2" s="373" t="s">
        <v>100</v>
      </c>
      <c r="AF2" s="374"/>
      <c r="AG2" s="374"/>
      <c r="AH2" s="55">
        <f>SUM(AH4:AH13)</f>
        <v>0</v>
      </c>
      <c r="AI2" s="57"/>
      <c r="AJ2" s="373" t="s">
        <v>101</v>
      </c>
      <c r="AK2" s="374"/>
      <c r="AL2" s="374"/>
      <c r="AM2" s="55">
        <f>SUM(AM4:AM13)</f>
        <v>0</v>
      </c>
      <c r="AN2" s="58"/>
      <c r="AO2" s="373" t="s">
        <v>102</v>
      </c>
      <c r="AP2" s="374"/>
      <c r="AQ2" s="374"/>
      <c r="AR2" s="55">
        <f>SUM(AR4:AR13)</f>
        <v>0</v>
      </c>
      <c r="AS2" s="58"/>
      <c r="AT2" s="373" t="s">
        <v>103</v>
      </c>
      <c r="AU2" s="374"/>
      <c r="AV2" s="374"/>
      <c r="AW2" s="55">
        <f>SUM(AW4:AW13)</f>
        <v>0</v>
      </c>
      <c r="AX2" s="58"/>
      <c r="AY2" s="373" t="s">
        <v>104</v>
      </c>
      <c r="AZ2" s="374"/>
      <c r="BA2" s="374"/>
      <c r="BB2" s="55">
        <f>SUM(BB4:BB13)</f>
        <v>0</v>
      </c>
      <c r="BC2" s="58"/>
      <c r="BD2" s="373" t="s">
        <v>105</v>
      </c>
      <c r="BE2" s="374"/>
      <c r="BF2" s="374"/>
      <c r="BG2" s="55">
        <f>SUM(BG4:BG13)</f>
        <v>0</v>
      </c>
      <c r="BH2" s="58"/>
      <c r="BI2" s="373" t="s">
        <v>106</v>
      </c>
      <c r="BJ2" s="374"/>
      <c r="BK2" s="374"/>
      <c r="BL2" s="55">
        <f>SUM(BL4:BL13)</f>
        <v>0</v>
      </c>
      <c r="BM2" s="207"/>
      <c r="BN2" s="373" t="s">
        <v>133</v>
      </c>
      <c r="BO2" s="374"/>
      <c r="BP2" s="374"/>
      <c r="BQ2" s="55">
        <f>SUM(BQ4:BQ13)</f>
        <v>0</v>
      </c>
      <c r="BR2" s="56"/>
      <c r="BS2" s="373" t="s">
        <v>134</v>
      </c>
      <c r="BT2" s="374"/>
      <c r="BU2" s="374"/>
      <c r="BV2" s="55">
        <f>SUM(BV4:BV13)</f>
        <v>0</v>
      </c>
      <c r="BW2" s="57"/>
      <c r="BX2" s="373" t="s">
        <v>135</v>
      </c>
      <c r="BY2" s="374"/>
      <c r="BZ2" s="374"/>
      <c r="CA2" s="55">
        <f>SUM(CA4:CA13)</f>
        <v>0</v>
      </c>
      <c r="CB2" s="57"/>
      <c r="CC2" s="373" t="s">
        <v>136</v>
      </c>
      <c r="CD2" s="374"/>
      <c r="CE2" s="374"/>
      <c r="CF2" s="55">
        <f>SUM(CF4:CF13)</f>
        <v>0</v>
      </c>
      <c r="CG2" s="57"/>
      <c r="CH2" s="373" t="s">
        <v>137</v>
      </c>
      <c r="CI2" s="374"/>
      <c r="CJ2" s="374"/>
      <c r="CK2" s="55">
        <f>SUM(CK4:CK13)</f>
        <v>0</v>
      </c>
      <c r="CL2" s="58"/>
      <c r="CM2" s="373" t="s">
        <v>138</v>
      </c>
      <c r="CN2" s="374"/>
      <c r="CO2" s="374"/>
      <c r="CP2" s="55">
        <f>SUM(CP4:CP13)</f>
        <v>0</v>
      </c>
      <c r="CQ2" s="58"/>
      <c r="CR2" s="373" t="s">
        <v>139</v>
      </c>
      <c r="CS2" s="374"/>
      <c r="CT2" s="374"/>
      <c r="CU2" s="55">
        <f>SUM(CU4:CU13)</f>
        <v>0</v>
      </c>
      <c r="CV2" s="58"/>
      <c r="CW2" s="373" t="s">
        <v>140</v>
      </c>
      <c r="CX2" s="374"/>
      <c r="CY2" s="374"/>
      <c r="CZ2" s="55">
        <f>SUM(CZ4:CZ13)</f>
        <v>0</v>
      </c>
      <c r="DA2" s="58"/>
      <c r="DB2" s="373" t="s">
        <v>141</v>
      </c>
      <c r="DC2" s="374"/>
      <c r="DD2" s="374"/>
      <c r="DE2" s="55">
        <f>SUM(DE4:DE13)</f>
        <v>0</v>
      </c>
      <c r="DF2" s="58"/>
      <c r="DG2" s="373" t="s">
        <v>142</v>
      </c>
      <c r="DH2" s="374"/>
      <c r="DI2" s="374"/>
      <c r="DJ2" s="55">
        <f>SUM(DJ4:DJ13)</f>
        <v>0</v>
      </c>
      <c r="DK2" s="206"/>
      <c r="DL2" s="373" t="s">
        <v>143</v>
      </c>
      <c r="DM2" s="374"/>
      <c r="DN2" s="374"/>
      <c r="DO2" s="55">
        <f>SUM(DO4:DO13)</f>
        <v>0</v>
      </c>
      <c r="DP2" s="56"/>
      <c r="DQ2" s="373" t="s">
        <v>144</v>
      </c>
      <c r="DR2" s="374"/>
      <c r="DS2" s="374"/>
      <c r="DT2" s="55">
        <f>SUM(DT4:DT13)</f>
        <v>0</v>
      </c>
      <c r="DU2" s="57"/>
      <c r="DV2" s="373" t="s">
        <v>145</v>
      </c>
      <c r="DW2" s="374"/>
      <c r="DX2" s="374"/>
      <c r="DY2" s="55">
        <f>SUM(DY4:DY13)</f>
        <v>0</v>
      </c>
      <c r="DZ2" s="57"/>
      <c r="EA2" s="373" t="s">
        <v>146</v>
      </c>
      <c r="EB2" s="374"/>
      <c r="EC2" s="374"/>
      <c r="ED2" s="55">
        <f>SUM(ED4:ED13)</f>
        <v>0</v>
      </c>
      <c r="EE2" s="57"/>
      <c r="EF2" s="373" t="s">
        <v>147</v>
      </c>
      <c r="EG2" s="374"/>
      <c r="EH2" s="374"/>
      <c r="EI2" s="55">
        <f>SUM(EI4:EI13)</f>
        <v>0</v>
      </c>
      <c r="EJ2" s="58"/>
      <c r="EK2" s="365" t="s">
        <v>107</v>
      </c>
      <c r="EL2" s="365"/>
      <c r="EM2" s="58"/>
      <c r="EN2" s="366" t="s">
        <v>107</v>
      </c>
      <c r="EO2" s="367"/>
      <c r="EP2" s="59"/>
    </row>
    <row r="3" spans="1:146" ht="42.75">
      <c r="A3" s="85" t="s">
        <v>180</v>
      </c>
      <c r="B3" s="280" t="s">
        <v>177</v>
      </c>
      <c r="C3" s="281" t="s">
        <v>4</v>
      </c>
      <c r="D3" s="282" t="s">
        <v>5</v>
      </c>
      <c r="E3" s="283" t="s">
        <v>6</v>
      </c>
      <c r="F3" s="282" t="s">
        <v>153</v>
      </c>
      <c r="G3" s="363" t="s">
        <v>8</v>
      </c>
      <c r="H3" s="363"/>
      <c r="I3" s="312" t="s">
        <v>9</v>
      </c>
      <c r="J3" s="285"/>
      <c r="K3" s="285" t="s">
        <v>152</v>
      </c>
      <c r="L3" s="364" t="s">
        <v>11</v>
      </c>
      <c r="M3" s="364"/>
      <c r="N3" s="294"/>
      <c r="O3" s="60"/>
      <c r="P3" s="16" t="s">
        <v>108</v>
      </c>
      <c r="Q3" s="16" t="s">
        <v>109</v>
      </c>
      <c r="R3" s="16"/>
      <c r="S3" s="16" t="s">
        <v>110</v>
      </c>
      <c r="T3" s="61"/>
      <c r="U3" s="16" t="s">
        <v>108</v>
      </c>
      <c r="V3" s="16" t="s">
        <v>109</v>
      </c>
      <c r="W3" s="16"/>
      <c r="X3" s="16" t="s">
        <v>110</v>
      </c>
      <c r="Y3" s="16"/>
      <c r="Z3" s="16" t="s">
        <v>108</v>
      </c>
      <c r="AA3" s="16" t="s">
        <v>109</v>
      </c>
      <c r="AB3" s="16"/>
      <c r="AC3" s="16" t="s">
        <v>110</v>
      </c>
      <c r="AD3" s="16"/>
      <c r="AE3" s="16" t="s">
        <v>108</v>
      </c>
      <c r="AF3" s="16" t="s">
        <v>109</v>
      </c>
      <c r="AG3" s="16"/>
      <c r="AH3" s="16" t="s">
        <v>110</v>
      </c>
      <c r="AI3" s="16"/>
      <c r="AJ3" s="16" t="s">
        <v>108</v>
      </c>
      <c r="AK3" s="16" t="s">
        <v>109</v>
      </c>
      <c r="AL3" s="16"/>
      <c r="AM3" s="16" t="s">
        <v>110</v>
      </c>
      <c r="AN3" s="16"/>
      <c r="AO3" s="16" t="s">
        <v>108</v>
      </c>
      <c r="AP3" s="16" t="s">
        <v>109</v>
      </c>
      <c r="AQ3" s="16"/>
      <c r="AR3" s="16" t="s">
        <v>110</v>
      </c>
      <c r="AS3" s="16"/>
      <c r="AT3" s="16" t="s">
        <v>108</v>
      </c>
      <c r="AU3" s="16" t="s">
        <v>109</v>
      </c>
      <c r="AV3" s="16"/>
      <c r="AW3" s="16" t="s">
        <v>110</v>
      </c>
      <c r="AX3" s="16"/>
      <c r="AY3" s="16" t="s">
        <v>108</v>
      </c>
      <c r="AZ3" s="16" t="s">
        <v>109</v>
      </c>
      <c r="BA3" s="16"/>
      <c r="BB3" s="16" t="s">
        <v>110</v>
      </c>
      <c r="BC3" s="16"/>
      <c r="BD3" s="16" t="s">
        <v>108</v>
      </c>
      <c r="BE3" s="16" t="s">
        <v>109</v>
      </c>
      <c r="BF3" s="16"/>
      <c r="BG3" s="16" t="s">
        <v>110</v>
      </c>
      <c r="BH3" s="16"/>
      <c r="BI3" s="16" t="s">
        <v>108</v>
      </c>
      <c r="BJ3" s="16" t="s">
        <v>109</v>
      </c>
      <c r="BK3" s="16"/>
      <c r="BL3" s="16" t="s">
        <v>110</v>
      </c>
      <c r="BM3" s="61"/>
      <c r="BN3" s="16" t="s">
        <v>108</v>
      </c>
      <c r="BO3" s="16" t="s">
        <v>109</v>
      </c>
      <c r="BP3" s="16"/>
      <c r="BQ3" s="16" t="s">
        <v>110</v>
      </c>
      <c r="BR3" s="61"/>
      <c r="BS3" s="16" t="s">
        <v>108</v>
      </c>
      <c r="BT3" s="16" t="s">
        <v>109</v>
      </c>
      <c r="BU3" s="16"/>
      <c r="BV3" s="16" t="s">
        <v>110</v>
      </c>
      <c r="BW3" s="16"/>
      <c r="BX3" s="16" t="s">
        <v>108</v>
      </c>
      <c r="BY3" s="16" t="s">
        <v>109</v>
      </c>
      <c r="BZ3" s="16"/>
      <c r="CA3" s="16" t="s">
        <v>110</v>
      </c>
      <c r="CB3" s="16"/>
      <c r="CC3" s="16" t="s">
        <v>108</v>
      </c>
      <c r="CD3" s="16" t="s">
        <v>109</v>
      </c>
      <c r="CE3" s="16"/>
      <c r="CF3" s="16" t="s">
        <v>110</v>
      </c>
      <c r="CG3" s="16"/>
      <c r="CH3" s="16" t="s">
        <v>108</v>
      </c>
      <c r="CI3" s="16" t="s">
        <v>109</v>
      </c>
      <c r="CJ3" s="16"/>
      <c r="CK3" s="16" t="s">
        <v>110</v>
      </c>
      <c r="CL3" s="16"/>
      <c r="CM3" s="16" t="s">
        <v>108</v>
      </c>
      <c r="CN3" s="16" t="s">
        <v>109</v>
      </c>
      <c r="CO3" s="16"/>
      <c r="CP3" s="16" t="s">
        <v>110</v>
      </c>
      <c r="CQ3" s="16"/>
      <c r="CR3" s="16" t="s">
        <v>108</v>
      </c>
      <c r="CS3" s="16" t="s">
        <v>109</v>
      </c>
      <c r="CT3" s="16"/>
      <c r="CU3" s="16" t="s">
        <v>110</v>
      </c>
      <c r="CV3" s="16"/>
      <c r="CW3" s="16" t="s">
        <v>108</v>
      </c>
      <c r="CX3" s="16" t="s">
        <v>109</v>
      </c>
      <c r="CY3" s="16"/>
      <c r="CZ3" s="16" t="s">
        <v>110</v>
      </c>
      <c r="DA3" s="16"/>
      <c r="DB3" s="16" t="s">
        <v>108</v>
      </c>
      <c r="DC3" s="16" t="s">
        <v>109</v>
      </c>
      <c r="DD3" s="16"/>
      <c r="DE3" s="16" t="s">
        <v>110</v>
      </c>
      <c r="DF3" s="16"/>
      <c r="DG3" s="16" t="s">
        <v>108</v>
      </c>
      <c r="DH3" s="16" t="s">
        <v>109</v>
      </c>
      <c r="DI3" s="16"/>
      <c r="DJ3" s="16" t="s">
        <v>110</v>
      </c>
      <c r="DK3" s="61"/>
      <c r="DL3" s="16" t="s">
        <v>108</v>
      </c>
      <c r="DM3" s="16" t="s">
        <v>109</v>
      </c>
      <c r="DN3" s="16"/>
      <c r="DO3" s="16" t="s">
        <v>110</v>
      </c>
      <c r="DP3" s="61"/>
      <c r="DQ3" s="16" t="s">
        <v>108</v>
      </c>
      <c r="DR3" s="16" t="s">
        <v>109</v>
      </c>
      <c r="DS3" s="16"/>
      <c r="DT3" s="16" t="s">
        <v>110</v>
      </c>
      <c r="DU3" s="16"/>
      <c r="DV3" s="16" t="s">
        <v>108</v>
      </c>
      <c r="DW3" s="16" t="s">
        <v>109</v>
      </c>
      <c r="DX3" s="16"/>
      <c r="DY3" s="16" t="s">
        <v>110</v>
      </c>
      <c r="DZ3" s="16"/>
      <c r="EA3" s="16" t="s">
        <v>108</v>
      </c>
      <c r="EB3" s="16" t="s">
        <v>109</v>
      </c>
      <c r="EC3" s="16"/>
      <c r="ED3" s="16" t="s">
        <v>110</v>
      </c>
      <c r="EE3" s="16"/>
      <c r="EF3" s="16" t="s">
        <v>108</v>
      </c>
      <c r="EG3" s="16" t="s">
        <v>109</v>
      </c>
      <c r="EH3" s="16"/>
      <c r="EI3" s="16" t="s">
        <v>110</v>
      </c>
      <c r="EJ3" s="16"/>
      <c r="EK3" s="62" t="s">
        <v>111</v>
      </c>
      <c r="EL3" s="16" t="s">
        <v>112</v>
      </c>
      <c r="EM3" s="16"/>
      <c r="EN3" s="62" t="s">
        <v>111</v>
      </c>
      <c r="EO3" s="16" t="s">
        <v>112</v>
      </c>
      <c r="EP3" s="16"/>
    </row>
    <row r="4" spans="1:146" ht="30" customHeight="1" thickBot="1">
      <c r="A4" s="81"/>
      <c r="B4" s="299" t="str" cm="1">
        <f t="array" ref="B4:M12">_xlfn._xlws.FILTER(MASTER.SCHEDULE!B4:M600,MASTER.SCHEDULE!AA4:AA600=$A$3,"")</f>
        <v>EPL</v>
      </c>
      <c r="C4" s="296">
        <v>46255</v>
      </c>
      <c r="D4" s="296" t="str">
        <v>Emirates Stadium</v>
      </c>
      <c r="E4" s="297">
        <v>0.83333333333333337</v>
      </c>
      <c r="F4" s="262">
        <v>46255.833333333336</v>
      </c>
      <c r="G4" s="298" t="e" vm="25">
        <v>#VALUE!</v>
      </c>
      <c r="H4" s="299" t="str">
        <v>Arsenal</v>
      </c>
      <c r="I4" s="299" t="str">
        <v/>
      </c>
      <c r="J4" s="300" t="str">
        <v>:</v>
      </c>
      <c r="K4" s="301" t="str">
        <v/>
      </c>
      <c r="L4" s="300" t="str">
        <v>Coventry</v>
      </c>
      <c r="M4" s="301" t="e" vm="26">
        <v>#VALUE!</v>
      </c>
      <c r="N4" s="301"/>
      <c r="O4" s="60" t="str">
        <f>IF(H4="","",IF(I4&gt;K4,H4,IF(I4=K4,"DRAW",L4)))</f>
        <v>DRAW</v>
      </c>
      <c r="P4" s="321"/>
      <c r="Q4" s="321"/>
      <c r="R4" s="322" t="str">
        <f>IF($B4="","",IF(P4&gt;Q4,$H4,IF(P4=Q4,"DRAW",$L4)))</f>
        <v>DRAW</v>
      </c>
      <c r="S4" s="323" t="str">
        <f>IF(OR(Q4="",P4="",$I4="",$K4=""),"",IF(R4=$O4,$A$7)+IF(AND($I4=P4,$K4=Q4),$A$13,0)+IF($I4+$K4=P4+Q4,$A$10,0))</f>
        <v/>
      </c>
      <c r="T4" s="64"/>
      <c r="U4" s="321"/>
      <c r="V4" s="321"/>
      <c r="W4" s="322" t="str">
        <f>IF($B4="","",IF(U4&gt;V4,$H4,IF(U4=V4,"DRAW",$L4)))</f>
        <v>DRAW</v>
      </c>
      <c r="X4" s="323" t="str">
        <f>IF(OR(V4="",U4="",$I4="",$K4=""),"",IF(W4=$O4,$A$7)+IF(AND($I4=U4,$K4=V4),$A$13,0)+IF($I4+$K4=U4+V4,$A$10,0))</f>
        <v/>
      </c>
      <c r="Y4" s="10"/>
      <c r="Z4" s="321"/>
      <c r="AA4" s="321"/>
      <c r="AB4" s="322" t="str">
        <f>IF($B4="","",IF(Z4&gt;AA4,$H4,IF(Z4=AA4,"DRAW",$L4)))</f>
        <v>DRAW</v>
      </c>
      <c r="AC4" s="323" t="str">
        <f>IF(OR(AA4="",Z4="",$I4="",$K4=""),"",IF(AB4=$O4,$A$7)+IF(AND($I4=Z4,$K4=AA4),$A$13,0)+IF($I4+$K4=Z4+AA4,$A$10,0))</f>
        <v/>
      </c>
      <c r="AD4" s="10"/>
      <c r="AE4" s="321"/>
      <c r="AF4" s="321"/>
      <c r="AG4" s="322" t="str">
        <f>IF($B4="","",IF(AE4&gt;AF4,$H4,IF(AE4=AF4,"DRAW",$L4)))</f>
        <v>DRAW</v>
      </c>
      <c r="AH4" s="323" t="str">
        <f>IF(OR(AF4="",AE4="",$I4="",$K4=""),"",IF(AG4=$O4,$A$7)+IF(AND($I4=AE4,$K4=AF4),$A$13,0)+IF($I4+$K4=AE4+AF4,$A$10,0))</f>
        <v/>
      </c>
      <c r="AI4" s="10"/>
      <c r="AJ4" s="321"/>
      <c r="AK4" s="321"/>
      <c r="AL4" s="322" t="str">
        <f>IF($B4="","",IF(AJ4&gt;AK4,$H4,IF(AJ4=AK4,"DRAW",$L4)))</f>
        <v>DRAW</v>
      </c>
      <c r="AM4" s="323" t="str">
        <f>IF(OR(AK4="",AJ4="",$I4="",$K4=""),"",IF(AL4=$O4,$A$7)+IF(AND($I4=AJ4,$K4=AK4),$A$13,0)+IF($I4+$K4=AJ4+AK4,$A$10,0))</f>
        <v/>
      </c>
      <c r="AN4" s="65"/>
      <c r="AO4" s="321"/>
      <c r="AP4" s="321"/>
      <c r="AQ4" s="322" t="str">
        <f>IF($B4="","",IF(AO4&gt;AP4,$H4,IF(AO4=AP4,"DRAW",$L4)))</f>
        <v>DRAW</v>
      </c>
      <c r="AR4" s="323" t="str">
        <f>IF(OR(AP4="",AO4="",$I4="",$K4=""),"",IF(AQ4=$O4,$A$7)+IF(AND($I4=AO4,$K4=AP4),$A$13,0)+IF($I4+$K4=AO4+AP4,$A$10,0))</f>
        <v/>
      </c>
      <c r="AS4" s="65"/>
      <c r="AT4" s="321"/>
      <c r="AU4" s="321"/>
      <c r="AV4" s="322" t="str">
        <f>IF($B4="","",IF(AT4&gt;AU4,$H4,IF(AT4=AU4,"DRAW",$L4)))</f>
        <v>DRAW</v>
      </c>
      <c r="AW4" s="323" t="str">
        <f>IF(OR(AU4="",AT4="",$I4="",$K4=""),"",IF(AV4=$O4,$A$7)+IF(AND($I4=AT4,$K4=AU4),$A$13,0)+IF($I4+$K4=AT4+AU4,$A$10,0))</f>
        <v/>
      </c>
      <c r="AX4" s="65"/>
      <c r="AY4" s="321"/>
      <c r="AZ4" s="321"/>
      <c r="BA4" s="322" t="str">
        <f>IF($B4="","",IF(AY4&gt;AZ4,$H4,IF(AY4=AZ4,"DRAW",$L4)))</f>
        <v>DRAW</v>
      </c>
      <c r="BB4" s="323" t="str">
        <f>IF(OR(AZ4="",AY4="",$I4="",$K4=""),"",IF(BA4=$O4,$A$7)+IF(AND($I4=AY4,$K4=AZ4),$A$13,0)+IF($I4+$K4=AY4+AZ4,$A$10,0))</f>
        <v/>
      </c>
      <c r="BC4" s="65"/>
      <c r="BD4" s="321"/>
      <c r="BE4" s="321"/>
      <c r="BF4" s="322" t="str">
        <f>IF($B4="","",IF(BD4&gt;BE4,$H4,IF(BD4=BE4,"DRAW",$L4)))</f>
        <v>DRAW</v>
      </c>
      <c r="BG4" s="323" t="str">
        <f>IF(OR(BE4="",BD4="",$I4="",$K4=""),"",IF(BF4=$O4,$A$7)+IF(AND($I4=BD4,$K4=BE4),$A$13,0)+IF($I4+$K4=BD4+BE4,$A$10,0))</f>
        <v/>
      </c>
      <c r="BH4" s="65"/>
      <c r="BI4" s="321"/>
      <c r="BJ4" s="321"/>
      <c r="BK4" s="322" t="str">
        <f>IF($B4="","",IF(BI4&gt;BJ4,$H4,IF(BI4=BJ4,"DRAW",$L4)))</f>
        <v>DRAW</v>
      </c>
      <c r="BL4" s="323" t="str">
        <f>IF(OR(BJ4="",BI4="",$I4="",$K4=""),"",IF(BK4=$O4,$A$7)+IF(AND($I4=BI4,$K4=BJ4),$A$13,0)+IF($I4+$K4=BI4+BJ4,$A$10,0))</f>
        <v/>
      </c>
      <c r="BM4" s="64"/>
      <c r="BN4" s="321"/>
      <c r="BO4" s="321"/>
      <c r="BP4" s="322" t="str">
        <f>IF($B4="","",IF(BN4&gt;BO4,$H4,IF(BN4=BO4,"DRAW",$L4)))</f>
        <v>DRAW</v>
      </c>
      <c r="BQ4" s="323" t="str">
        <f>IF(OR(BO4="",BN4="",$I4="",$K4=""),"",IF(BP4=$O4,$A$7)+IF(AND($I4=BN4,$K4=BO4),$A$13,0)+IF($I4+$K4=BN4+BO4,$A$10,0))</f>
        <v/>
      </c>
      <c r="BR4" s="64"/>
      <c r="BS4" s="321"/>
      <c r="BT4" s="321"/>
      <c r="BU4" s="322" t="str">
        <f>IF($B4="","",IF(BS4&gt;BT4,$H4,IF(BS4=BT4,"DRAW",$L4)))</f>
        <v>DRAW</v>
      </c>
      <c r="BV4" s="323" t="str">
        <f>IF(OR(BT4="",BS4="",$I4="",$K4=""),"",IF(BU4=$O4,$A$7)+IF(AND($I4=BS4,$K4=BT4),$A$13,0)+IF($I4+$K4=BS4+BT4,$A$10,0))</f>
        <v/>
      </c>
      <c r="BW4" s="10"/>
      <c r="BX4" s="321"/>
      <c r="BY4" s="321"/>
      <c r="BZ4" s="322" t="str">
        <f>IF($B4="","",IF(BX4&gt;BY4,$H4,IF(BX4=BY4,"DRAW",$L4)))</f>
        <v>DRAW</v>
      </c>
      <c r="CA4" s="323" t="str">
        <f>IF(OR(BY4="",BX4="",$I4="",$K4=""),"",IF(BZ4=$O4,$A$7)+IF(AND($I4=BX4,$K4=BY4),$A$13,0)+IF($I4+$K4=BX4+BY4,$A$10,0))</f>
        <v/>
      </c>
      <c r="CB4" s="10"/>
      <c r="CC4" s="321"/>
      <c r="CD4" s="321"/>
      <c r="CE4" s="322" t="str">
        <f>IF($B4="","",IF(CC4&gt;CD4,$H4,IF(CC4=CD4,"DRAW",$L4)))</f>
        <v>DRAW</v>
      </c>
      <c r="CF4" s="323" t="str">
        <f>IF(OR(CD4="",CC4="",$I4="",$K4=""),"",IF(CE4=$O4,$A$7)+IF(AND($I4=CC4,$K4=CD4),$A$13,0)+IF($I4+$K4=CC4+CD4,$A$10,0))</f>
        <v/>
      </c>
      <c r="CG4" s="10"/>
      <c r="CH4" s="321"/>
      <c r="CI4" s="321"/>
      <c r="CJ4" s="322" t="str">
        <f>IF($B4="","",IF(CH4&gt;CI4,$H4,IF(CH4=CI4,"DRAW",$L4)))</f>
        <v>DRAW</v>
      </c>
      <c r="CK4" s="323" t="str">
        <f>IF(OR(CI4="",CH4="",$I4="",$K4=""),"",IF(CJ4=$O4,$A$7)+IF(AND($I4=CH4,$K4=CI4),$A$13,0)+IF($I4+$K4=CH4+CI4,$A$10,0))</f>
        <v/>
      </c>
      <c r="CL4" s="65"/>
      <c r="CM4" s="321"/>
      <c r="CN4" s="321"/>
      <c r="CO4" s="322" t="str">
        <f>IF($B4="","",IF(CM4&gt;CN4,$H4,IF(CM4=CN4,"DRAW",$L4)))</f>
        <v>DRAW</v>
      </c>
      <c r="CP4" s="323" t="str">
        <f>IF(OR(CN4="",CM4="",$I4="",$K4=""),"",IF(CO4=$O4,$A$7)+IF(AND($I4=CM4,$K4=CN4),$A$13,0)+IF($I4+$K4=CM4+CN4,$A$10,0))</f>
        <v/>
      </c>
      <c r="CQ4" s="65"/>
      <c r="CR4" s="321"/>
      <c r="CS4" s="321"/>
      <c r="CT4" s="322" t="str">
        <f>IF($B4="","",IF(CR4&gt;CS4,$H4,IF(CR4=CS4,"DRAW",$L4)))</f>
        <v>DRAW</v>
      </c>
      <c r="CU4" s="323" t="str">
        <f>IF(OR(CS4="",CR4="",$I4="",$K4=""),"",IF(CT4=$O4,$A$7)+IF(AND($I4=CR4,$K4=CS4),$A$13,0)+IF($I4+$K4=CR4+CS4,$A$10,0))</f>
        <v/>
      </c>
      <c r="CV4" s="65"/>
      <c r="CW4" s="321"/>
      <c r="CX4" s="321"/>
      <c r="CY4" s="322" t="str">
        <f>IF($B4="","",IF(CW4&gt;CX4,$H4,IF(CW4=CX4,"DRAW",$L4)))</f>
        <v>DRAW</v>
      </c>
      <c r="CZ4" s="323" t="str">
        <f>IF(OR(CX4="",CW4="",$I4="",$K4=""),"",IF(CY4=$O4,$A$7)+IF(AND($I4=CW4,$K4=CX4),$A$13,0)+IF($I4+$K4=CW4+CX4,$A$10,0))</f>
        <v/>
      </c>
      <c r="DA4" s="65"/>
      <c r="DB4" s="321"/>
      <c r="DC4" s="321"/>
      <c r="DD4" s="322" t="str">
        <f>IF($B4="","",IF(DB4&gt;DC4,$H4,IF(DB4=DC4,"DRAW",$L4)))</f>
        <v>DRAW</v>
      </c>
      <c r="DE4" s="323" t="str">
        <f>IF(OR(DC4="",DB4="",$I4="",$K4=""),"",IF(DD4=$O4,$A$7)+IF(AND($I4=DB4,$K4=DC4),$A$13,0)+IF($I4+$K4=DB4+DC4,$A$10,0))</f>
        <v/>
      </c>
      <c r="DF4" s="65"/>
      <c r="DG4" s="321"/>
      <c r="DH4" s="321"/>
      <c r="DI4" s="322" t="str">
        <f>IF($B4="","",IF(DG4&gt;DH4,$H4,IF(DG4=DH4,"DRAW",$L4)))</f>
        <v>DRAW</v>
      </c>
      <c r="DJ4" s="323" t="str">
        <f>IF(OR(DH4="",DG4="",$I4="",$K4=""),"",IF(DI4=$O4,$A$7)+IF(AND($I4=DG4,$K4=DH4),$A$13,0)+IF($I4+$K4=DG4+DH4,$A$10,0))</f>
        <v/>
      </c>
      <c r="DK4" s="64"/>
      <c r="DL4" s="321"/>
      <c r="DM4" s="321"/>
      <c r="DN4" s="322" t="str">
        <f>IF($B4="","",IF(DL4&gt;DM4,$H4,IF(DL4=DM4,"DRAW",$L4)))</f>
        <v>DRAW</v>
      </c>
      <c r="DO4" s="323" t="str">
        <f>IF(OR(DM4="",DL4="",$I4="",$K4=""),"",IF(DN4=$O4,$A$7)+IF(AND($I4=DL4,$K4=DM4),$A$13,0)+IF($I4+$K4=DL4+DM4,$A$10,0))</f>
        <v/>
      </c>
      <c r="DP4" s="64"/>
      <c r="DQ4" s="321"/>
      <c r="DR4" s="321"/>
      <c r="DS4" s="322" t="str">
        <f>IF($B4="","",IF(DQ4&gt;DR4,$H4,IF(DQ4=DR4,"DRAW",$L4)))</f>
        <v>DRAW</v>
      </c>
      <c r="DT4" s="323" t="str">
        <f>IF(OR(DR4="",DQ4="",$I4="",$K4=""),"",IF(DS4=$O4,$A$7)+IF(AND($I4=DQ4,$K4=DR4),$A$13,0)+IF($I4+$K4=DQ4+DR4,$A$10,0))</f>
        <v/>
      </c>
      <c r="DU4" s="10"/>
      <c r="DV4" s="321"/>
      <c r="DW4" s="321"/>
      <c r="DX4" s="322" t="str">
        <f>IF($B4="","",IF(DV4&gt;DW4,$H4,IF(DV4=DW4,"DRAW",$L4)))</f>
        <v>DRAW</v>
      </c>
      <c r="DY4" s="323" t="str">
        <f>IF(OR(DW4="",DV4="",$I4="",$K4=""),"",IF(DX4=$O4,$A$7)+IF(AND($I4=DV4,$K4=DW4),$A$13,0)+IF($I4+$K4=DV4+DW4,$A$10,0))</f>
        <v/>
      </c>
      <c r="DZ4" s="10"/>
      <c r="EA4" s="321"/>
      <c r="EB4" s="321"/>
      <c r="EC4" s="322" t="str">
        <f>IF($B4="","",IF(EA4&gt;EB4,$H4,IF(EA4=EB4,"DRAW",$L4)))</f>
        <v>DRAW</v>
      </c>
      <c r="ED4" s="323" t="str">
        <f>IF(OR(EB4="",EA4="",$I4="",$K4=""),"",IF(EC4=$O4,$A$7)+IF(AND($I4=EA4,$K4=EB4),$A$13,0)+IF($I4+$K4=EA4+EB4,$A$10,0))</f>
        <v/>
      </c>
      <c r="EE4" s="10"/>
      <c r="EF4" s="321"/>
      <c r="EG4" s="321"/>
      <c r="EH4" s="322" t="str">
        <f>IF($B4="","",IF(EF4&gt;EG4,$H4,IF(EF4=EG4,"DRAW",$L4)))</f>
        <v>DRAW</v>
      </c>
      <c r="EI4" s="323" t="str">
        <f>IF(OR(EG4="",EF4="",$I4="",$K4=""),"",IF(EH4=$O4,$A$7)+IF(AND($I4=EF4,$K4=EG4),$A$13,0)+IF($I4+$K4=EF4+EG4,$A$10,0))</f>
        <v/>
      </c>
      <c r="EJ4" s="65"/>
      <c r="EK4" s="65" t="str">
        <f>P2</f>
        <v>PLAYER 1</v>
      </c>
      <c r="EL4" s="65">
        <f>IF(EK4="","",S2)</f>
        <v>0</v>
      </c>
      <c r="EM4" s="65"/>
      <c r="EN4" s="66" t="str" cm="1">
        <f t="array" ref="EN4:EO28">_xlfn._xlws.SORT(_xlfn._xlws.FILTER(EK4:EL28,EK4:EK28&lt;&gt;0),2,-1)</f>
        <v>PLAYER 1</v>
      </c>
      <c r="EO4" s="66">
        <v>0</v>
      </c>
      <c r="EP4" s="65"/>
    </row>
    <row r="5" spans="1:146" ht="30" customHeight="1">
      <c r="A5" s="316" t="s">
        <v>113</v>
      </c>
      <c r="B5" s="299" t="str">
        <v>EPL</v>
      </c>
      <c r="C5" s="296">
        <v>46256</v>
      </c>
      <c r="D5" s="296" t="str">
        <v>MKM Stadium</v>
      </c>
      <c r="E5" s="297">
        <v>0.52083333333333337</v>
      </c>
      <c r="F5" s="262">
        <v>46256.520833333336</v>
      </c>
      <c r="G5" s="298" t="e" vm="27">
        <v>#VALUE!</v>
      </c>
      <c r="H5" s="299" t="str">
        <v>Hull</v>
      </c>
      <c r="I5" s="299" t="str">
        <v/>
      </c>
      <c r="J5" s="300" t="str">
        <v>:</v>
      </c>
      <c r="K5" s="301" t="str">
        <v/>
      </c>
      <c r="L5" s="300" t="str">
        <v>Manchester United</v>
      </c>
      <c r="M5" s="301" t="e" vm="28">
        <v>#VALUE!</v>
      </c>
      <c r="N5" s="301"/>
      <c r="O5" s="320" t="str">
        <f t="shared" ref="O5:O68" si="0">IF(H5="","",IF(I5&gt;K5,H5,IF(I5=K5,"DRAW",L5)))</f>
        <v>DRAW</v>
      </c>
      <c r="P5" s="321"/>
      <c r="Q5" s="321"/>
      <c r="R5" s="322" t="str">
        <f t="shared" ref="R5:R68" si="1">IF($B5="","",IF(P5&gt;Q5,$H5,IF(P5=Q5,"DRAW",$L5)))</f>
        <v>DRAW</v>
      </c>
      <c r="S5" s="323" t="str">
        <f t="shared" ref="S5:S68" si="2">IF(OR(Q5="",P5="",$I5="",$K5=""),"",IF(R5=$O5,$A$7)+IF(AND($I5=P5,$K5=Q5),$A$13,0)+IF($I5+$K5=P5+Q5,$A$10,0))</f>
        <v/>
      </c>
      <c r="T5" s="67"/>
      <c r="U5" s="321"/>
      <c r="V5" s="321"/>
      <c r="W5" s="322" t="str">
        <f t="shared" ref="W5:W68" si="3">IF($B5="","",IF(U5&gt;V5,$H5,IF(U5=V5,"DRAW",$L5)))</f>
        <v>DRAW</v>
      </c>
      <c r="X5" s="323" t="str">
        <f t="shared" ref="X5:X68" si="4">IF(OR(V5="",U5="",$I5="",$K5=""),"",IF(W5=$O5,$A$7)+IF(AND($I5=U5,$K5=V5),$A$13,0)+IF($I5+$K5=U5+V5,$A$10,0))</f>
        <v/>
      </c>
      <c r="Y5" s="10"/>
      <c r="Z5" s="321"/>
      <c r="AA5" s="321"/>
      <c r="AB5" s="322" t="str">
        <f t="shared" ref="AB5:AB68" si="5">IF($B5="","",IF(Z5&gt;AA5,$H5,IF(Z5=AA5,"DRAW",$L5)))</f>
        <v>DRAW</v>
      </c>
      <c r="AC5" s="323" t="str">
        <f t="shared" ref="AC5:AC68" si="6">IF(OR(AA5="",Z5="",$I5="",$K5=""),"",IF(AB5=$O5,$A$7)+IF(AND($I5=Z5,$K5=AA5),$A$13,0)+IF($I5+$K5=Z5+AA5,$A$10,0))</f>
        <v/>
      </c>
      <c r="AD5" s="10"/>
      <c r="AE5" s="321"/>
      <c r="AF5" s="321"/>
      <c r="AG5" s="322" t="str">
        <f t="shared" ref="AG5:AG68" si="7">IF($B5="","",IF(AE5&gt;AF5,$H5,IF(AE5=AF5,"DRAW",$L5)))</f>
        <v>DRAW</v>
      </c>
      <c r="AH5" s="323" t="str">
        <f t="shared" ref="AH5:AH68" si="8">IF(OR(AF5="",AE5="",$I5="",$K5=""),"",IF(AG5=$O5,$A$7)+IF(AND($I5=AE5,$K5=AF5),$A$13,0)+IF($I5+$K5=AE5+AF5,$A$10,0))</f>
        <v/>
      </c>
      <c r="AI5" s="10"/>
      <c r="AJ5" s="321"/>
      <c r="AK5" s="321"/>
      <c r="AL5" s="322" t="str">
        <f t="shared" ref="AL5:AL68" si="9">IF($B5="","",IF(AJ5&gt;AK5,$H5,IF(AJ5=AK5,"DRAW",$L5)))</f>
        <v>DRAW</v>
      </c>
      <c r="AM5" s="323" t="str">
        <f t="shared" ref="AM5:AM68" si="10">IF(OR(AK5="",AJ5="",$I5="",$K5=""),"",IF(AL5=$O5,$A$7)+IF(AND($I5=AJ5,$K5=AK5),$A$13,0)+IF($I5+$K5=AJ5+AK5,$A$10,0))</f>
        <v/>
      </c>
      <c r="AN5" s="65"/>
      <c r="AO5" s="321"/>
      <c r="AP5" s="321"/>
      <c r="AQ5" s="322" t="str">
        <f t="shared" ref="AQ5:AQ68" si="11">IF($B5="","",IF(AO5&gt;AP5,$H5,IF(AO5=AP5,"DRAW",$L5)))</f>
        <v>DRAW</v>
      </c>
      <c r="AR5" s="323" t="str">
        <f t="shared" ref="AR5:AR68" si="12">IF(OR(AP5="",AO5="",$I5="",$K5=""),"",IF(AQ5=$O5,$A$7)+IF(AND($I5=AO5,$K5=AP5),$A$13,0)+IF($I5+$K5=AO5+AP5,$A$10,0))</f>
        <v/>
      </c>
      <c r="AS5" s="65"/>
      <c r="AT5" s="321"/>
      <c r="AU5" s="321"/>
      <c r="AV5" s="322" t="str">
        <f t="shared" ref="AV5:AV68" si="13">IF($B5="","",IF(AT5&gt;AU5,$H5,IF(AT5=AU5,"DRAW",$L5)))</f>
        <v>DRAW</v>
      </c>
      <c r="AW5" s="323" t="str">
        <f t="shared" ref="AW5:AW68" si="14">IF(OR(AU5="",AT5="",$I5="",$K5=""),"",IF(AV5=$O5,$A$7)+IF(AND($I5=AT5,$K5=AU5),$A$13,0)+IF($I5+$K5=AT5+AU5,$A$10,0))</f>
        <v/>
      </c>
      <c r="AX5" s="65"/>
      <c r="AY5" s="321"/>
      <c r="AZ5" s="321"/>
      <c r="BA5" s="322" t="str">
        <f t="shared" ref="BA5:BA68" si="15">IF($B5="","",IF(AY5&gt;AZ5,$H5,IF(AY5=AZ5,"DRAW",$L5)))</f>
        <v>DRAW</v>
      </c>
      <c r="BB5" s="323" t="str">
        <f t="shared" ref="BB5:BB68" si="16">IF(OR(AZ5="",AY5="",$I5="",$K5=""),"",IF(BA5=$O5,$A$7)+IF(AND($I5=AY5,$K5=AZ5),$A$13,0)+IF($I5+$K5=AY5+AZ5,$A$10,0))</f>
        <v/>
      </c>
      <c r="BC5" s="65"/>
      <c r="BD5" s="321"/>
      <c r="BE5" s="321"/>
      <c r="BF5" s="322" t="str">
        <f t="shared" ref="BF5:BF68" si="17">IF($B5="","",IF(BD5&gt;BE5,$H5,IF(BD5=BE5,"DRAW",$L5)))</f>
        <v>DRAW</v>
      </c>
      <c r="BG5" s="323" t="str">
        <f t="shared" ref="BG5:BG68" si="18">IF(OR(BE5="",BD5="",$I5="",$K5=""),"",IF(BF5=$O5,$A$7)+IF(AND($I5=BD5,$K5=BE5),$A$13,0)+IF($I5+$K5=BD5+BE5,$A$10,0))</f>
        <v/>
      </c>
      <c r="BH5" s="65"/>
      <c r="BI5" s="321"/>
      <c r="BJ5" s="321"/>
      <c r="BK5" s="322" t="str">
        <f t="shared" ref="BK5:BK68" si="19">IF($B5="","",IF(BI5&gt;BJ5,$H5,IF(BI5=BJ5,"DRAW",$L5)))</f>
        <v>DRAW</v>
      </c>
      <c r="BL5" s="323" t="str">
        <f t="shared" ref="BL5:BL68" si="20">IF(OR(BJ5="",BI5="",$I5="",$K5=""),"",IF(BK5=$O5,$A$7)+IF(AND($I5=BI5,$K5=BJ5),$A$13,0)+IF($I5+$K5=BI5+BJ5,$A$10,0))</f>
        <v/>
      </c>
      <c r="BM5" s="67"/>
      <c r="BN5" s="321"/>
      <c r="BO5" s="321"/>
      <c r="BP5" s="322" t="str">
        <f t="shared" ref="BP5:BP68" si="21">IF($B5="","",IF(BN5&gt;BO5,$H5,IF(BN5=BO5,"DRAW",$L5)))</f>
        <v>DRAW</v>
      </c>
      <c r="BQ5" s="323" t="str">
        <f t="shared" ref="BQ5:BQ68" si="22">IF(OR(BO5="",BN5="",$I5="",$K5=""),"",IF(BP5=$O5,$A$7)+IF(AND($I5=BN5,$K5=BO5),$A$13,0)+IF($I5+$K5=BN5+BO5,$A$10,0))</f>
        <v/>
      </c>
      <c r="BR5" s="67"/>
      <c r="BS5" s="321"/>
      <c r="BT5" s="321"/>
      <c r="BU5" s="322" t="str">
        <f t="shared" ref="BU5:BU68" si="23">IF($B5="","",IF(BS5&gt;BT5,$H5,IF(BS5=BT5,"DRAW",$L5)))</f>
        <v>DRAW</v>
      </c>
      <c r="BV5" s="323" t="str">
        <f t="shared" ref="BV5:BV68" si="24">IF(OR(BT5="",BS5="",$I5="",$K5=""),"",IF(BU5=$O5,$A$7)+IF(AND($I5=BS5,$K5=BT5),$A$13,0)+IF($I5+$K5=BS5+BT5,$A$10,0))</f>
        <v/>
      </c>
      <c r="BW5" s="10"/>
      <c r="BX5" s="321"/>
      <c r="BY5" s="321"/>
      <c r="BZ5" s="322" t="str">
        <f t="shared" ref="BZ5:BZ68" si="25">IF($B5="","",IF(BX5&gt;BY5,$H5,IF(BX5=BY5,"DRAW",$L5)))</f>
        <v>DRAW</v>
      </c>
      <c r="CA5" s="323" t="str">
        <f t="shared" ref="CA5:CA68" si="26">IF(OR(BY5="",BX5="",$I5="",$K5=""),"",IF(BZ5=$O5,$A$7)+IF(AND($I5=BX5,$K5=BY5),$A$13,0)+IF($I5+$K5=BX5+BY5,$A$10,0))</f>
        <v/>
      </c>
      <c r="CB5" s="10"/>
      <c r="CC5" s="321"/>
      <c r="CD5" s="321"/>
      <c r="CE5" s="322" t="str">
        <f t="shared" ref="CE5:CE68" si="27">IF($B5="","",IF(CC5&gt;CD5,$H5,IF(CC5=CD5,"DRAW",$L5)))</f>
        <v>DRAW</v>
      </c>
      <c r="CF5" s="323" t="str">
        <f t="shared" ref="CF5:CF68" si="28">IF(OR(CD5="",CC5="",$I5="",$K5=""),"",IF(CE5=$O5,$A$7)+IF(AND($I5=CC5,$K5=CD5),$A$13,0)+IF($I5+$K5=CC5+CD5,$A$10,0))</f>
        <v/>
      </c>
      <c r="CG5" s="10"/>
      <c r="CH5" s="321"/>
      <c r="CI5" s="321"/>
      <c r="CJ5" s="322" t="str">
        <f t="shared" ref="CJ5:CJ68" si="29">IF($B5="","",IF(CH5&gt;CI5,$H5,IF(CH5=CI5,"DRAW",$L5)))</f>
        <v>DRAW</v>
      </c>
      <c r="CK5" s="323" t="str">
        <f t="shared" ref="CK5:CK68" si="30">IF(OR(CI5="",CH5="",$I5="",$K5=""),"",IF(CJ5=$O5,$A$7)+IF(AND($I5=CH5,$K5=CI5),$A$13,0)+IF($I5+$K5=CH5+CI5,$A$10,0))</f>
        <v/>
      </c>
      <c r="CL5" s="65"/>
      <c r="CM5" s="321"/>
      <c r="CN5" s="321"/>
      <c r="CO5" s="322" t="str">
        <f t="shared" ref="CO5:CO68" si="31">IF($B5="","",IF(CM5&gt;CN5,$H5,IF(CM5=CN5,"DRAW",$L5)))</f>
        <v>DRAW</v>
      </c>
      <c r="CP5" s="323" t="str">
        <f t="shared" ref="CP5:CP68" si="32">IF(OR(CN5="",CM5="",$I5="",$K5=""),"",IF(CO5=$O5,$A$7)+IF(AND($I5=CM5,$K5=CN5),$A$13,0)+IF($I5+$K5=CM5+CN5,$A$10,0))</f>
        <v/>
      </c>
      <c r="CQ5" s="65"/>
      <c r="CR5" s="321"/>
      <c r="CS5" s="321"/>
      <c r="CT5" s="322" t="str">
        <f t="shared" ref="CT5:CT68" si="33">IF($B5="","",IF(CR5&gt;CS5,$H5,IF(CR5=CS5,"DRAW",$L5)))</f>
        <v>DRAW</v>
      </c>
      <c r="CU5" s="323" t="str">
        <f t="shared" ref="CU5:CU68" si="34">IF(OR(CS5="",CR5="",$I5="",$K5=""),"",IF(CT5=$O5,$A$7)+IF(AND($I5=CR5,$K5=CS5),$A$13,0)+IF($I5+$K5=CR5+CS5,$A$10,0))</f>
        <v/>
      </c>
      <c r="CV5" s="65"/>
      <c r="CW5" s="321"/>
      <c r="CX5" s="321"/>
      <c r="CY5" s="322" t="str">
        <f t="shared" ref="CY5:CY68" si="35">IF($B5="","",IF(CW5&gt;CX5,$H5,IF(CW5=CX5,"DRAW",$L5)))</f>
        <v>DRAW</v>
      </c>
      <c r="CZ5" s="323" t="str">
        <f t="shared" ref="CZ5:CZ68" si="36">IF(OR(CX5="",CW5="",$I5="",$K5=""),"",IF(CY5=$O5,$A$7)+IF(AND($I5=CW5,$K5=CX5),$A$13,0)+IF($I5+$K5=CW5+CX5,$A$10,0))</f>
        <v/>
      </c>
      <c r="DA5" s="65"/>
      <c r="DB5" s="321"/>
      <c r="DC5" s="321"/>
      <c r="DD5" s="322" t="str">
        <f t="shared" ref="DD5:DD68" si="37">IF($B5="","",IF(DB5&gt;DC5,$H5,IF(DB5=DC5,"DRAW",$L5)))</f>
        <v>DRAW</v>
      </c>
      <c r="DE5" s="323" t="str">
        <f t="shared" ref="DE5:DE68" si="38">IF(OR(DC5="",DB5="",$I5="",$K5=""),"",IF(DD5=$O5,$A$7)+IF(AND($I5=DB5,$K5=DC5),$A$13,0)+IF($I5+$K5=DB5+DC5,$A$10,0))</f>
        <v/>
      </c>
      <c r="DF5" s="65"/>
      <c r="DG5" s="321"/>
      <c r="DH5" s="321"/>
      <c r="DI5" s="322" t="str">
        <f t="shared" ref="DI5:DI68" si="39">IF($B5="","",IF(DG5&gt;DH5,$H5,IF(DG5=DH5,"DRAW",$L5)))</f>
        <v>DRAW</v>
      </c>
      <c r="DJ5" s="323" t="str">
        <f t="shared" ref="DJ5:DJ68" si="40">IF(OR(DH5="",DG5="",$I5="",$K5=""),"",IF(DI5=$O5,$A$7)+IF(AND($I5=DG5,$K5=DH5),$A$13,0)+IF($I5+$K5=DG5+DH5,$A$10,0))</f>
        <v/>
      </c>
      <c r="DK5" s="67"/>
      <c r="DL5" s="321"/>
      <c r="DM5" s="321"/>
      <c r="DN5" s="322" t="str">
        <f t="shared" ref="DN5:DN68" si="41">IF($B5="","",IF(DL5&gt;DM5,$H5,IF(DL5=DM5,"DRAW",$L5)))</f>
        <v>DRAW</v>
      </c>
      <c r="DO5" s="323" t="str">
        <f t="shared" ref="DO5:DO68" si="42">IF(OR(DM5="",DL5="",$I5="",$K5=""),"",IF(DN5=$O5,$A$7)+IF(AND($I5=DL5,$K5=DM5),$A$13,0)+IF($I5+$K5=DL5+DM5,$A$10,0))</f>
        <v/>
      </c>
      <c r="DP5" s="67"/>
      <c r="DQ5" s="321"/>
      <c r="DR5" s="321"/>
      <c r="DS5" s="322" t="str">
        <f t="shared" ref="DS5:DS68" si="43">IF($B5="","",IF(DQ5&gt;DR5,$H5,IF(DQ5=DR5,"DRAW",$L5)))</f>
        <v>DRAW</v>
      </c>
      <c r="DT5" s="323" t="str">
        <f t="shared" ref="DT5:DT68" si="44">IF(OR(DR5="",DQ5="",$I5="",$K5=""),"",IF(DS5=$O5,$A$7)+IF(AND($I5=DQ5,$K5=DR5),$A$13,0)+IF($I5+$K5=DQ5+DR5,$A$10,0))</f>
        <v/>
      </c>
      <c r="DU5" s="10"/>
      <c r="DV5" s="321"/>
      <c r="DW5" s="321"/>
      <c r="DX5" s="322" t="str">
        <f t="shared" ref="DX5:DX68" si="45">IF($B5="","",IF(DV5&gt;DW5,$H5,IF(DV5=DW5,"DRAW",$L5)))</f>
        <v>DRAW</v>
      </c>
      <c r="DY5" s="323" t="str">
        <f t="shared" ref="DY5:DY68" si="46">IF(OR(DW5="",DV5="",$I5="",$K5=""),"",IF(DX5=$O5,$A$7)+IF(AND($I5=DV5,$K5=DW5),$A$13,0)+IF($I5+$K5=DV5+DW5,$A$10,0))</f>
        <v/>
      </c>
      <c r="DZ5" s="10"/>
      <c r="EA5" s="321"/>
      <c r="EB5" s="321"/>
      <c r="EC5" s="322" t="str">
        <f t="shared" ref="EC5:EC68" si="47">IF($B5="","",IF(EA5&gt;EB5,$H5,IF(EA5=EB5,"DRAW",$L5)))</f>
        <v>DRAW</v>
      </c>
      <c r="ED5" s="323" t="str">
        <f t="shared" ref="ED5:ED68" si="48">IF(OR(EB5="",EA5="",$I5="",$K5=""),"",IF(EC5=$O5,$A$7)+IF(AND($I5=EA5,$K5=EB5),$A$13,0)+IF($I5+$K5=EA5+EB5,$A$10,0))</f>
        <v/>
      </c>
      <c r="EE5" s="10"/>
      <c r="EF5" s="321"/>
      <c r="EG5" s="321"/>
      <c r="EH5" s="322" t="str">
        <f t="shared" ref="EH5:EH68" si="49">IF($B5="","",IF(EF5&gt;EG5,$H5,IF(EF5=EG5,"DRAW",$L5)))</f>
        <v>DRAW</v>
      </c>
      <c r="EI5" s="323" t="str">
        <f t="shared" ref="EI5:EI68" si="50">IF(OR(EG5="",EF5="",$I5="",$K5=""),"",IF(EH5=$O5,$A$7)+IF(AND($I5=EF5,$K5=EG5),$A$13,0)+IF($I5+$K5=EF5+EG5,$A$10,0))</f>
        <v/>
      </c>
      <c r="EJ5" s="65"/>
      <c r="EK5" s="65" t="str">
        <f>U2</f>
        <v>PLAYER 2</v>
      </c>
      <c r="EL5" s="65">
        <f>IF(EK5="","",X2)</f>
        <v>0</v>
      </c>
      <c r="EM5" s="65"/>
      <c r="EN5" s="68" t="str">
        <v>PLAYER 2</v>
      </c>
      <c r="EO5" s="68">
        <v>0</v>
      </c>
      <c r="EP5" s="65"/>
    </row>
    <row r="6" spans="1:146" ht="30" customHeight="1">
      <c r="A6" s="317" t="s">
        <v>114</v>
      </c>
      <c r="B6" s="299" t="str">
        <v>EPL</v>
      </c>
      <c r="C6" s="296">
        <v>46256</v>
      </c>
      <c r="D6" s="296" t="str">
        <v>Hill Dickinson Stadium</v>
      </c>
      <c r="E6" s="297">
        <v>0.625</v>
      </c>
      <c r="F6" s="262">
        <v>46256.625</v>
      </c>
      <c r="G6" s="298" t="e" vm="29">
        <v>#VALUE!</v>
      </c>
      <c r="H6" s="299" t="str">
        <v>Everton</v>
      </c>
      <c r="I6" s="299" t="str">
        <v/>
      </c>
      <c r="J6" s="300" t="str">
        <v>:</v>
      </c>
      <c r="K6" s="301" t="str">
        <v/>
      </c>
      <c r="L6" s="300" t="str">
        <v>Crystal Palace</v>
      </c>
      <c r="M6" s="301" t="e" vm="30">
        <v>#VALUE!</v>
      </c>
      <c r="N6" s="301"/>
      <c r="O6" s="320" t="str">
        <f t="shared" si="0"/>
        <v>DRAW</v>
      </c>
      <c r="P6" s="321"/>
      <c r="Q6" s="321"/>
      <c r="R6" s="322" t="str">
        <f t="shared" si="1"/>
        <v>DRAW</v>
      </c>
      <c r="S6" s="323" t="str">
        <f t="shared" si="2"/>
        <v/>
      </c>
      <c r="T6" s="65"/>
      <c r="U6" s="321"/>
      <c r="V6" s="321"/>
      <c r="W6" s="322" t="str">
        <f t="shared" si="3"/>
        <v>DRAW</v>
      </c>
      <c r="X6" s="323" t="str">
        <f t="shared" si="4"/>
        <v/>
      </c>
      <c r="Y6" s="10"/>
      <c r="Z6" s="321"/>
      <c r="AA6" s="321"/>
      <c r="AB6" s="322" t="str">
        <f t="shared" si="5"/>
        <v>DRAW</v>
      </c>
      <c r="AC6" s="323" t="str">
        <f t="shared" si="6"/>
        <v/>
      </c>
      <c r="AD6" s="10"/>
      <c r="AE6" s="321"/>
      <c r="AF6" s="321"/>
      <c r="AG6" s="322" t="str">
        <f t="shared" si="7"/>
        <v>DRAW</v>
      </c>
      <c r="AH6" s="323" t="str">
        <f t="shared" si="8"/>
        <v/>
      </c>
      <c r="AI6" s="10"/>
      <c r="AJ6" s="321"/>
      <c r="AK6" s="321"/>
      <c r="AL6" s="322" t="str">
        <f t="shared" si="9"/>
        <v>DRAW</v>
      </c>
      <c r="AM6" s="323" t="str">
        <f t="shared" si="10"/>
        <v/>
      </c>
      <c r="AN6" s="65"/>
      <c r="AO6" s="321"/>
      <c r="AP6" s="321"/>
      <c r="AQ6" s="322" t="str">
        <f t="shared" si="11"/>
        <v>DRAW</v>
      </c>
      <c r="AR6" s="323" t="str">
        <f t="shared" si="12"/>
        <v/>
      </c>
      <c r="AS6" s="65"/>
      <c r="AT6" s="321"/>
      <c r="AU6" s="321"/>
      <c r="AV6" s="322" t="str">
        <f t="shared" si="13"/>
        <v>DRAW</v>
      </c>
      <c r="AW6" s="323" t="str">
        <f t="shared" si="14"/>
        <v/>
      </c>
      <c r="AX6" s="65"/>
      <c r="AY6" s="321"/>
      <c r="AZ6" s="321"/>
      <c r="BA6" s="322" t="str">
        <f t="shared" si="15"/>
        <v>DRAW</v>
      </c>
      <c r="BB6" s="323" t="str">
        <f t="shared" si="16"/>
        <v/>
      </c>
      <c r="BC6" s="65"/>
      <c r="BD6" s="321"/>
      <c r="BE6" s="321"/>
      <c r="BF6" s="322" t="str">
        <f t="shared" si="17"/>
        <v>DRAW</v>
      </c>
      <c r="BG6" s="323" t="str">
        <f t="shared" si="18"/>
        <v/>
      </c>
      <c r="BH6" s="65"/>
      <c r="BI6" s="321"/>
      <c r="BJ6" s="321"/>
      <c r="BK6" s="322" t="str">
        <f t="shared" si="19"/>
        <v>DRAW</v>
      </c>
      <c r="BL6" s="323" t="str">
        <f t="shared" si="20"/>
        <v/>
      </c>
      <c r="BM6" s="65"/>
      <c r="BN6" s="321"/>
      <c r="BO6" s="321"/>
      <c r="BP6" s="322" t="str">
        <f t="shared" si="21"/>
        <v>DRAW</v>
      </c>
      <c r="BQ6" s="323" t="str">
        <f t="shared" si="22"/>
        <v/>
      </c>
      <c r="BR6" s="65"/>
      <c r="BS6" s="321"/>
      <c r="BT6" s="321"/>
      <c r="BU6" s="322" t="str">
        <f t="shared" si="23"/>
        <v>DRAW</v>
      </c>
      <c r="BV6" s="323" t="str">
        <f t="shared" si="24"/>
        <v/>
      </c>
      <c r="BW6" s="10"/>
      <c r="BX6" s="321"/>
      <c r="BY6" s="321"/>
      <c r="BZ6" s="322" t="str">
        <f t="shared" si="25"/>
        <v>DRAW</v>
      </c>
      <c r="CA6" s="323" t="str">
        <f t="shared" si="26"/>
        <v/>
      </c>
      <c r="CB6" s="10"/>
      <c r="CC6" s="321"/>
      <c r="CD6" s="321"/>
      <c r="CE6" s="322" t="str">
        <f t="shared" si="27"/>
        <v>DRAW</v>
      </c>
      <c r="CF6" s="323" t="str">
        <f t="shared" si="28"/>
        <v/>
      </c>
      <c r="CG6" s="10"/>
      <c r="CH6" s="321"/>
      <c r="CI6" s="321"/>
      <c r="CJ6" s="322" t="str">
        <f t="shared" si="29"/>
        <v>DRAW</v>
      </c>
      <c r="CK6" s="323" t="str">
        <f t="shared" si="30"/>
        <v/>
      </c>
      <c r="CL6" s="65"/>
      <c r="CM6" s="321"/>
      <c r="CN6" s="321"/>
      <c r="CO6" s="322" t="str">
        <f t="shared" si="31"/>
        <v>DRAW</v>
      </c>
      <c r="CP6" s="323" t="str">
        <f t="shared" si="32"/>
        <v/>
      </c>
      <c r="CQ6" s="65"/>
      <c r="CR6" s="321"/>
      <c r="CS6" s="321"/>
      <c r="CT6" s="322" t="str">
        <f t="shared" si="33"/>
        <v>DRAW</v>
      </c>
      <c r="CU6" s="323" t="str">
        <f t="shared" si="34"/>
        <v/>
      </c>
      <c r="CV6" s="65"/>
      <c r="CW6" s="321"/>
      <c r="CX6" s="321"/>
      <c r="CY6" s="322" t="str">
        <f t="shared" si="35"/>
        <v>DRAW</v>
      </c>
      <c r="CZ6" s="323" t="str">
        <f t="shared" si="36"/>
        <v/>
      </c>
      <c r="DA6" s="65"/>
      <c r="DB6" s="321"/>
      <c r="DC6" s="321"/>
      <c r="DD6" s="322" t="str">
        <f t="shared" si="37"/>
        <v>DRAW</v>
      </c>
      <c r="DE6" s="323" t="str">
        <f t="shared" si="38"/>
        <v/>
      </c>
      <c r="DF6" s="65"/>
      <c r="DG6" s="321"/>
      <c r="DH6" s="321"/>
      <c r="DI6" s="322" t="str">
        <f t="shared" si="39"/>
        <v>DRAW</v>
      </c>
      <c r="DJ6" s="323" t="str">
        <f t="shared" si="40"/>
        <v/>
      </c>
      <c r="DK6" s="65"/>
      <c r="DL6" s="321"/>
      <c r="DM6" s="321"/>
      <c r="DN6" s="322" t="str">
        <f t="shared" si="41"/>
        <v>DRAW</v>
      </c>
      <c r="DO6" s="323" t="str">
        <f t="shared" si="42"/>
        <v/>
      </c>
      <c r="DP6" s="65"/>
      <c r="DQ6" s="321"/>
      <c r="DR6" s="321"/>
      <c r="DS6" s="322" t="str">
        <f t="shared" si="43"/>
        <v>DRAW</v>
      </c>
      <c r="DT6" s="323" t="str">
        <f t="shared" si="44"/>
        <v/>
      </c>
      <c r="DU6" s="10"/>
      <c r="DV6" s="321"/>
      <c r="DW6" s="321"/>
      <c r="DX6" s="322" t="str">
        <f t="shared" si="45"/>
        <v>DRAW</v>
      </c>
      <c r="DY6" s="323" t="str">
        <f t="shared" si="46"/>
        <v/>
      </c>
      <c r="DZ6" s="10"/>
      <c r="EA6" s="321"/>
      <c r="EB6" s="321"/>
      <c r="EC6" s="322" t="str">
        <f t="shared" si="47"/>
        <v>DRAW</v>
      </c>
      <c r="ED6" s="323" t="str">
        <f t="shared" si="48"/>
        <v/>
      </c>
      <c r="EE6" s="10"/>
      <c r="EF6" s="321"/>
      <c r="EG6" s="321"/>
      <c r="EH6" s="322" t="str">
        <f t="shared" si="49"/>
        <v>DRAW</v>
      </c>
      <c r="EI6" s="323" t="str">
        <f t="shared" si="50"/>
        <v/>
      </c>
      <c r="EJ6" s="65"/>
      <c r="EK6" s="65" t="str">
        <f>Z2</f>
        <v>PLAYER 3</v>
      </c>
      <c r="EL6" s="65">
        <f>IF(EK6="","",AC2)</f>
        <v>0</v>
      </c>
      <c r="EM6" s="65"/>
      <c r="EN6" s="69" t="str">
        <v>PLAYER 3</v>
      </c>
      <c r="EO6" s="69">
        <v>0</v>
      </c>
      <c r="EP6" s="65"/>
    </row>
    <row r="7" spans="1:146" ht="30" customHeight="1">
      <c r="A7" s="319">
        <v>1</v>
      </c>
      <c r="B7" s="299" t="str">
        <v>EPL</v>
      </c>
      <c r="C7" s="296">
        <v>46256</v>
      </c>
      <c r="D7" s="296" t="str">
        <v>Portman Road</v>
      </c>
      <c r="E7" s="297">
        <v>0.625</v>
      </c>
      <c r="F7" s="262">
        <v>46256.625</v>
      </c>
      <c r="G7" s="298" t="e" vm="31">
        <v>#VALUE!</v>
      </c>
      <c r="H7" s="299" t="str">
        <v>Ipswich</v>
      </c>
      <c r="I7" s="299" t="str">
        <v/>
      </c>
      <c r="J7" s="300" t="str">
        <v>:</v>
      </c>
      <c r="K7" s="301" t="str">
        <v/>
      </c>
      <c r="L7" s="300" t="str">
        <v>Sunderland</v>
      </c>
      <c r="M7" s="301" t="e" vm="32">
        <v>#VALUE!</v>
      </c>
      <c r="N7" s="301"/>
      <c r="O7" s="320" t="str">
        <f t="shared" si="0"/>
        <v>DRAW</v>
      </c>
      <c r="P7" s="321"/>
      <c r="Q7" s="321"/>
      <c r="R7" s="322" t="str">
        <f t="shared" si="1"/>
        <v>DRAW</v>
      </c>
      <c r="S7" s="323" t="str">
        <f t="shared" si="2"/>
        <v/>
      </c>
      <c r="T7" s="65"/>
      <c r="U7" s="321"/>
      <c r="V7" s="321"/>
      <c r="W7" s="322" t="str">
        <f t="shared" si="3"/>
        <v>DRAW</v>
      </c>
      <c r="X7" s="323" t="str">
        <f t="shared" si="4"/>
        <v/>
      </c>
      <c r="Y7" s="10"/>
      <c r="Z7" s="321"/>
      <c r="AA7" s="321"/>
      <c r="AB7" s="322" t="str">
        <f t="shared" si="5"/>
        <v>DRAW</v>
      </c>
      <c r="AC7" s="323" t="str">
        <f t="shared" si="6"/>
        <v/>
      </c>
      <c r="AD7" s="10"/>
      <c r="AE7" s="321"/>
      <c r="AF7" s="321"/>
      <c r="AG7" s="322" t="str">
        <f t="shared" si="7"/>
        <v>DRAW</v>
      </c>
      <c r="AH7" s="323" t="str">
        <f t="shared" si="8"/>
        <v/>
      </c>
      <c r="AI7" s="10"/>
      <c r="AJ7" s="321"/>
      <c r="AK7" s="321"/>
      <c r="AL7" s="322" t="str">
        <f t="shared" si="9"/>
        <v>DRAW</v>
      </c>
      <c r="AM7" s="323" t="str">
        <f t="shared" si="10"/>
        <v/>
      </c>
      <c r="AN7" s="65"/>
      <c r="AO7" s="321"/>
      <c r="AP7" s="321"/>
      <c r="AQ7" s="322" t="str">
        <f t="shared" si="11"/>
        <v>DRAW</v>
      </c>
      <c r="AR7" s="323" t="str">
        <f t="shared" si="12"/>
        <v/>
      </c>
      <c r="AS7" s="65"/>
      <c r="AT7" s="321"/>
      <c r="AU7" s="321"/>
      <c r="AV7" s="322" t="str">
        <f t="shared" si="13"/>
        <v>DRAW</v>
      </c>
      <c r="AW7" s="323" t="str">
        <f t="shared" si="14"/>
        <v/>
      </c>
      <c r="AX7" s="65"/>
      <c r="AY7" s="321"/>
      <c r="AZ7" s="321"/>
      <c r="BA7" s="322" t="str">
        <f t="shared" si="15"/>
        <v>DRAW</v>
      </c>
      <c r="BB7" s="323" t="str">
        <f t="shared" si="16"/>
        <v/>
      </c>
      <c r="BC7" s="65"/>
      <c r="BD7" s="321"/>
      <c r="BE7" s="321"/>
      <c r="BF7" s="322" t="str">
        <f t="shared" si="17"/>
        <v>DRAW</v>
      </c>
      <c r="BG7" s="323" t="str">
        <f t="shared" si="18"/>
        <v/>
      </c>
      <c r="BH7" s="65"/>
      <c r="BI7" s="321"/>
      <c r="BJ7" s="321"/>
      <c r="BK7" s="322" t="str">
        <f t="shared" si="19"/>
        <v>DRAW</v>
      </c>
      <c r="BL7" s="323" t="str">
        <f t="shared" si="20"/>
        <v/>
      </c>
      <c r="BM7" s="65"/>
      <c r="BN7" s="321"/>
      <c r="BO7" s="321"/>
      <c r="BP7" s="322" t="str">
        <f t="shared" si="21"/>
        <v>DRAW</v>
      </c>
      <c r="BQ7" s="323" t="str">
        <f t="shared" si="22"/>
        <v/>
      </c>
      <c r="BR7" s="65"/>
      <c r="BS7" s="321"/>
      <c r="BT7" s="321"/>
      <c r="BU7" s="322" t="str">
        <f t="shared" si="23"/>
        <v>DRAW</v>
      </c>
      <c r="BV7" s="323" t="str">
        <f t="shared" si="24"/>
        <v/>
      </c>
      <c r="BW7" s="10"/>
      <c r="BX7" s="321"/>
      <c r="BY7" s="321"/>
      <c r="BZ7" s="322" t="str">
        <f t="shared" si="25"/>
        <v>DRAW</v>
      </c>
      <c r="CA7" s="323" t="str">
        <f t="shared" si="26"/>
        <v/>
      </c>
      <c r="CB7" s="10"/>
      <c r="CC7" s="321"/>
      <c r="CD7" s="321"/>
      <c r="CE7" s="322" t="str">
        <f t="shared" si="27"/>
        <v>DRAW</v>
      </c>
      <c r="CF7" s="323" t="str">
        <f t="shared" si="28"/>
        <v/>
      </c>
      <c r="CG7" s="10"/>
      <c r="CH7" s="321"/>
      <c r="CI7" s="321"/>
      <c r="CJ7" s="322" t="str">
        <f t="shared" si="29"/>
        <v>DRAW</v>
      </c>
      <c r="CK7" s="323" t="str">
        <f t="shared" si="30"/>
        <v/>
      </c>
      <c r="CL7" s="65"/>
      <c r="CM7" s="321"/>
      <c r="CN7" s="321"/>
      <c r="CO7" s="322" t="str">
        <f t="shared" si="31"/>
        <v>DRAW</v>
      </c>
      <c r="CP7" s="323" t="str">
        <f t="shared" si="32"/>
        <v/>
      </c>
      <c r="CQ7" s="65"/>
      <c r="CR7" s="321"/>
      <c r="CS7" s="321"/>
      <c r="CT7" s="322" t="str">
        <f t="shared" si="33"/>
        <v>DRAW</v>
      </c>
      <c r="CU7" s="323" t="str">
        <f t="shared" si="34"/>
        <v/>
      </c>
      <c r="CV7" s="65"/>
      <c r="CW7" s="321"/>
      <c r="CX7" s="321"/>
      <c r="CY7" s="322" t="str">
        <f t="shared" si="35"/>
        <v>DRAW</v>
      </c>
      <c r="CZ7" s="323" t="str">
        <f t="shared" si="36"/>
        <v/>
      </c>
      <c r="DA7" s="65"/>
      <c r="DB7" s="321"/>
      <c r="DC7" s="321"/>
      <c r="DD7" s="322" t="str">
        <f t="shared" si="37"/>
        <v>DRAW</v>
      </c>
      <c r="DE7" s="323" t="str">
        <f t="shared" si="38"/>
        <v/>
      </c>
      <c r="DF7" s="65"/>
      <c r="DG7" s="321"/>
      <c r="DH7" s="321"/>
      <c r="DI7" s="322" t="str">
        <f t="shared" si="39"/>
        <v>DRAW</v>
      </c>
      <c r="DJ7" s="323" t="str">
        <f t="shared" si="40"/>
        <v/>
      </c>
      <c r="DK7" s="65"/>
      <c r="DL7" s="321"/>
      <c r="DM7" s="321"/>
      <c r="DN7" s="322" t="str">
        <f t="shared" si="41"/>
        <v>DRAW</v>
      </c>
      <c r="DO7" s="323" t="str">
        <f t="shared" si="42"/>
        <v/>
      </c>
      <c r="DP7" s="65"/>
      <c r="DQ7" s="321"/>
      <c r="DR7" s="321"/>
      <c r="DS7" s="322" t="str">
        <f t="shared" si="43"/>
        <v>DRAW</v>
      </c>
      <c r="DT7" s="323" t="str">
        <f t="shared" si="44"/>
        <v/>
      </c>
      <c r="DU7" s="10"/>
      <c r="DV7" s="321"/>
      <c r="DW7" s="321"/>
      <c r="DX7" s="322" t="str">
        <f t="shared" si="45"/>
        <v>DRAW</v>
      </c>
      <c r="DY7" s="323" t="str">
        <f t="shared" si="46"/>
        <v/>
      </c>
      <c r="DZ7" s="10"/>
      <c r="EA7" s="321"/>
      <c r="EB7" s="321"/>
      <c r="EC7" s="322" t="str">
        <f t="shared" si="47"/>
        <v>DRAW</v>
      </c>
      <c r="ED7" s="323" t="str">
        <f t="shared" si="48"/>
        <v/>
      </c>
      <c r="EE7" s="10"/>
      <c r="EF7" s="321"/>
      <c r="EG7" s="321"/>
      <c r="EH7" s="322" t="str">
        <f t="shared" si="49"/>
        <v>DRAW</v>
      </c>
      <c r="EI7" s="323" t="str">
        <f t="shared" si="50"/>
        <v/>
      </c>
      <c r="EJ7" s="65"/>
      <c r="EK7" s="65" t="str">
        <f>AE2</f>
        <v>PLAYER 4</v>
      </c>
      <c r="EL7" s="65">
        <f>IF(EK7="","",AH2)</f>
        <v>0</v>
      </c>
      <c r="EM7" s="65"/>
      <c r="EN7" s="70" t="str">
        <v>PLAYER 4</v>
      </c>
      <c r="EO7" s="70">
        <v>0</v>
      </c>
      <c r="EP7" s="65"/>
    </row>
    <row r="8" spans="1:146" ht="30" customHeight="1">
      <c r="A8" s="84"/>
      <c r="B8" s="299" t="str">
        <v>EPL</v>
      </c>
      <c r="C8" s="296">
        <v>46256</v>
      </c>
      <c r="D8" s="296" t="str">
        <v>The City Ground</v>
      </c>
      <c r="E8" s="297">
        <v>0.625</v>
      </c>
      <c r="F8" s="262">
        <v>46256.625</v>
      </c>
      <c r="G8" s="298" t="e" vm="34">
        <v>#VALUE!</v>
      </c>
      <c r="H8" s="299" t="str">
        <v>Nottingham Forest</v>
      </c>
      <c r="I8" s="299" t="str">
        <v/>
      </c>
      <c r="J8" s="300" t="str">
        <v>:</v>
      </c>
      <c r="K8" s="301" t="str">
        <v/>
      </c>
      <c r="L8" s="300" t="str">
        <v>Leeds</v>
      </c>
      <c r="M8" s="301" t="e" vm="35">
        <v>#VALUE!</v>
      </c>
      <c r="N8" s="301"/>
      <c r="O8" s="320" t="str">
        <f t="shared" si="0"/>
        <v>DRAW</v>
      </c>
      <c r="P8" s="321"/>
      <c r="Q8" s="321"/>
      <c r="R8" s="322" t="str">
        <f t="shared" si="1"/>
        <v>DRAW</v>
      </c>
      <c r="S8" s="323" t="str">
        <f t="shared" si="2"/>
        <v/>
      </c>
      <c r="T8" s="65"/>
      <c r="U8" s="321"/>
      <c r="V8" s="321"/>
      <c r="W8" s="322" t="str">
        <f t="shared" si="3"/>
        <v>DRAW</v>
      </c>
      <c r="X8" s="323" t="str">
        <f t="shared" si="4"/>
        <v/>
      </c>
      <c r="Y8" s="10"/>
      <c r="Z8" s="321"/>
      <c r="AA8" s="321"/>
      <c r="AB8" s="322" t="str">
        <f t="shared" si="5"/>
        <v>DRAW</v>
      </c>
      <c r="AC8" s="323" t="str">
        <f t="shared" si="6"/>
        <v/>
      </c>
      <c r="AD8" s="10"/>
      <c r="AE8" s="321"/>
      <c r="AF8" s="321"/>
      <c r="AG8" s="322" t="str">
        <f t="shared" si="7"/>
        <v>DRAW</v>
      </c>
      <c r="AH8" s="323" t="str">
        <f t="shared" si="8"/>
        <v/>
      </c>
      <c r="AI8" s="10"/>
      <c r="AJ8" s="321"/>
      <c r="AK8" s="321"/>
      <c r="AL8" s="322" t="str">
        <f t="shared" si="9"/>
        <v>DRAW</v>
      </c>
      <c r="AM8" s="323" t="str">
        <f t="shared" si="10"/>
        <v/>
      </c>
      <c r="AN8" s="65"/>
      <c r="AO8" s="321"/>
      <c r="AP8" s="321"/>
      <c r="AQ8" s="322" t="str">
        <f t="shared" si="11"/>
        <v>DRAW</v>
      </c>
      <c r="AR8" s="323" t="str">
        <f t="shared" si="12"/>
        <v/>
      </c>
      <c r="AS8" s="65"/>
      <c r="AT8" s="321"/>
      <c r="AU8" s="321"/>
      <c r="AV8" s="322" t="str">
        <f t="shared" si="13"/>
        <v>DRAW</v>
      </c>
      <c r="AW8" s="323" t="str">
        <f t="shared" si="14"/>
        <v/>
      </c>
      <c r="AX8" s="65"/>
      <c r="AY8" s="321"/>
      <c r="AZ8" s="321"/>
      <c r="BA8" s="322" t="str">
        <f t="shared" si="15"/>
        <v>DRAW</v>
      </c>
      <c r="BB8" s="323" t="str">
        <f t="shared" si="16"/>
        <v/>
      </c>
      <c r="BC8" s="65"/>
      <c r="BD8" s="321"/>
      <c r="BE8" s="321"/>
      <c r="BF8" s="322" t="str">
        <f t="shared" si="17"/>
        <v>DRAW</v>
      </c>
      <c r="BG8" s="323" t="str">
        <f t="shared" si="18"/>
        <v/>
      </c>
      <c r="BH8" s="65"/>
      <c r="BI8" s="321"/>
      <c r="BJ8" s="321"/>
      <c r="BK8" s="322" t="str">
        <f t="shared" si="19"/>
        <v>DRAW</v>
      </c>
      <c r="BL8" s="323" t="str">
        <f t="shared" si="20"/>
        <v/>
      </c>
      <c r="BM8" s="65"/>
      <c r="BN8" s="321"/>
      <c r="BO8" s="321"/>
      <c r="BP8" s="322" t="str">
        <f t="shared" si="21"/>
        <v>DRAW</v>
      </c>
      <c r="BQ8" s="323" t="str">
        <f t="shared" si="22"/>
        <v/>
      </c>
      <c r="BR8" s="65"/>
      <c r="BS8" s="321"/>
      <c r="BT8" s="321"/>
      <c r="BU8" s="322" t="str">
        <f t="shared" si="23"/>
        <v>DRAW</v>
      </c>
      <c r="BV8" s="323" t="str">
        <f t="shared" si="24"/>
        <v/>
      </c>
      <c r="BW8" s="10"/>
      <c r="BX8" s="321"/>
      <c r="BY8" s="321"/>
      <c r="BZ8" s="322" t="str">
        <f t="shared" si="25"/>
        <v>DRAW</v>
      </c>
      <c r="CA8" s="323" t="str">
        <f t="shared" si="26"/>
        <v/>
      </c>
      <c r="CB8" s="10"/>
      <c r="CC8" s="321"/>
      <c r="CD8" s="321"/>
      <c r="CE8" s="322" t="str">
        <f t="shared" si="27"/>
        <v>DRAW</v>
      </c>
      <c r="CF8" s="323" t="str">
        <f t="shared" si="28"/>
        <v/>
      </c>
      <c r="CG8" s="10"/>
      <c r="CH8" s="321"/>
      <c r="CI8" s="321"/>
      <c r="CJ8" s="322" t="str">
        <f t="shared" si="29"/>
        <v>DRAW</v>
      </c>
      <c r="CK8" s="323" t="str">
        <f t="shared" si="30"/>
        <v/>
      </c>
      <c r="CL8" s="65"/>
      <c r="CM8" s="321"/>
      <c r="CN8" s="321"/>
      <c r="CO8" s="322" t="str">
        <f t="shared" si="31"/>
        <v>DRAW</v>
      </c>
      <c r="CP8" s="323" t="str">
        <f t="shared" si="32"/>
        <v/>
      </c>
      <c r="CQ8" s="65"/>
      <c r="CR8" s="321"/>
      <c r="CS8" s="321"/>
      <c r="CT8" s="322" t="str">
        <f t="shared" si="33"/>
        <v>DRAW</v>
      </c>
      <c r="CU8" s="323" t="str">
        <f t="shared" si="34"/>
        <v/>
      </c>
      <c r="CV8" s="65"/>
      <c r="CW8" s="321"/>
      <c r="CX8" s="321"/>
      <c r="CY8" s="322" t="str">
        <f t="shared" si="35"/>
        <v>DRAW</v>
      </c>
      <c r="CZ8" s="323" t="str">
        <f t="shared" si="36"/>
        <v/>
      </c>
      <c r="DA8" s="65"/>
      <c r="DB8" s="321"/>
      <c r="DC8" s="321"/>
      <c r="DD8" s="322" t="str">
        <f t="shared" si="37"/>
        <v>DRAW</v>
      </c>
      <c r="DE8" s="323" t="str">
        <f t="shared" si="38"/>
        <v/>
      </c>
      <c r="DF8" s="65"/>
      <c r="DG8" s="321"/>
      <c r="DH8" s="321"/>
      <c r="DI8" s="322" t="str">
        <f t="shared" si="39"/>
        <v>DRAW</v>
      </c>
      <c r="DJ8" s="323" t="str">
        <f t="shared" si="40"/>
        <v/>
      </c>
      <c r="DK8" s="65"/>
      <c r="DL8" s="321"/>
      <c r="DM8" s="321"/>
      <c r="DN8" s="322" t="str">
        <f t="shared" si="41"/>
        <v>DRAW</v>
      </c>
      <c r="DO8" s="323" t="str">
        <f t="shared" si="42"/>
        <v/>
      </c>
      <c r="DP8" s="65"/>
      <c r="DQ8" s="321"/>
      <c r="DR8" s="321"/>
      <c r="DS8" s="322" t="str">
        <f t="shared" si="43"/>
        <v>DRAW</v>
      </c>
      <c r="DT8" s="323" t="str">
        <f t="shared" si="44"/>
        <v/>
      </c>
      <c r="DU8" s="10"/>
      <c r="DV8" s="321"/>
      <c r="DW8" s="321"/>
      <c r="DX8" s="322" t="str">
        <f t="shared" si="45"/>
        <v>DRAW</v>
      </c>
      <c r="DY8" s="323" t="str">
        <f t="shared" si="46"/>
        <v/>
      </c>
      <c r="DZ8" s="10"/>
      <c r="EA8" s="321"/>
      <c r="EB8" s="321"/>
      <c r="EC8" s="322" t="str">
        <f t="shared" si="47"/>
        <v>DRAW</v>
      </c>
      <c r="ED8" s="323" t="str">
        <f t="shared" si="48"/>
        <v/>
      </c>
      <c r="EE8" s="10"/>
      <c r="EF8" s="321"/>
      <c r="EG8" s="321"/>
      <c r="EH8" s="322" t="str">
        <f t="shared" si="49"/>
        <v>DRAW</v>
      </c>
      <c r="EI8" s="323" t="str">
        <f t="shared" si="50"/>
        <v/>
      </c>
      <c r="EJ8" s="65"/>
      <c r="EK8" s="65" t="str">
        <f>AJ2</f>
        <v>PLAYER 5</v>
      </c>
      <c r="EL8" s="65">
        <f>IF(EK8="","",AM2)</f>
        <v>0</v>
      </c>
      <c r="EM8" s="65"/>
      <c r="EN8" s="70" t="str">
        <v>PLAYER 5</v>
      </c>
      <c r="EO8" s="70">
        <v>0</v>
      </c>
      <c r="EP8" s="65"/>
    </row>
    <row r="9" spans="1:146" ht="30" customHeight="1">
      <c r="A9" s="318" t="s">
        <v>115</v>
      </c>
      <c r="B9" s="299" t="str">
        <v>EPL</v>
      </c>
      <c r="C9" s="296">
        <v>46256</v>
      </c>
      <c r="D9" s="296" t="str">
        <v>Gtech Community Stadium</v>
      </c>
      <c r="E9" s="297">
        <v>0.72916666666666663</v>
      </c>
      <c r="F9" s="262">
        <v>46256.729166666664</v>
      </c>
      <c r="G9" s="298" t="e" vm="37">
        <v>#VALUE!</v>
      </c>
      <c r="H9" s="299" t="str">
        <v>Brentford</v>
      </c>
      <c r="I9" s="299" t="str">
        <v/>
      </c>
      <c r="J9" s="300" t="str">
        <v>:</v>
      </c>
      <c r="K9" s="301" t="str">
        <v/>
      </c>
      <c r="L9" s="300" t="str">
        <v>Tottenham</v>
      </c>
      <c r="M9" s="301" t="e" vm="38">
        <v>#VALUE!</v>
      </c>
      <c r="N9" s="301"/>
      <c r="O9" s="320" t="str">
        <f t="shared" si="0"/>
        <v>DRAW</v>
      </c>
      <c r="P9" s="321"/>
      <c r="Q9" s="321"/>
      <c r="R9" s="322" t="str">
        <f t="shared" si="1"/>
        <v>DRAW</v>
      </c>
      <c r="S9" s="323" t="str">
        <f t="shared" si="2"/>
        <v/>
      </c>
      <c r="T9" s="65"/>
      <c r="U9" s="321"/>
      <c r="V9" s="321"/>
      <c r="W9" s="322" t="str">
        <f t="shared" si="3"/>
        <v>DRAW</v>
      </c>
      <c r="X9" s="323" t="str">
        <f t="shared" si="4"/>
        <v/>
      </c>
      <c r="Y9" s="10"/>
      <c r="Z9" s="321"/>
      <c r="AA9" s="321"/>
      <c r="AB9" s="322" t="str">
        <f t="shared" si="5"/>
        <v>DRAW</v>
      </c>
      <c r="AC9" s="323" t="str">
        <f t="shared" si="6"/>
        <v/>
      </c>
      <c r="AD9" s="10"/>
      <c r="AE9" s="321"/>
      <c r="AF9" s="321"/>
      <c r="AG9" s="322" t="str">
        <f t="shared" si="7"/>
        <v>DRAW</v>
      </c>
      <c r="AH9" s="323" t="str">
        <f t="shared" si="8"/>
        <v/>
      </c>
      <c r="AI9" s="10"/>
      <c r="AJ9" s="321"/>
      <c r="AK9" s="321"/>
      <c r="AL9" s="322" t="str">
        <f t="shared" si="9"/>
        <v>DRAW</v>
      </c>
      <c r="AM9" s="323" t="str">
        <f t="shared" si="10"/>
        <v/>
      </c>
      <c r="AN9" s="65"/>
      <c r="AO9" s="321"/>
      <c r="AP9" s="321"/>
      <c r="AQ9" s="322" t="str">
        <f t="shared" si="11"/>
        <v>DRAW</v>
      </c>
      <c r="AR9" s="323" t="str">
        <f t="shared" si="12"/>
        <v/>
      </c>
      <c r="AS9" s="65"/>
      <c r="AT9" s="321"/>
      <c r="AU9" s="321"/>
      <c r="AV9" s="322" t="str">
        <f t="shared" si="13"/>
        <v>DRAW</v>
      </c>
      <c r="AW9" s="323" t="str">
        <f t="shared" si="14"/>
        <v/>
      </c>
      <c r="AX9" s="65"/>
      <c r="AY9" s="321"/>
      <c r="AZ9" s="321"/>
      <c r="BA9" s="322" t="str">
        <f t="shared" si="15"/>
        <v>DRAW</v>
      </c>
      <c r="BB9" s="323" t="str">
        <f t="shared" si="16"/>
        <v/>
      </c>
      <c r="BC9" s="65"/>
      <c r="BD9" s="321"/>
      <c r="BE9" s="321"/>
      <c r="BF9" s="322" t="str">
        <f t="shared" si="17"/>
        <v>DRAW</v>
      </c>
      <c r="BG9" s="323" t="str">
        <f t="shared" si="18"/>
        <v/>
      </c>
      <c r="BH9" s="65"/>
      <c r="BI9" s="321"/>
      <c r="BJ9" s="321"/>
      <c r="BK9" s="322" t="str">
        <f t="shared" si="19"/>
        <v>DRAW</v>
      </c>
      <c r="BL9" s="323" t="str">
        <f t="shared" si="20"/>
        <v/>
      </c>
      <c r="BM9" s="65"/>
      <c r="BN9" s="321"/>
      <c r="BO9" s="321"/>
      <c r="BP9" s="322" t="str">
        <f t="shared" si="21"/>
        <v>DRAW</v>
      </c>
      <c r="BQ9" s="323" t="str">
        <f t="shared" si="22"/>
        <v/>
      </c>
      <c r="BR9" s="65"/>
      <c r="BS9" s="321"/>
      <c r="BT9" s="321"/>
      <c r="BU9" s="322" t="str">
        <f t="shared" si="23"/>
        <v>DRAW</v>
      </c>
      <c r="BV9" s="323" t="str">
        <f t="shared" si="24"/>
        <v/>
      </c>
      <c r="BW9" s="10"/>
      <c r="BX9" s="321"/>
      <c r="BY9" s="321"/>
      <c r="BZ9" s="322" t="str">
        <f t="shared" si="25"/>
        <v>DRAW</v>
      </c>
      <c r="CA9" s="323" t="str">
        <f t="shared" si="26"/>
        <v/>
      </c>
      <c r="CB9" s="10"/>
      <c r="CC9" s="321"/>
      <c r="CD9" s="321"/>
      <c r="CE9" s="322" t="str">
        <f t="shared" si="27"/>
        <v>DRAW</v>
      </c>
      <c r="CF9" s="323" t="str">
        <f t="shared" si="28"/>
        <v/>
      </c>
      <c r="CG9" s="10"/>
      <c r="CH9" s="321"/>
      <c r="CI9" s="321"/>
      <c r="CJ9" s="322" t="str">
        <f t="shared" si="29"/>
        <v>DRAW</v>
      </c>
      <c r="CK9" s="323" t="str">
        <f t="shared" si="30"/>
        <v/>
      </c>
      <c r="CL9" s="65"/>
      <c r="CM9" s="321"/>
      <c r="CN9" s="321"/>
      <c r="CO9" s="322" t="str">
        <f t="shared" si="31"/>
        <v>DRAW</v>
      </c>
      <c r="CP9" s="323" t="str">
        <f t="shared" si="32"/>
        <v/>
      </c>
      <c r="CQ9" s="65"/>
      <c r="CR9" s="321"/>
      <c r="CS9" s="321"/>
      <c r="CT9" s="322" t="str">
        <f t="shared" si="33"/>
        <v>DRAW</v>
      </c>
      <c r="CU9" s="323" t="str">
        <f t="shared" si="34"/>
        <v/>
      </c>
      <c r="CV9" s="65"/>
      <c r="CW9" s="321"/>
      <c r="CX9" s="321"/>
      <c r="CY9" s="322" t="str">
        <f t="shared" si="35"/>
        <v>DRAW</v>
      </c>
      <c r="CZ9" s="323" t="str">
        <f t="shared" si="36"/>
        <v/>
      </c>
      <c r="DA9" s="65"/>
      <c r="DB9" s="321"/>
      <c r="DC9" s="321"/>
      <c r="DD9" s="322" t="str">
        <f t="shared" si="37"/>
        <v>DRAW</v>
      </c>
      <c r="DE9" s="323" t="str">
        <f t="shared" si="38"/>
        <v/>
      </c>
      <c r="DF9" s="65"/>
      <c r="DG9" s="321"/>
      <c r="DH9" s="321"/>
      <c r="DI9" s="322" t="str">
        <f t="shared" si="39"/>
        <v>DRAW</v>
      </c>
      <c r="DJ9" s="323" t="str">
        <f t="shared" si="40"/>
        <v/>
      </c>
      <c r="DK9" s="65"/>
      <c r="DL9" s="321"/>
      <c r="DM9" s="321"/>
      <c r="DN9" s="322" t="str">
        <f t="shared" si="41"/>
        <v>DRAW</v>
      </c>
      <c r="DO9" s="323" t="str">
        <f t="shared" si="42"/>
        <v/>
      </c>
      <c r="DP9" s="65"/>
      <c r="DQ9" s="321"/>
      <c r="DR9" s="321"/>
      <c r="DS9" s="322" t="str">
        <f t="shared" si="43"/>
        <v>DRAW</v>
      </c>
      <c r="DT9" s="323" t="str">
        <f t="shared" si="44"/>
        <v/>
      </c>
      <c r="DU9" s="10"/>
      <c r="DV9" s="321"/>
      <c r="DW9" s="321"/>
      <c r="DX9" s="322" t="str">
        <f t="shared" si="45"/>
        <v>DRAW</v>
      </c>
      <c r="DY9" s="323" t="str">
        <f t="shared" si="46"/>
        <v/>
      </c>
      <c r="DZ9" s="10"/>
      <c r="EA9" s="321"/>
      <c r="EB9" s="321"/>
      <c r="EC9" s="322" t="str">
        <f t="shared" si="47"/>
        <v>DRAW</v>
      </c>
      <c r="ED9" s="323" t="str">
        <f t="shared" si="48"/>
        <v/>
      </c>
      <c r="EE9" s="10"/>
      <c r="EF9" s="321"/>
      <c r="EG9" s="321"/>
      <c r="EH9" s="322" t="str">
        <f t="shared" si="49"/>
        <v>DRAW</v>
      </c>
      <c r="EI9" s="323" t="str">
        <f t="shared" si="50"/>
        <v/>
      </c>
      <c r="EJ9" s="65"/>
      <c r="EK9" s="65" t="str">
        <f>AO2</f>
        <v>PLAYER 6</v>
      </c>
      <c r="EL9" s="65">
        <f>IF(EK9="","",AR2)</f>
        <v>0</v>
      </c>
      <c r="EM9" s="65"/>
      <c r="EN9" s="70" t="str">
        <v>PLAYER 6</v>
      </c>
      <c r="EO9" s="70">
        <v>0</v>
      </c>
      <c r="EP9" s="65"/>
    </row>
    <row r="10" spans="1:146" ht="30" customHeight="1">
      <c r="A10" s="319">
        <v>2</v>
      </c>
      <c r="B10" s="299" t="str">
        <v>EPL</v>
      </c>
      <c r="C10" s="296">
        <v>46257</v>
      </c>
      <c r="D10" s="296" t="str">
        <v>American Express Stadium</v>
      </c>
      <c r="E10" s="297">
        <v>0.58333333333333337</v>
      </c>
      <c r="F10" s="262">
        <v>46257.583333333336</v>
      </c>
      <c r="G10" s="298" t="e" vm="39">
        <v>#VALUE!</v>
      </c>
      <c r="H10" s="299" t="str">
        <v>Brighton</v>
      </c>
      <c r="I10" s="299" t="str">
        <v/>
      </c>
      <c r="J10" s="300" t="str">
        <v>:</v>
      </c>
      <c r="K10" s="301" t="str">
        <v/>
      </c>
      <c r="L10" s="300" t="str">
        <v>Aston Villa</v>
      </c>
      <c r="M10" s="301" t="e" vm="33">
        <v>#VALUE!</v>
      </c>
      <c r="N10" s="301"/>
      <c r="O10" s="320" t="str">
        <f t="shared" si="0"/>
        <v>DRAW</v>
      </c>
      <c r="P10" s="321"/>
      <c r="Q10" s="321"/>
      <c r="R10" s="322" t="str">
        <f t="shared" si="1"/>
        <v>DRAW</v>
      </c>
      <c r="S10" s="323" t="str">
        <f t="shared" si="2"/>
        <v/>
      </c>
      <c r="T10" s="65"/>
      <c r="U10" s="321"/>
      <c r="V10" s="321"/>
      <c r="W10" s="322" t="str">
        <f t="shared" si="3"/>
        <v>DRAW</v>
      </c>
      <c r="X10" s="323" t="str">
        <f t="shared" si="4"/>
        <v/>
      </c>
      <c r="Y10" s="10"/>
      <c r="Z10" s="321"/>
      <c r="AA10" s="321"/>
      <c r="AB10" s="322" t="str">
        <f t="shared" si="5"/>
        <v>DRAW</v>
      </c>
      <c r="AC10" s="323" t="str">
        <f t="shared" si="6"/>
        <v/>
      </c>
      <c r="AD10" s="10"/>
      <c r="AE10" s="321"/>
      <c r="AF10" s="321"/>
      <c r="AG10" s="322" t="str">
        <f t="shared" si="7"/>
        <v>DRAW</v>
      </c>
      <c r="AH10" s="323" t="str">
        <f t="shared" si="8"/>
        <v/>
      </c>
      <c r="AI10" s="10"/>
      <c r="AJ10" s="321"/>
      <c r="AK10" s="321"/>
      <c r="AL10" s="322" t="str">
        <f t="shared" si="9"/>
        <v>DRAW</v>
      </c>
      <c r="AM10" s="323" t="str">
        <f t="shared" si="10"/>
        <v/>
      </c>
      <c r="AN10" s="65"/>
      <c r="AO10" s="321"/>
      <c r="AP10" s="321"/>
      <c r="AQ10" s="322" t="str">
        <f t="shared" si="11"/>
        <v>DRAW</v>
      </c>
      <c r="AR10" s="323" t="str">
        <f t="shared" si="12"/>
        <v/>
      </c>
      <c r="AS10" s="65"/>
      <c r="AT10" s="321"/>
      <c r="AU10" s="321"/>
      <c r="AV10" s="322" t="str">
        <f t="shared" si="13"/>
        <v>DRAW</v>
      </c>
      <c r="AW10" s="323" t="str">
        <f t="shared" si="14"/>
        <v/>
      </c>
      <c r="AX10" s="65"/>
      <c r="AY10" s="321"/>
      <c r="AZ10" s="321"/>
      <c r="BA10" s="322" t="str">
        <f t="shared" si="15"/>
        <v>DRAW</v>
      </c>
      <c r="BB10" s="323" t="str">
        <f t="shared" si="16"/>
        <v/>
      </c>
      <c r="BC10" s="65"/>
      <c r="BD10" s="321"/>
      <c r="BE10" s="321"/>
      <c r="BF10" s="322" t="str">
        <f t="shared" si="17"/>
        <v>DRAW</v>
      </c>
      <c r="BG10" s="323" t="str">
        <f t="shared" si="18"/>
        <v/>
      </c>
      <c r="BH10" s="65"/>
      <c r="BI10" s="321"/>
      <c r="BJ10" s="321"/>
      <c r="BK10" s="322" t="str">
        <f t="shared" si="19"/>
        <v>DRAW</v>
      </c>
      <c r="BL10" s="323" t="str">
        <f t="shared" si="20"/>
        <v/>
      </c>
      <c r="BM10" s="65"/>
      <c r="BN10" s="321"/>
      <c r="BO10" s="321"/>
      <c r="BP10" s="322" t="str">
        <f t="shared" si="21"/>
        <v>DRAW</v>
      </c>
      <c r="BQ10" s="323" t="str">
        <f t="shared" si="22"/>
        <v/>
      </c>
      <c r="BR10" s="65"/>
      <c r="BS10" s="321"/>
      <c r="BT10" s="321"/>
      <c r="BU10" s="322" t="str">
        <f t="shared" si="23"/>
        <v>DRAW</v>
      </c>
      <c r="BV10" s="323" t="str">
        <f t="shared" si="24"/>
        <v/>
      </c>
      <c r="BW10" s="10"/>
      <c r="BX10" s="321"/>
      <c r="BY10" s="321"/>
      <c r="BZ10" s="322" t="str">
        <f t="shared" si="25"/>
        <v>DRAW</v>
      </c>
      <c r="CA10" s="323" t="str">
        <f t="shared" si="26"/>
        <v/>
      </c>
      <c r="CB10" s="10"/>
      <c r="CC10" s="321"/>
      <c r="CD10" s="321"/>
      <c r="CE10" s="322" t="str">
        <f t="shared" si="27"/>
        <v>DRAW</v>
      </c>
      <c r="CF10" s="323" t="str">
        <f t="shared" si="28"/>
        <v/>
      </c>
      <c r="CG10" s="10"/>
      <c r="CH10" s="321"/>
      <c r="CI10" s="321"/>
      <c r="CJ10" s="322" t="str">
        <f t="shared" si="29"/>
        <v>DRAW</v>
      </c>
      <c r="CK10" s="323" t="str">
        <f t="shared" si="30"/>
        <v/>
      </c>
      <c r="CL10" s="65"/>
      <c r="CM10" s="321"/>
      <c r="CN10" s="321"/>
      <c r="CO10" s="322" t="str">
        <f t="shared" si="31"/>
        <v>DRAW</v>
      </c>
      <c r="CP10" s="323" t="str">
        <f t="shared" si="32"/>
        <v/>
      </c>
      <c r="CQ10" s="65"/>
      <c r="CR10" s="321"/>
      <c r="CS10" s="321"/>
      <c r="CT10" s="322" t="str">
        <f t="shared" si="33"/>
        <v>DRAW</v>
      </c>
      <c r="CU10" s="323" t="str">
        <f t="shared" si="34"/>
        <v/>
      </c>
      <c r="CV10" s="65"/>
      <c r="CW10" s="321"/>
      <c r="CX10" s="321"/>
      <c r="CY10" s="322" t="str">
        <f t="shared" si="35"/>
        <v>DRAW</v>
      </c>
      <c r="CZ10" s="323" t="str">
        <f t="shared" si="36"/>
        <v/>
      </c>
      <c r="DA10" s="65"/>
      <c r="DB10" s="321"/>
      <c r="DC10" s="321"/>
      <c r="DD10" s="322" t="str">
        <f t="shared" si="37"/>
        <v>DRAW</v>
      </c>
      <c r="DE10" s="323" t="str">
        <f t="shared" si="38"/>
        <v/>
      </c>
      <c r="DF10" s="65"/>
      <c r="DG10" s="321"/>
      <c r="DH10" s="321"/>
      <c r="DI10" s="322" t="str">
        <f t="shared" si="39"/>
        <v>DRAW</v>
      </c>
      <c r="DJ10" s="323" t="str">
        <f t="shared" si="40"/>
        <v/>
      </c>
      <c r="DK10" s="65"/>
      <c r="DL10" s="321"/>
      <c r="DM10" s="321"/>
      <c r="DN10" s="322" t="str">
        <f t="shared" si="41"/>
        <v>DRAW</v>
      </c>
      <c r="DO10" s="323" t="str">
        <f t="shared" si="42"/>
        <v/>
      </c>
      <c r="DP10" s="65"/>
      <c r="DQ10" s="321"/>
      <c r="DR10" s="321"/>
      <c r="DS10" s="322" t="str">
        <f t="shared" si="43"/>
        <v>DRAW</v>
      </c>
      <c r="DT10" s="323" t="str">
        <f t="shared" si="44"/>
        <v/>
      </c>
      <c r="DU10" s="10"/>
      <c r="DV10" s="321"/>
      <c r="DW10" s="321"/>
      <c r="DX10" s="322" t="str">
        <f t="shared" si="45"/>
        <v>DRAW</v>
      </c>
      <c r="DY10" s="323" t="str">
        <f t="shared" si="46"/>
        <v/>
      </c>
      <c r="DZ10" s="10"/>
      <c r="EA10" s="321"/>
      <c r="EB10" s="321"/>
      <c r="EC10" s="322" t="str">
        <f t="shared" si="47"/>
        <v>DRAW</v>
      </c>
      <c r="ED10" s="323" t="str">
        <f t="shared" si="48"/>
        <v/>
      </c>
      <c r="EE10" s="10"/>
      <c r="EF10" s="321"/>
      <c r="EG10" s="321"/>
      <c r="EH10" s="322" t="str">
        <f t="shared" si="49"/>
        <v>DRAW</v>
      </c>
      <c r="EI10" s="323" t="str">
        <f t="shared" si="50"/>
        <v/>
      </c>
      <c r="EJ10" s="65"/>
      <c r="EK10" s="65" t="str">
        <f>AT2</f>
        <v>PLAYER 7</v>
      </c>
      <c r="EL10" s="65">
        <f>IF(EK10="","",AW2)</f>
        <v>0</v>
      </c>
      <c r="EM10" s="65"/>
      <c r="EN10" s="70" t="str">
        <v>PLAYER 7</v>
      </c>
      <c r="EO10" s="70">
        <v>0</v>
      </c>
      <c r="EP10" s="65"/>
    </row>
    <row r="11" spans="1:146" ht="30" customHeight="1">
      <c r="A11" s="315"/>
      <c r="B11" s="299" t="str">
        <v>EPL</v>
      </c>
      <c r="C11" s="296">
        <v>46257</v>
      </c>
      <c r="D11" s="296" t="str">
        <v>Etihad Stadium</v>
      </c>
      <c r="E11" s="297">
        <v>0.58333333333333337</v>
      </c>
      <c r="F11" s="262">
        <v>46257.583333333336</v>
      </c>
      <c r="G11" s="298" t="e" vm="40">
        <v>#VALUE!</v>
      </c>
      <c r="H11" s="299" t="str">
        <v>Manchester City</v>
      </c>
      <c r="I11" s="299" t="str">
        <v/>
      </c>
      <c r="J11" s="300" t="str">
        <v>:</v>
      </c>
      <c r="K11" s="301" t="str">
        <v/>
      </c>
      <c r="L11" s="300" t="str">
        <v>Bournemouth</v>
      </c>
      <c r="M11" s="301" t="e" vm="36">
        <v>#VALUE!</v>
      </c>
      <c r="N11" s="301"/>
      <c r="O11" s="320" t="str">
        <f t="shared" si="0"/>
        <v>DRAW</v>
      </c>
      <c r="P11" s="321"/>
      <c r="Q11" s="321"/>
      <c r="R11" s="322" t="str">
        <f t="shared" si="1"/>
        <v>DRAW</v>
      </c>
      <c r="S11" s="323" t="str">
        <f t="shared" si="2"/>
        <v/>
      </c>
      <c r="T11" s="65"/>
      <c r="U11" s="321"/>
      <c r="V11" s="321"/>
      <c r="W11" s="322" t="str">
        <f t="shared" si="3"/>
        <v>DRAW</v>
      </c>
      <c r="X11" s="323" t="str">
        <f t="shared" si="4"/>
        <v/>
      </c>
      <c r="Y11" s="10"/>
      <c r="Z11" s="321"/>
      <c r="AA11" s="321"/>
      <c r="AB11" s="322" t="str">
        <f t="shared" si="5"/>
        <v>DRAW</v>
      </c>
      <c r="AC11" s="323" t="str">
        <f t="shared" si="6"/>
        <v/>
      </c>
      <c r="AD11" s="10"/>
      <c r="AE11" s="321"/>
      <c r="AF11" s="321"/>
      <c r="AG11" s="322" t="str">
        <f t="shared" si="7"/>
        <v>DRAW</v>
      </c>
      <c r="AH11" s="323" t="str">
        <f t="shared" si="8"/>
        <v/>
      </c>
      <c r="AI11" s="10"/>
      <c r="AJ11" s="321"/>
      <c r="AK11" s="321"/>
      <c r="AL11" s="322" t="str">
        <f t="shared" si="9"/>
        <v>DRAW</v>
      </c>
      <c r="AM11" s="323" t="str">
        <f t="shared" si="10"/>
        <v/>
      </c>
      <c r="AN11" s="65"/>
      <c r="AO11" s="321"/>
      <c r="AP11" s="321"/>
      <c r="AQ11" s="322" t="str">
        <f t="shared" si="11"/>
        <v>DRAW</v>
      </c>
      <c r="AR11" s="323" t="str">
        <f t="shared" si="12"/>
        <v/>
      </c>
      <c r="AS11" s="65"/>
      <c r="AT11" s="321"/>
      <c r="AU11" s="321"/>
      <c r="AV11" s="322" t="str">
        <f t="shared" si="13"/>
        <v>DRAW</v>
      </c>
      <c r="AW11" s="323" t="str">
        <f t="shared" si="14"/>
        <v/>
      </c>
      <c r="AX11" s="65"/>
      <c r="AY11" s="321"/>
      <c r="AZ11" s="321"/>
      <c r="BA11" s="322" t="str">
        <f t="shared" si="15"/>
        <v>DRAW</v>
      </c>
      <c r="BB11" s="323" t="str">
        <f t="shared" si="16"/>
        <v/>
      </c>
      <c r="BC11" s="65"/>
      <c r="BD11" s="321"/>
      <c r="BE11" s="321"/>
      <c r="BF11" s="322" t="str">
        <f t="shared" si="17"/>
        <v>DRAW</v>
      </c>
      <c r="BG11" s="323" t="str">
        <f t="shared" si="18"/>
        <v/>
      </c>
      <c r="BH11" s="65"/>
      <c r="BI11" s="321"/>
      <c r="BJ11" s="321"/>
      <c r="BK11" s="322" t="str">
        <f t="shared" si="19"/>
        <v>DRAW</v>
      </c>
      <c r="BL11" s="323" t="str">
        <f t="shared" si="20"/>
        <v/>
      </c>
      <c r="BM11" s="65"/>
      <c r="BN11" s="321"/>
      <c r="BO11" s="321"/>
      <c r="BP11" s="322" t="str">
        <f t="shared" si="21"/>
        <v>DRAW</v>
      </c>
      <c r="BQ11" s="323" t="str">
        <f t="shared" si="22"/>
        <v/>
      </c>
      <c r="BR11" s="65"/>
      <c r="BS11" s="321"/>
      <c r="BT11" s="321"/>
      <c r="BU11" s="322" t="str">
        <f t="shared" si="23"/>
        <v>DRAW</v>
      </c>
      <c r="BV11" s="323" t="str">
        <f t="shared" si="24"/>
        <v/>
      </c>
      <c r="BW11" s="10"/>
      <c r="BX11" s="321"/>
      <c r="BY11" s="321"/>
      <c r="BZ11" s="322" t="str">
        <f t="shared" si="25"/>
        <v>DRAW</v>
      </c>
      <c r="CA11" s="323" t="str">
        <f t="shared" si="26"/>
        <v/>
      </c>
      <c r="CB11" s="10"/>
      <c r="CC11" s="321"/>
      <c r="CD11" s="321"/>
      <c r="CE11" s="322" t="str">
        <f t="shared" si="27"/>
        <v>DRAW</v>
      </c>
      <c r="CF11" s="323" t="str">
        <f t="shared" si="28"/>
        <v/>
      </c>
      <c r="CG11" s="10"/>
      <c r="CH11" s="321"/>
      <c r="CI11" s="321"/>
      <c r="CJ11" s="322" t="str">
        <f t="shared" si="29"/>
        <v>DRAW</v>
      </c>
      <c r="CK11" s="323" t="str">
        <f t="shared" si="30"/>
        <v/>
      </c>
      <c r="CL11" s="65"/>
      <c r="CM11" s="321"/>
      <c r="CN11" s="321"/>
      <c r="CO11" s="322" t="str">
        <f t="shared" si="31"/>
        <v>DRAW</v>
      </c>
      <c r="CP11" s="323" t="str">
        <f t="shared" si="32"/>
        <v/>
      </c>
      <c r="CQ11" s="65"/>
      <c r="CR11" s="321"/>
      <c r="CS11" s="321"/>
      <c r="CT11" s="322" t="str">
        <f t="shared" si="33"/>
        <v>DRAW</v>
      </c>
      <c r="CU11" s="323" t="str">
        <f t="shared" si="34"/>
        <v/>
      </c>
      <c r="CV11" s="65"/>
      <c r="CW11" s="321"/>
      <c r="CX11" s="321"/>
      <c r="CY11" s="322" t="str">
        <f t="shared" si="35"/>
        <v>DRAW</v>
      </c>
      <c r="CZ11" s="323" t="str">
        <f t="shared" si="36"/>
        <v/>
      </c>
      <c r="DA11" s="65"/>
      <c r="DB11" s="321"/>
      <c r="DC11" s="321"/>
      <c r="DD11" s="322" t="str">
        <f t="shared" si="37"/>
        <v>DRAW</v>
      </c>
      <c r="DE11" s="323" t="str">
        <f t="shared" si="38"/>
        <v/>
      </c>
      <c r="DF11" s="65"/>
      <c r="DG11" s="321"/>
      <c r="DH11" s="321"/>
      <c r="DI11" s="322" t="str">
        <f t="shared" si="39"/>
        <v>DRAW</v>
      </c>
      <c r="DJ11" s="323" t="str">
        <f t="shared" si="40"/>
        <v/>
      </c>
      <c r="DK11" s="65"/>
      <c r="DL11" s="321"/>
      <c r="DM11" s="321"/>
      <c r="DN11" s="322" t="str">
        <f t="shared" si="41"/>
        <v>DRAW</v>
      </c>
      <c r="DO11" s="323" t="str">
        <f t="shared" si="42"/>
        <v/>
      </c>
      <c r="DP11" s="65"/>
      <c r="DQ11" s="321"/>
      <c r="DR11" s="321"/>
      <c r="DS11" s="322" t="str">
        <f t="shared" si="43"/>
        <v>DRAW</v>
      </c>
      <c r="DT11" s="323" t="str">
        <f t="shared" si="44"/>
        <v/>
      </c>
      <c r="DU11" s="10"/>
      <c r="DV11" s="321"/>
      <c r="DW11" s="321"/>
      <c r="DX11" s="322" t="str">
        <f t="shared" si="45"/>
        <v>DRAW</v>
      </c>
      <c r="DY11" s="323" t="str">
        <f t="shared" si="46"/>
        <v/>
      </c>
      <c r="DZ11" s="10"/>
      <c r="EA11" s="321"/>
      <c r="EB11" s="321"/>
      <c r="EC11" s="322" t="str">
        <f t="shared" si="47"/>
        <v>DRAW</v>
      </c>
      <c r="ED11" s="323" t="str">
        <f t="shared" si="48"/>
        <v/>
      </c>
      <c r="EE11" s="10"/>
      <c r="EF11" s="321"/>
      <c r="EG11" s="321"/>
      <c r="EH11" s="322" t="str">
        <f t="shared" si="49"/>
        <v>DRAW</v>
      </c>
      <c r="EI11" s="323" t="str">
        <f t="shared" si="50"/>
        <v/>
      </c>
      <c r="EJ11" s="65"/>
      <c r="EK11" s="65" t="str">
        <f>AY2</f>
        <v>PLAYER 8</v>
      </c>
      <c r="EL11" s="65">
        <f>IF(EK11="","",BB2)</f>
        <v>0</v>
      </c>
      <c r="EM11" s="65"/>
      <c r="EN11" s="70" t="str">
        <v>PLAYER 8</v>
      </c>
      <c r="EO11" s="70">
        <v>0</v>
      </c>
      <c r="EP11" s="65"/>
    </row>
    <row r="12" spans="1:146" ht="30" customHeight="1">
      <c r="A12" s="318" t="s">
        <v>116</v>
      </c>
      <c r="B12" s="299" t="str">
        <v>EPL</v>
      </c>
      <c r="C12" s="296">
        <v>46257</v>
      </c>
      <c r="D12" s="296" t="str">
        <v>St. James' Park</v>
      </c>
      <c r="E12" s="297">
        <v>0.6875</v>
      </c>
      <c r="F12" s="262">
        <v>46257.6875</v>
      </c>
      <c r="G12" s="298" t="e" vm="42">
        <v>#VALUE!</v>
      </c>
      <c r="H12" s="299" t="str">
        <v>Newcastle United</v>
      </c>
      <c r="I12" s="299" t="str">
        <v/>
      </c>
      <c r="J12" s="300" t="str">
        <v>:</v>
      </c>
      <c r="K12" s="301" t="str">
        <v/>
      </c>
      <c r="L12" s="300" t="str">
        <v>Liverpool</v>
      </c>
      <c r="M12" s="301" t="e" vm="43">
        <v>#VALUE!</v>
      </c>
      <c r="N12" s="301"/>
      <c r="O12" s="320" t="str">
        <f t="shared" si="0"/>
        <v>DRAW</v>
      </c>
      <c r="P12" s="321"/>
      <c r="Q12" s="321"/>
      <c r="R12" s="322" t="str">
        <f t="shared" si="1"/>
        <v>DRAW</v>
      </c>
      <c r="S12" s="323" t="str">
        <f t="shared" si="2"/>
        <v/>
      </c>
      <c r="T12" s="65"/>
      <c r="U12" s="321"/>
      <c r="V12" s="321"/>
      <c r="W12" s="322" t="str">
        <f t="shared" si="3"/>
        <v>DRAW</v>
      </c>
      <c r="X12" s="323" t="str">
        <f t="shared" si="4"/>
        <v/>
      </c>
      <c r="Y12" s="10"/>
      <c r="Z12" s="321"/>
      <c r="AA12" s="321"/>
      <c r="AB12" s="322" t="str">
        <f t="shared" si="5"/>
        <v>DRAW</v>
      </c>
      <c r="AC12" s="323" t="str">
        <f t="shared" si="6"/>
        <v/>
      </c>
      <c r="AD12" s="10"/>
      <c r="AE12" s="321"/>
      <c r="AF12" s="321"/>
      <c r="AG12" s="322" t="str">
        <f t="shared" si="7"/>
        <v>DRAW</v>
      </c>
      <c r="AH12" s="323" t="str">
        <f t="shared" si="8"/>
        <v/>
      </c>
      <c r="AI12" s="10"/>
      <c r="AJ12" s="321"/>
      <c r="AK12" s="321"/>
      <c r="AL12" s="322" t="str">
        <f t="shared" si="9"/>
        <v>DRAW</v>
      </c>
      <c r="AM12" s="323" t="str">
        <f t="shared" si="10"/>
        <v/>
      </c>
      <c r="AN12" s="65"/>
      <c r="AO12" s="321"/>
      <c r="AP12" s="321"/>
      <c r="AQ12" s="322" t="str">
        <f t="shared" si="11"/>
        <v>DRAW</v>
      </c>
      <c r="AR12" s="323" t="str">
        <f t="shared" si="12"/>
        <v/>
      </c>
      <c r="AS12" s="65"/>
      <c r="AT12" s="321"/>
      <c r="AU12" s="321"/>
      <c r="AV12" s="322" t="str">
        <f t="shared" si="13"/>
        <v>DRAW</v>
      </c>
      <c r="AW12" s="323" t="str">
        <f t="shared" si="14"/>
        <v/>
      </c>
      <c r="AX12" s="65"/>
      <c r="AY12" s="321"/>
      <c r="AZ12" s="321"/>
      <c r="BA12" s="322" t="str">
        <f t="shared" si="15"/>
        <v>DRAW</v>
      </c>
      <c r="BB12" s="323" t="str">
        <f t="shared" si="16"/>
        <v/>
      </c>
      <c r="BC12" s="65"/>
      <c r="BD12" s="321"/>
      <c r="BE12" s="321"/>
      <c r="BF12" s="322" t="str">
        <f t="shared" si="17"/>
        <v>DRAW</v>
      </c>
      <c r="BG12" s="323" t="str">
        <f t="shared" si="18"/>
        <v/>
      </c>
      <c r="BH12" s="65"/>
      <c r="BI12" s="321"/>
      <c r="BJ12" s="321"/>
      <c r="BK12" s="322" t="str">
        <f t="shared" si="19"/>
        <v>DRAW</v>
      </c>
      <c r="BL12" s="323" t="str">
        <f t="shared" si="20"/>
        <v/>
      </c>
      <c r="BM12" s="65"/>
      <c r="BN12" s="321"/>
      <c r="BO12" s="321"/>
      <c r="BP12" s="322" t="str">
        <f t="shared" si="21"/>
        <v>DRAW</v>
      </c>
      <c r="BQ12" s="323" t="str">
        <f t="shared" si="22"/>
        <v/>
      </c>
      <c r="BR12" s="65"/>
      <c r="BS12" s="321"/>
      <c r="BT12" s="321"/>
      <c r="BU12" s="322" t="str">
        <f t="shared" si="23"/>
        <v>DRAW</v>
      </c>
      <c r="BV12" s="323" t="str">
        <f t="shared" si="24"/>
        <v/>
      </c>
      <c r="BW12" s="10"/>
      <c r="BX12" s="321"/>
      <c r="BY12" s="321"/>
      <c r="BZ12" s="322" t="str">
        <f t="shared" si="25"/>
        <v>DRAW</v>
      </c>
      <c r="CA12" s="323" t="str">
        <f t="shared" si="26"/>
        <v/>
      </c>
      <c r="CB12" s="10"/>
      <c r="CC12" s="321"/>
      <c r="CD12" s="321"/>
      <c r="CE12" s="322" t="str">
        <f t="shared" si="27"/>
        <v>DRAW</v>
      </c>
      <c r="CF12" s="323" t="str">
        <f t="shared" si="28"/>
        <v/>
      </c>
      <c r="CG12" s="10"/>
      <c r="CH12" s="321"/>
      <c r="CI12" s="321"/>
      <c r="CJ12" s="322" t="str">
        <f t="shared" si="29"/>
        <v>DRAW</v>
      </c>
      <c r="CK12" s="323" t="str">
        <f t="shared" si="30"/>
        <v/>
      </c>
      <c r="CL12" s="65"/>
      <c r="CM12" s="321"/>
      <c r="CN12" s="321"/>
      <c r="CO12" s="322" t="str">
        <f t="shared" si="31"/>
        <v>DRAW</v>
      </c>
      <c r="CP12" s="323" t="str">
        <f t="shared" si="32"/>
        <v/>
      </c>
      <c r="CQ12" s="65"/>
      <c r="CR12" s="321"/>
      <c r="CS12" s="321"/>
      <c r="CT12" s="322" t="str">
        <f t="shared" si="33"/>
        <v>DRAW</v>
      </c>
      <c r="CU12" s="323" t="str">
        <f t="shared" si="34"/>
        <v/>
      </c>
      <c r="CV12" s="65"/>
      <c r="CW12" s="321"/>
      <c r="CX12" s="321"/>
      <c r="CY12" s="322" t="str">
        <f t="shared" si="35"/>
        <v>DRAW</v>
      </c>
      <c r="CZ12" s="323" t="str">
        <f t="shared" si="36"/>
        <v/>
      </c>
      <c r="DA12" s="65"/>
      <c r="DB12" s="321"/>
      <c r="DC12" s="321"/>
      <c r="DD12" s="322" t="str">
        <f t="shared" si="37"/>
        <v>DRAW</v>
      </c>
      <c r="DE12" s="323" t="str">
        <f t="shared" si="38"/>
        <v/>
      </c>
      <c r="DF12" s="65"/>
      <c r="DG12" s="321"/>
      <c r="DH12" s="321"/>
      <c r="DI12" s="322" t="str">
        <f t="shared" si="39"/>
        <v>DRAW</v>
      </c>
      <c r="DJ12" s="323" t="str">
        <f t="shared" si="40"/>
        <v/>
      </c>
      <c r="DK12" s="65"/>
      <c r="DL12" s="321"/>
      <c r="DM12" s="321"/>
      <c r="DN12" s="322" t="str">
        <f t="shared" si="41"/>
        <v>DRAW</v>
      </c>
      <c r="DO12" s="323" t="str">
        <f t="shared" si="42"/>
        <v/>
      </c>
      <c r="DP12" s="65"/>
      <c r="DQ12" s="321"/>
      <c r="DR12" s="321"/>
      <c r="DS12" s="322" t="str">
        <f t="shared" si="43"/>
        <v>DRAW</v>
      </c>
      <c r="DT12" s="323" t="str">
        <f t="shared" si="44"/>
        <v/>
      </c>
      <c r="DU12" s="10"/>
      <c r="DV12" s="321"/>
      <c r="DW12" s="321"/>
      <c r="DX12" s="322" t="str">
        <f t="shared" si="45"/>
        <v>DRAW</v>
      </c>
      <c r="DY12" s="323" t="str">
        <f t="shared" si="46"/>
        <v/>
      </c>
      <c r="DZ12" s="10"/>
      <c r="EA12" s="321"/>
      <c r="EB12" s="321"/>
      <c r="EC12" s="322" t="str">
        <f t="shared" si="47"/>
        <v>DRAW</v>
      </c>
      <c r="ED12" s="323" t="str">
        <f t="shared" si="48"/>
        <v/>
      </c>
      <c r="EE12" s="10"/>
      <c r="EF12" s="321"/>
      <c r="EG12" s="321"/>
      <c r="EH12" s="322" t="str">
        <f t="shared" si="49"/>
        <v>DRAW</v>
      </c>
      <c r="EI12" s="323" t="str">
        <f t="shared" si="50"/>
        <v/>
      </c>
      <c r="EJ12" s="65"/>
      <c r="EK12" s="65" t="str">
        <f>BD2</f>
        <v>PLAYER 9</v>
      </c>
      <c r="EL12" s="65">
        <f>IF(EK12="","",BG2)</f>
        <v>0</v>
      </c>
      <c r="EM12" s="65"/>
      <c r="EN12" s="70" t="str">
        <v>PLAYER 9</v>
      </c>
      <c r="EO12" s="70">
        <v>0</v>
      </c>
      <c r="EP12" s="65"/>
    </row>
    <row r="13" spans="1:146" ht="30" customHeight="1">
      <c r="A13" s="319">
        <v>3</v>
      </c>
      <c r="B13" s="299"/>
      <c r="C13" s="296"/>
      <c r="D13" s="296"/>
      <c r="E13" s="297"/>
      <c r="F13" s="262"/>
      <c r="G13" s="298"/>
      <c r="H13" s="299"/>
      <c r="I13" s="299"/>
      <c r="J13" s="300"/>
      <c r="K13" s="301"/>
      <c r="L13" s="300"/>
      <c r="M13" s="301"/>
      <c r="N13" s="301"/>
      <c r="O13" s="320" t="str">
        <f t="shared" si="0"/>
        <v/>
      </c>
      <c r="P13" s="321"/>
      <c r="Q13" s="321"/>
      <c r="R13" s="322" t="str">
        <f t="shared" si="1"/>
        <v/>
      </c>
      <c r="S13" s="323" t="str">
        <f t="shared" si="2"/>
        <v/>
      </c>
      <c r="T13" s="65"/>
      <c r="U13" s="321"/>
      <c r="V13" s="321"/>
      <c r="W13" s="322" t="str">
        <f t="shared" si="3"/>
        <v/>
      </c>
      <c r="X13" s="323" t="str">
        <f t="shared" si="4"/>
        <v/>
      </c>
      <c r="Y13" s="10"/>
      <c r="Z13" s="321"/>
      <c r="AA13" s="321"/>
      <c r="AB13" s="322" t="str">
        <f t="shared" si="5"/>
        <v/>
      </c>
      <c r="AC13" s="323" t="str">
        <f t="shared" si="6"/>
        <v/>
      </c>
      <c r="AD13" s="10"/>
      <c r="AE13" s="321"/>
      <c r="AF13" s="321"/>
      <c r="AG13" s="322" t="str">
        <f t="shared" si="7"/>
        <v/>
      </c>
      <c r="AH13" s="323" t="str">
        <f t="shared" si="8"/>
        <v/>
      </c>
      <c r="AI13" s="10"/>
      <c r="AJ13" s="321"/>
      <c r="AK13" s="321"/>
      <c r="AL13" s="322" t="str">
        <f t="shared" si="9"/>
        <v/>
      </c>
      <c r="AM13" s="323" t="str">
        <f t="shared" si="10"/>
        <v/>
      </c>
      <c r="AN13" s="65"/>
      <c r="AO13" s="321"/>
      <c r="AP13" s="321"/>
      <c r="AQ13" s="322" t="str">
        <f t="shared" si="11"/>
        <v/>
      </c>
      <c r="AR13" s="323" t="str">
        <f t="shared" si="12"/>
        <v/>
      </c>
      <c r="AS13" s="65"/>
      <c r="AT13" s="321"/>
      <c r="AU13" s="321"/>
      <c r="AV13" s="322" t="str">
        <f t="shared" si="13"/>
        <v/>
      </c>
      <c r="AW13" s="323" t="str">
        <f t="shared" si="14"/>
        <v/>
      </c>
      <c r="AX13" s="65"/>
      <c r="AY13" s="321"/>
      <c r="AZ13" s="321"/>
      <c r="BA13" s="322" t="str">
        <f t="shared" si="15"/>
        <v/>
      </c>
      <c r="BB13" s="323" t="str">
        <f t="shared" si="16"/>
        <v/>
      </c>
      <c r="BC13" s="65"/>
      <c r="BD13" s="321"/>
      <c r="BE13" s="321"/>
      <c r="BF13" s="322" t="str">
        <f t="shared" si="17"/>
        <v/>
      </c>
      <c r="BG13" s="323" t="str">
        <f t="shared" si="18"/>
        <v/>
      </c>
      <c r="BH13" s="65"/>
      <c r="BI13" s="321"/>
      <c r="BJ13" s="321"/>
      <c r="BK13" s="322" t="str">
        <f t="shared" si="19"/>
        <v/>
      </c>
      <c r="BL13" s="323" t="str">
        <f t="shared" si="20"/>
        <v/>
      </c>
      <c r="BM13" s="65"/>
      <c r="BN13" s="321"/>
      <c r="BO13" s="321"/>
      <c r="BP13" s="322" t="str">
        <f t="shared" si="21"/>
        <v/>
      </c>
      <c r="BQ13" s="323" t="str">
        <f t="shared" si="22"/>
        <v/>
      </c>
      <c r="BR13" s="65"/>
      <c r="BS13" s="321"/>
      <c r="BT13" s="321"/>
      <c r="BU13" s="322" t="str">
        <f t="shared" si="23"/>
        <v/>
      </c>
      <c r="BV13" s="323" t="str">
        <f t="shared" si="24"/>
        <v/>
      </c>
      <c r="BW13" s="10"/>
      <c r="BX13" s="321"/>
      <c r="BY13" s="321"/>
      <c r="BZ13" s="322" t="str">
        <f t="shared" si="25"/>
        <v/>
      </c>
      <c r="CA13" s="323" t="str">
        <f t="shared" si="26"/>
        <v/>
      </c>
      <c r="CB13" s="10"/>
      <c r="CC13" s="321"/>
      <c r="CD13" s="321"/>
      <c r="CE13" s="322" t="str">
        <f t="shared" si="27"/>
        <v/>
      </c>
      <c r="CF13" s="323" t="str">
        <f t="shared" si="28"/>
        <v/>
      </c>
      <c r="CG13" s="10"/>
      <c r="CH13" s="321"/>
      <c r="CI13" s="321"/>
      <c r="CJ13" s="322" t="str">
        <f t="shared" si="29"/>
        <v/>
      </c>
      <c r="CK13" s="323" t="str">
        <f t="shared" si="30"/>
        <v/>
      </c>
      <c r="CL13" s="65"/>
      <c r="CM13" s="321"/>
      <c r="CN13" s="321"/>
      <c r="CO13" s="322" t="str">
        <f t="shared" si="31"/>
        <v/>
      </c>
      <c r="CP13" s="323" t="str">
        <f t="shared" si="32"/>
        <v/>
      </c>
      <c r="CQ13" s="65"/>
      <c r="CR13" s="321"/>
      <c r="CS13" s="321"/>
      <c r="CT13" s="322" t="str">
        <f t="shared" si="33"/>
        <v/>
      </c>
      <c r="CU13" s="323" t="str">
        <f t="shared" si="34"/>
        <v/>
      </c>
      <c r="CV13" s="65"/>
      <c r="CW13" s="321"/>
      <c r="CX13" s="321"/>
      <c r="CY13" s="322" t="str">
        <f t="shared" si="35"/>
        <v/>
      </c>
      <c r="CZ13" s="323" t="str">
        <f t="shared" si="36"/>
        <v/>
      </c>
      <c r="DA13" s="65"/>
      <c r="DB13" s="321"/>
      <c r="DC13" s="321"/>
      <c r="DD13" s="322" t="str">
        <f t="shared" si="37"/>
        <v/>
      </c>
      <c r="DE13" s="323" t="str">
        <f t="shared" si="38"/>
        <v/>
      </c>
      <c r="DF13" s="65"/>
      <c r="DG13" s="321"/>
      <c r="DH13" s="321"/>
      <c r="DI13" s="322" t="str">
        <f t="shared" si="39"/>
        <v/>
      </c>
      <c r="DJ13" s="323" t="str">
        <f t="shared" si="40"/>
        <v/>
      </c>
      <c r="DK13" s="65"/>
      <c r="DL13" s="321"/>
      <c r="DM13" s="321"/>
      <c r="DN13" s="322" t="str">
        <f t="shared" si="41"/>
        <v/>
      </c>
      <c r="DO13" s="323" t="str">
        <f t="shared" si="42"/>
        <v/>
      </c>
      <c r="DP13" s="65"/>
      <c r="DQ13" s="321"/>
      <c r="DR13" s="321"/>
      <c r="DS13" s="322" t="str">
        <f t="shared" si="43"/>
        <v/>
      </c>
      <c r="DT13" s="323" t="str">
        <f t="shared" si="44"/>
        <v/>
      </c>
      <c r="DU13" s="10"/>
      <c r="DV13" s="321"/>
      <c r="DW13" s="321"/>
      <c r="DX13" s="322" t="str">
        <f t="shared" si="45"/>
        <v/>
      </c>
      <c r="DY13" s="323" t="str">
        <f t="shared" si="46"/>
        <v/>
      </c>
      <c r="DZ13" s="10"/>
      <c r="EA13" s="321"/>
      <c r="EB13" s="321"/>
      <c r="EC13" s="322" t="str">
        <f t="shared" si="47"/>
        <v/>
      </c>
      <c r="ED13" s="323" t="str">
        <f t="shared" si="48"/>
        <v/>
      </c>
      <c r="EE13" s="10"/>
      <c r="EF13" s="321"/>
      <c r="EG13" s="321"/>
      <c r="EH13" s="322" t="str">
        <f t="shared" si="49"/>
        <v/>
      </c>
      <c r="EI13" s="323" t="str">
        <f t="shared" si="50"/>
        <v/>
      </c>
      <c r="EJ13" s="65"/>
      <c r="EK13" s="65" t="str">
        <f>BI2</f>
        <v>PLAYER 10</v>
      </c>
      <c r="EL13" s="65">
        <f>IF(EK13="","",BL2)</f>
        <v>0</v>
      </c>
      <c r="EM13" s="65"/>
      <c r="EN13" s="70" t="str">
        <v>PLAYER 10</v>
      </c>
      <c r="EO13" s="70">
        <v>0</v>
      </c>
      <c r="EP13" s="65"/>
    </row>
    <row r="14" spans="1:146" ht="30" customHeight="1">
      <c r="A14" s="255"/>
      <c r="B14" s="302"/>
      <c r="C14" s="303"/>
      <c r="D14" s="258"/>
      <c r="E14" s="259"/>
      <c r="F14" s="262"/>
      <c r="G14" s="261"/>
      <c r="H14" s="255"/>
      <c r="I14" s="255"/>
      <c r="J14" s="295"/>
      <c r="K14" s="257"/>
      <c r="L14" s="295"/>
      <c r="M14" s="257"/>
      <c r="N14" s="257"/>
      <c r="O14" s="63" t="str">
        <f t="shared" si="0"/>
        <v/>
      </c>
      <c r="P14" s="10"/>
      <c r="Q14" s="10"/>
      <c r="R14" s="322" t="str">
        <f t="shared" si="1"/>
        <v/>
      </c>
      <c r="S14" s="323" t="str">
        <f t="shared" si="2"/>
        <v/>
      </c>
      <c r="T14" s="10"/>
      <c r="U14" s="10"/>
      <c r="V14" s="10"/>
      <c r="W14" s="322" t="str">
        <f t="shared" si="3"/>
        <v/>
      </c>
      <c r="X14" s="323" t="str">
        <f t="shared" si="4"/>
        <v/>
      </c>
      <c r="Y14" s="10"/>
      <c r="Z14" s="10"/>
      <c r="AA14" s="10"/>
      <c r="AB14" s="322" t="str">
        <f t="shared" si="5"/>
        <v/>
      </c>
      <c r="AC14" s="323" t="str">
        <f t="shared" si="6"/>
        <v/>
      </c>
      <c r="AD14" s="10"/>
      <c r="AE14" s="10"/>
      <c r="AF14" s="10"/>
      <c r="AG14" s="322" t="str">
        <f t="shared" si="7"/>
        <v/>
      </c>
      <c r="AH14" s="323" t="str">
        <f t="shared" si="8"/>
        <v/>
      </c>
      <c r="AI14" s="10"/>
      <c r="AJ14" s="10"/>
      <c r="AK14" s="10"/>
      <c r="AL14" s="322" t="str">
        <f t="shared" si="9"/>
        <v/>
      </c>
      <c r="AM14" s="323" t="str">
        <f t="shared" si="10"/>
        <v/>
      </c>
      <c r="AN14" s="10"/>
      <c r="AO14" s="10"/>
      <c r="AP14" s="10"/>
      <c r="AQ14" s="322" t="str">
        <f t="shared" si="11"/>
        <v/>
      </c>
      <c r="AR14" s="323" t="str">
        <f t="shared" si="12"/>
        <v/>
      </c>
      <c r="AS14" s="10"/>
      <c r="AT14" s="10"/>
      <c r="AU14" s="10"/>
      <c r="AV14" s="322" t="str">
        <f t="shared" si="13"/>
        <v/>
      </c>
      <c r="AW14" s="323" t="str">
        <f t="shared" si="14"/>
        <v/>
      </c>
      <c r="AX14" s="10"/>
      <c r="AY14" s="10"/>
      <c r="AZ14" s="10"/>
      <c r="BA14" s="322" t="str">
        <f t="shared" si="15"/>
        <v/>
      </c>
      <c r="BB14" s="323" t="str">
        <f t="shared" si="16"/>
        <v/>
      </c>
      <c r="BC14" s="10"/>
      <c r="BD14" s="10"/>
      <c r="BE14" s="10"/>
      <c r="BF14" s="322" t="str">
        <f t="shared" si="17"/>
        <v/>
      </c>
      <c r="BG14" s="323" t="str">
        <f t="shared" si="18"/>
        <v/>
      </c>
      <c r="BH14" s="10"/>
      <c r="BI14" s="10"/>
      <c r="BJ14" s="10"/>
      <c r="BK14" s="322" t="str">
        <f t="shared" si="19"/>
        <v/>
      </c>
      <c r="BL14" s="323" t="str">
        <f t="shared" si="20"/>
        <v/>
      </c>
      <c r="BM14" s="10"/>
      <c r="BN14" s="10"/>
      <c r="BO14" s="10"/>
      <c r="BP14" s="322" t="str">
        <f t="shared" si="21"/>
        <v/>
      </c>
      <c r="BQ14" s="323" t="str">
        <f t="shared" si="22"/>
        <v/>
      </c>
      <c r="BR14" s="10"/>
      <c r="BS14" s="10"/>
      <c r="BT14" s="10"/>
      <c r="BU14" s="322" t="str">
        <f t="shared" si="23"/>
        <v/>
      </c>
      <c r="BV14" s="323" t="str">
        <f t="shared" si="24"/>
        <v/>
      </c>
      <c r="BW14" s="10"/>
      <c r="BX14" s="10"/>
      <c r="BY14" s="10"/>
      <c r="BZ14" s="322" t="str">
        <f t="shared" si="25"/>
        <v/>
      </c>
      <c r="CA14" s="323" t="str">
        <f t="shared" si="26"/>
        <v/>
      </c>
      <c r="CB14" s="10"/>
      <c r="CC14" s="10"/>
      <c r="CD14" s="10"/>
      <c r="CE14" s="322" t="str">
        <f t="shared" si="27"/>
        <v/>
      </c>
      <c r="CF14" s="323" t="str">
        <f t="shared" si="28"/>
        <v/>
      </c>
      <c r="CG14" s="10"/>
      <c r="CH14" s="10"/>
      <c r="CI14" s="10"/>
      <c r="CJ14" s="322" t="str">
        <f t="shared" si="29"/>
        <v/>
      </c>
      <c r="CK14" s="323" t="str">
        <f t="shared" si="30"/>
        <v/>
      </c>
      <c r="CL14" s="10"/>
      <c r="CM14" s="10"/>
      <c r="CN14" s="10"/>
      <c r="CO14" s="322" t="str">
        <f t="shared" si="31"/>
        <v/>
      </c>
      <c r="CP14" s="323" t="str">
        <f t="shared" si="32"/>
        <v/>
      </c>
      <c r="CQ14" s="10"/>
      <c r="CR14" s="10"/>
      <c r="CS14" s="10"/>
      <c r="CT14" s="322" t="str">
        <f t="shared" si="33"/>
        <v/>
      </c>
      <c r="CU14" s="323" t="str">
        <f t="shared" si="34"/>
        <v/>
      </c>
      <c r="CV14" s="10"/>
      <c r="CW14" s="10"/>
      <c r="CX14" s="10"/>
      <c r="CY14" s="322" t="str">
        <f t="shared" si="35"/>
        <v/>
      </c>
      <c r="CZ14" s="323" t="str">
        <f t="shared" si="36"/>
        <v/>
      </c>
      <c r="DA14" s="10"/>
      <c r="DB14" s="10"/>
      <c r="DC14" s="10"/>
      <c r="DD14" s="322" t="str">
        <f t="shared" si="37"/>
        <v/>
      </c>
      <c r="DE14" s="323" t="str">
        <f t="shared" si="38"/>
        <v/>
      </c>
      <c r="DF14" s="10"/>
      <c r="DG14" s="10"/>
      <c r="DH14" s="10"/>
      <c r="DI14" s="322" t="str">
        <f t="shared" si="39"/>
        <v/>
      </c>
      <c r="DJ14" s="323" t="str">
        <f t="shared" si="40"/>
        <v/>
      </c>
      <c r="DK14" s="10"/>
      <c r="DL14" s="10"/>
      <c r="DM14" s="10"/>
      <c r="DN14" s="322" t="str">
        <f t="shared" si="41"/>
        <v/>
      </c>
      <c r="DO14" s="323" t="str">
        <f t="shared" si="42"/>
        <v/>
      </c>
      <c r="DP14" s="10"/>
      <c r="DQ14" s="10"/>
      <c r="DR14" s="10"/>
      <c r="DS14" s="322" t="str">
        <f t="shared" si="43"/>
        <v/>
      </c>
      <c r="DT14" s="323" t="str">
        <f t="shared" si="44"/>
        <v/>
      </c>
      <c r="DU14" s="10"/>
      <c r="DV14" s="10"/>
      <c r="DW14" s="10"/>
      <c r="DX14" s="322" t="str">
        <f t="shared" si="45"/>
        <v/>
      </c>
      <c r="DY14" s="323" t="str">
        <f t="shared" si="46"/>
        <v/>
      </c>
      <c r="DZ14" s="10"/>
      <c r="EA14" s="10"/>
      <c r="EB14" s="10"/>
      <c r="EC14" s="322" t="str">
        <f t="shared" si="47"/>
        <v/>
      </c>
      <c r="ED14" s="323" t="str">
        <f t="shared" si="48"/>
        <v/>
      </c>
      <c r="EE14" s="10"/>
      <c r="EF14" s="10"/>
      <c r="EG14" s="10"/>
      <c r="EH14" s="322" t="str">
        <f t="shared" si="49"/>
        <v/>
      </c>
      <c r="EI14" s="323" t="str">
        <f t="shared" si="50"/>
        <v/>
      </c>
      <c r="EJ14" s="10"/>
      <c r="EK14" s="65" t="str">
        <f>BN2</f>
        <v>PLAYER 11</v>
      </c>
      <c r="EL14" s="65">
        <f>IF(EK14="","",BQ2)</f>
        <v>0</v>
      </c>
      <c r="EM14" s="10"/>
      <c r="EN14" s="70" t="str">
        <v>PLAYER 11</v>
      </c>
      <c r="EO14" s="70">
        <v>0</v>
      </c>
      <c r="EP14" s="10"/>
    </row>
    <row r="15" spans="1:146" ht="30" customHeight="1">
      <c r="A15" s="35"/>
      <c r="B15" s="304"/>
      <c r="C15" s="305"/>
      <c r="D15" s="36"/>
      <c r="E15" s="252"/>
      <c r="F15" s="262"/>
      <c r="G15" s="38"/>
      <c r="H15" s="35"/>
      <c r="I15" s="35"/>
      <c r="J15" s="45"/>
      <c r="K15" s="39"/>
      <c r="L15" s="45"/>
      <c r="M15" s="39"/>
      <c r="N15" s="39"/>
      <c r="O15" s="63" t="str">
        <f t="shared" si="0"/>
        <v/>
      </c>
      <c r="P15" s="10"/>
      <c r="Q15" s="10"/>
      <c r="R15" s="322" t="str">
        <f t="shared" si="1"/>
        <v/>
      </c>
      <c r="S15" s="323" t="str">
        <f t="shared" si="2"/>
        <v/>
      </c>
      <c r="T15" s="10"/>
      <c r="U15" s="10"/>
      <c r="V15" s="10"/>
      <c r="W15" s="322" t="str">
        <f t="shared" si="3"/>
        <v/>
      </c>
      <c r="X15" s="323" t="str">
        <f t="shared" si="4"/>
        <v/>
      </c>
      <c r="Y15" s="10"/>
      <c r="Z15" s="10"/>
      <c r="AA15" s="10"/>
      <c r="AB15" s="322" t="str">
        <f t="shared" si="5"/>
        <v/>
      </c>
      <c r="AC15" s="323" t="str">
        <f t="shared" si="6"/>
        <v/>
      </c>
      <c r="AD15" s="10"/>
      <c r="AE15" s="10"/>
      <c r="AF15" s="10"/>
      <c r="AG15" s="322" t="str">
        <f t="shared" si="7"/>
        <v/>
      </c>
      <c r="AH15" s="323" t="str">
        <f t="shared" si="8"/>
        <v/>
      </c>
      <c r="AI15" s="10"/>
      <c r="AJ15" s="10"/>
      <c r="AK15" s="10"/>
      <c r="AL15" s="322" t="str">
        <f t="shared" si="9"/>
        <v/>
      </c>
      <c r="AM15" s="323" t="str">
        <f t="shared" si="10"/>
        <v/>
      </c>
      <c r="AN15" s="10"/>
      <c r="AO15" s="10"/>
      <c r="AP15" s="10"/>
      <c r="AQ15" s="322" t="str">
        <f t="shared" si="11"/>
        <v/>
      </c>
      <c r="AR15" s="323" t="str">
        <f t="shared" si="12"/>
        <v/>
      </c>
      <c r="AS15" s="10"/>
      <c r="AT15" s="10"/>
      <c r="AU15" s="10"/>
      <c r="AV15" s="322" t="str">
        <f t="shared" si="13"/>
        <v/>
      </c>
      <c r="AW15" s="323" t="str">
        <f t="shared" si="14"/>
        <v/>
      </c>
      <c r="AX15" s="10"/>
      <c r="AY15" s="10"/>
      <c r="AZ15" s="10"/>
      <c r="BA15" s="322" t="str">
        <f t="shared" si="15"/>
        <v/>
      </c>
      <c r="BB15" s="323" t="str">
        <f t="shared" si="16"/>
        <v/>
      </c>
      <c r="BC15" s="10"/>
      <c r="BD15" s="10"/>
      <c r="BE15" s="10"/>
      <c r="BF15" s="322" t="str">
        <f t="shared" si="17"/>
        <v/>
      </c>
      <c r="BG15" s="323" t="str">
        <f t="shared" si="18"/>
        <v/>
      </c>
      <c r="BH15" s="10"/>
      <c r="BI15" s="10"/>
      <c r="BJ15" s="10"/>
      <c r="BK15" s="322" t="str">
        <f t="shared" si="19"/>
        <v/>
      </c>
      <c r="BL15" s="323" t="str">
        <f t="shared" si="20"/>
        <v/>
      </c>
      <c r="BM15" s="10"/>
      <c r="BN15" s="10"/>
      <c r="BO15" s="10"/>
      <c r="BP15" s="322" t="str">
        <f t="shared" si="21"/>
        <v/>
      </c>
      <c r="BQ15" s="323" t="str">
        <f t="shared" si="22"/>
        <v/>
      </c>
      <c r="BR15" s="10"/>
      <c r="BS15" s="10"/>
      <c r="BT15" s="10"/>
      <c r="BU15" s="322" t="str">
        <f t="shared" si="23"/>
        <v/>
      </c>
      <c r="BV15" s="323" t="str">
        <f t="shared" si="24"/>
        <v/>
      </c>
      <c r="BW15" s="10"/>
      <c r="BX15" s="10"/>
      <c r="BY15" s="10"/>
      <c r="BZ15" s="322" t="str">
        <f t="shared" si="25"/>
        <v/>
      </c>
      <c r="CA15" s="323" t="str">
        <f t="shared" si="26"/>
        <v/>
      </c>
      <c r="CB15" s="10"/>
      <c r="CC15" s="10"/>
      <c r="CD15" s="10"/>
      <c r="CE15" s="322" t="str">
        <f t="shared" si="27"/>
        <v/>
      </c>
      <c r="CF15" s="323" t="str">
        <f t="shared" si="28"/>
        <v/>
      </c>
      <c r="CG15" s="10"/>
      <c r="CH15" s="10"/>
      <c r="CI15" s="10"/>
      <c r="CJ15" s="322" t="str">
        <f t="shared" si="29"/>
        <v/>
      </c>
      <c r="CK15" s="323" t="str">
        <f t="shared" si="30"/>
        <v/>
      </c>
      <c r="CL15" s="10"/>
      <c r="CM15" s="10"/>
      <c r="CN15" s="10"/>
      <c r="CO15" s="322" t="str">
        <f t="shared" si="31"/>
        <v/>
      </c>
      <c r="CP15" s="323" t="str">
        <f t="shared" si="32"/>
        <v/>
      </c>
      <c r="CQ15" s="10"/>
      <c r="CR15" s="10"/>
      <c r="CS15" s="10"/>
      <c r="CT15" s="322" t="str">
        <f t="shared" si="33"/>
        <v/>
      </c>
      <c r="CU15" s="323" t="str">
        <f t="shared" si="34"/>
        <v/>
      </c>
      <c r="CV15" s="10"/>
      <c r="CW15" s="10"/>
      <c r="CX15" s="10"/>
      <c r="CY15" s="322" t="str">
        <f t="shared" si="35"/>
        <v/>
      </c>
      <c r="CZ15" s="323" t="str">
        <f t="shared" si="36"/>
        <v/>
      </c>
      <c r="DA15" s="10"/>
      <c r="DB15" s="10"/>
      <c r="DC15" s="10"/>
      <c r="DD15" s="322" t="str">
        <f t="shared" si="37"/>
        <v/>
      </c>
      <c r="DE15" s="323" t="str">
        <f t="shared" si="38"/>
        <v/>
      </c>
      <c r="DF15" s="10"/>
      <c r="DG15" s="10"/>
      <c r="DH15" s="10"/>
      <c r="DI15" s="322" t="str">
        <f t="shared" si="39"/>
        <v/>
      </c>
      <c r="DJ15" s="323" t="str">
        <f t="shared" si="40"/>
        <v/>
      </c>
      <c r="DK15" s="10"/>
      <c r="DL15" s="10"/>
      <c r="DM15" s="10"/>
      <c r="DN15" s="322" t="str">
        <f t="shared" si="41"/>
        <v/>
      </c>
      <c r="DO15" s="323" t="str">
        <f t="shared" si="42"/>
        <v/>
      </c>
      <c r="DP15" s="10"/>
      <c r="DQ15" s="10"/>
      <c r="DR15" s="10"/>
      <c r="DS15" s="322" t="str">
        <f t="shared" si="43"/>
        <v/>
      </c>
      <c r="DT15" s="323" t="str">
        <f t="shared" si="44"/>
        <v/>
      </c>
      <c r="DU15" s="10"/>
      <c r="DV15" s="10"/>
      <c r="DW15" s="10"/>
      <c r="DX15" s="322" t="str">
        <f t="shared" si="45"/>
        <v/>
      </c>
      <c r="DY15" s="323" t="str">
        <f t="shared" si="46"/>
        <v/>
      </c>
      <c r="DZ15" s="10"/>
      <c r="EA15" s="10"/>
      <c r="EB15" s="10"/>
      <c r="EC15" s="322" t="str">
        <f t="shared" si="47"/>
        <v/>
      </c>
      <c r="ED15" s="323" t="str">
        <f t="shared" si="48"/>
        <v/>
      </c>
      <c r="EE15" s="10"/>
      <c r="EF15" s="10"/>
      <c r="EG15" s="10"/>
      <c r="EH15" s="322" t="str">
        <f t="shared" si="49"/>
        <v/>
      </c>
      <c r="EI15" s="323" t="str">
        <f t="shared" si="50"/>
        <v/>
      </c>
      <c r="EJ15" s="10"/>
      <c r="EK15" s="65" t="str">
        <f>BS2</f>
        <v>PLAYER 12</v>
      </c>
      <c r="EL15" s="65">
        <f>IF(EK15="","",BV2)</f>
        <v>0</v>
      </c>
      <c r="EM15" s="10"/>
      <c r="EN15" s="70" t="str">
        <v>PLAYER 12</v>
      </c>
      <c r="EO15" s="70">
        <v>0</v>
      </c>
      <c r="EP15" s="10"/>
    </row>
    <row r="16" spans="1:146" ht="30" customHeight="1">
      <c r="A16" s="35"/>
      <c r="B16" s="304"/>
      <c r="C16" s="305"/>
      <c r="D16" s="36"/>
      <c r="E16" s="252"/>
      <c r="F16" s="262"/>
      <c r="G16" s="38"/>
      <c r="H16" s="35"/>
      <c r="I16" s="35"/>
      <c r="J16" s="45"/>
      <c r="K16" s="39"/>
      <c r="L16" s="45"/>
      <c r="M16" s="39"/>
      <c r="N16" s="39"/>
      <c r="O16" s="63" t="str">
        <f t="shared" si="0"/>
        <v/>
      </c>
      <c r="P16" s="10"/>
      <c r="Q16" s="10"/>
      <c r="R16" s="322" t="str">
        <f t="shared" si="1"/>
        <v/>
      </c>
      <c r="S16" s="323" t="str">
        <f t="shared" si="2"/>
        <v/>
      </c>
      <c r="T16" s="10"/>
      <c r="U16" s="10"/>
      <c r="V16" s="10"/>
      <c r="W16" s="322" t="str">
        <f t="shared" si="3"/>
        <v/>
      </c>
      <c r="X16" s="323" t="str">
        <f t="shared" si="4"/>
        <v/>
      </c>
      <c r="Y16" s="10"/>
      <c r="Z16" s="10"/>
      <c r="AA16" s="10"/>
      <c r="AB16" s="322" t="str">
        <f t="shared" si="5"/>
        <v/>
      </c>
      <c r="AC16" s="323" t="str">
        <f t="shared" si="6"/>
        <v/>
      </c>
      <c r="AD16" s="10"/>
      <c r="AE16" s="10"/>
      <c r="AF16" s="10"/>
      <c r="AG16" s="322" t="str">
        <f t="shared" si="7"/>
        <v/>
      </c>
      <c r="AH16" s="323" t="str">
        <f t="shared" si="8"/>
        <v/>
      </c>
      <c r="AI16" s="10"/>
      <c r="AJ16" s="10"/>
      <c r="AK16" s="10"/>
      <c r="AL16" s="322" t="str">
        <f t="shared" si="9"/>
        <v/>
      </c>
      <c r="AM16" s="323" t="str">
        <f t="shared" si="10"/>
        <v/>
      </c>
      <c r="AN16" s="10"/>
      <c r="AO16" s="10"/>
      <c r="AP16" s="10"/>
      <c r="AQ16" s="322" t="str">
        <f t="shared" si="11"/>
        <v/>
      </c>
      <c r="AR16" s="323" t="str">
        <f t="shared" si="12"/>
        <v/>
      </c>
      <c r="AS16" s="10"/>
      <c r="AT16" s="10"/>
      <c r="AU16" s="10"/>
      <c r="AV16" s="322" t="str">
        <f t="shared" si="13"/>
        <v/>
      </c>
      <c r="AW16" s="323" t="str">
        <f t="shared" si="14"/>
        <v/>
      </c>
      <c r="AX16" s="10"/>
      <c r="AY16" s="10"/>
      <c r="AZ16" s="10"/>
      <c r="BA16" s="322" t="str">
        <f t="shared" si="15"/>
        <v/>
      </c>
      <c r="BB16" s="323" t="str">
        <f t="shared" si="16"/>
        <v/>
      </c>
      <c r="BC16" s="10"/>
      <c r="BD16" s="10"/>
      <c r="BE16" s="10"/>
      <c r="BF16" s="322" t="str">
        <f t="shared" si="17"/>
        <v/>
      </c>
      <c r="BG16" s="323" t="str">
        <f t="shared" si="18"/>
        <v/>
      </c>
      <c r="BH16" s="10"/>
      <c r="BI16" s="10"/>
      <c r="BJ16" s="10"/>
      <c r="BK16" s="322" t="str">
        <f t="shared" si="19"/>
        <v/>
      </c>
      <c r="BL16" s="323" t="str">
        <f t="shared" si="20"/>
        <v/>
      </c>
      <c r="BM16" s="10"/>
      <c r="BN16" s="10"/>
      <c r="BO16" s="10"/>
      <c r="BP16" s="322" t="str">
        <f t="shared" si="21"/>
        <v/>
      </c>
      <c r="BQ16" s="323" t="str">
        <f t="shared" si="22"/>
        <v/>
      </c>
      <c r="BR16" s="10"/>
      <c r="BS16" s="10"/>
      <c r="BT16" s="10"/>
      <c r="BU16" s="322" t="str">
        <f t="shared" si="23"/>
        <v/>
      </c>
      <c r="BV16" s="323" t="str">
        <f t="shared" si="24"/>
        <v/>
      </c>
      <c r="BW16" s="10"/>
      <c r="BX16" s="10"/>
      <c r="BY16" s="10"/>
      <c r="BZ16" s="322" t="str">
        <f t="shared" si="25"/>
        <v/>
      </c>
      <c r="CA16" s="323" t="str">
        <f t="shared" si="26"/>
        <v/>
      </c>
      <c r="CB16" s="10"/>
      <c r="CC16" s="10"/>
      <c r="CD16" s="10"/>
      <c r="CE16" s="322" t="str">
        <f t="shared" si="27"/>
        <v/>
      </c>
      <c r="CF16" s="323" t="str">
        <f t="shared" si="28"/>
        <v/>
      </c>
      <c r="CG16" s="10"/>
      <c r="CH16" s="10"/>
      <c r="CI16" s="10"/>
      <c r="CJ16" s="322" t="str">
        <f t="shared" si="29"/>
        <v/>
      </c>
      <c r="CK16" s="323" t="str">
        <f t="shared" si="30"/>
        <v/>
      </c>
      <c r="CL16" s="10"/>
      <c r="CM16" s="10"/>
      <c r="CN16" s="10"/>
      <c r="CO16" s="322" t="str">
        <f t="shared" si="31"/>
        <v/>
      </c>
      <c r="CP16" s="323" t="str">
        <f t="shared" si="32"/>
        <v/>
      </c>
      <c r="CQ16" s="10"/>
      <c r="CR16" s="10"/>
      <c r="CS16" s="10"/>
      <c r="CT16" s="322" t="str">
        <f t="shared" si="33"/>
        <v/>
      </c>
      <c r="CU16" s="323" t="str">
        <f t="shared" si="34"/>
        <v/>
      </c>
      <c r="CV16" s="10"/>
      <c r="CW16" s="10"/>
      <c r="CX16" s="10"/>
      <c r="CY16" s="322" t="str">
        <f t="shared" si="35"/>
        <v/>
      </c>
      <c r="CZ16" s="323" t="str">
        <f t="shared" si="36"/>
        <v/>
      </c>
      <c r="DA16" s="10"/>
      <c r="DB16" s="10"/>
      <c r="DC16" s="10"/>
      <c r="DD16" s="322" t="str">
        <f t="shared" si="37"/>
        <v/>
      </c>
      <c r="DE16" s="323" t="str">
        <f t="shared" si="38"/>
        <v/>
      </c>
      <c r="DF16" s="10"/>
      <c r="DG16" s="10"/>
      <c r="DH16" s="10"/>
      <c r="DI16" s="322" t="str">
        <f t="shared" si="39"/>
        <v/>
      </c>
      <c r="DJ16" s="323" t="str">
        <f t="shared" si="40"/>
        <v/>
      </c>
      <c r="DK16" s="10"/>
      <c r="DL16" s="10"/>
      <c r="DM16" s="10"/>
      <c r="DN16" s="322" t="str">
        <f t="shared" si="41"/>
        <v/>
      </c>
      <c r="DO16" s="323" t="str">
        <f t="shared" si="42"/>
        <v/>
      </c>
      <c r="DP16" s="10"/>
      <c r="DQ16" s="10"/>
      <c r="DR16" s="10"/>
      <c r="DS16" s="322" t="str">
        <f t="shared" si="43"/>
        <v/>
      </c>
      <c r="DT16" s="323" t="str">
        <f t="shared" si="44"/>
        <v/>
      </c>
      <c r="DU16" s="10"/>
      <c r="DV16" s="10"/>
      <c r="DW16" s="10"/>
      <c r="DX16" s="322" t="str">
        <f t="shared" si="45"/>
        <v/>
      </c>
      <c r="DY16" s="323" t="str">
        <f t="shared" si="46"/>
        <v/>
      </c>
      <c r="DZ16" s="10"/>
      <c r="EA16" s="10"/>
      <c r="EB16" s="10"/>
      <c r="EC16" s="322" t="str">
        <f t="shared" si="47"/>
        <v/>
      </c>
      <c r="ED16" s="323" t="str">
        <f t="shared" si="48"/>
        <v/>
      </c>
      <c r="EE16" s="10"/>
      <c r="EF16" s="10"/>
      <c r="EG16" s="10"/>
      <c r="EH16" s="322" t="str">
        <f t="shared" si="49"/>
        <v/>
      </c>
      <c r="EI16" s="323" t="str">
        <f t="shared" si="50"/>
        <v/>
      </c>
      <c r="EJ16" s="10"/>
      <c r="EK16" s="65" t="str">
        <f>BX2</f>
        <v>PLAYER 13</v>
      </c>
      <c r="EL16" s="65">
        <f>IF(EK16="","",CA2)</f>
        <v>0</v>
      </c>
      <c r="EM16" s="10"/>
      <c r="EN16" s="70" t="str">
        <v>PLAYER 13</v>
      </c>
      <c r="EO16" s="70">
        <v>0</v>
      </c>
      <c r="EP16" s="10"/>
    </row>
    <row r="17" spans="1:146" ht="30" customHeight="1">
      <c r="A17" s="35"/>
      <c r="B17" s="304"/>
      <c r="C17" s="305"/>
      <c r="D17" s="36"/>
      <c r="E17" s="252"/>
      <c r="F17" s="262"/>
      <c r="G17" s="38"/>
      <c r="H17" s="35"/>
      <c r="I17" s="35"/>
      <c r="J17" s="45"/>
      <c r="K17" s="39"/>
      <c r="L17" s="45"/>
      <c r="M17" s="39"/>
      <c r="N17" s="39"/>
      <c r="O17" s="63" t="str">
        <f t="shared" si="0"/>
        <v/>
      </c>
      <c r="P17" s="10"/>
      <c r="Q17" s="10"/>
      <c r="R17" s="322" t="str">
        <f t="shared" si="1"/>
        <v/>
      </c>
      <c r="S17" s="323" t="str">
        <f t="shared" si="2"/>
        <v/>
      </c>
      <c r="T17" s="10"/>
      <c r="U17" s="10"/>
      <c r="V17" s="10"/>
      <c r="W17" s="322" t="str">
        <f t="shared" si="3"/>
        <v/>
      </c>
      <c r="X17" s="323" t="str">
        <f t="shared" si="4"/>
        <v/>
      </c>
      <c r="Y17" s="10"/>
      <c r="Z17" s="10"/>
      <c r="AA17" s="10"/>
      <c r="AB17" s="322" t="str">
        <f t="shared" si="5"/>
        <v/>
      </c>
      <c r="AC17" s="323" t="str">
        <f t="shared" si="6"/>
        <v/>
      </c>
      <c r="AD17" s="10"/>
      <c r="AE17" s="10"/>
      <c r="AF17" s="10"/>
      <c r="AG17" s="322" t="str">
        <f t="shared" si="7"/>
        <v/>
      </c>
      <c r="AH17" s="323" t="str">
        <f t="shared" si="8"/>
        <v/>
      </c>
      <c r="AI17" s="10"/>
      <c r="AJ17" s="10"/>
      <c r="AK17" s="10"/>
      <c r="AL17" s="322" t="str">
        <f t="shared" si="9"/>
        <v/>
      </c>
      <c r="AM17" s="323" t="str">
        <f t="shared" si="10"/>
        <v/>
      </c>
      <c r="AN17" s="10"/>
      <c r="AO17" s="10"/>
      <c r="AP17" s="10"/>
      <c r="AQ17" s="322" t="str">
        <f t="shared" si="11"/>
        <v/>
      </c>
      <c r="AR17" s="323" t="str">
        <f t="shared" si="12"/>
        <v/>
      </c>
      <c r="AS17" s="10"/>
      <c r="AT17" s="10"/>
      <c r="AU17" s="10"/>
      <c r="AV17" s="322" t="str">
        <f t="shared" si="13"/>
        <v/>
      </c>
      <c r="AW17" s="323" t="str">
        <f t="shared" si="14"/>
        <v/>
      </c>
      <c r="AX17" s="10"/>
      <c r="AY17" s="10"/>
      <c r="AZ17" s="10"/>
      <c r="BA17" s="322" t="str">
        <f t="shared" si="15"/>
        <v/>
      </c>
      <c r="BB17" s="323" t="str">
        <f t="shared" si="16"/>
        <v/>
      </c>
      <c r="BC17" s="10"/>
      <c r="BD17" s="10"/>
      <c r="BE17" s="10"/>
      <c r="BF17" s="322" t="str">
        <f t="shared" si="17"/>
        <v/>
      </c>
      <c r="BG17" s="323" t="str">
        <f t="shared" si="18"/>
        <v/>
      </c>
      <c r="BH17" s="10"/>
      <c r="BI17" s="10"/>
      <c r="BJ17" s="10"/>
      <c r="BK17" s="322" t="str">
        <f t="shared" si="19"/>
        <v/>
      </c>
      <c r="BL17" s="323" t="str">
        <f t="shared" si="20"/>
        <v/>
      </c>
      <c r="BM17" s="10"/>
      <c r="BN17" s="10"/>
      <c r="BO17" s="10"/>
      <c r="BP17" s="322" t="str">
        <f t="shared" si="21"/>
        <v/>
      </c>
      <c r="BQ17" s="323" t="str">
        <f t="shared" si="22"/>
        <v/>
      </c>
      <c r="BR17" s="10"/>
      <c r="BS17" s="10"/>
      <c r="BT17" s="10"/>
      <c r="BU17" s="322" t="str">
        <f t="shared" si="23"/>
        <v/>
      </c>
      <c r="BV17" s="323" t="str">
        <f t="shared" si="24"/>
        <v/>
      </c>
      <c r="BW17" s="10"/>
      <c r="BX17" s="10"/>
      <c r="BY17" s="10"/>
      <c r="BZ17" s="322" t="str">
        <f t="shared" si="25"/>
        <v/>
      </c>
      <c r="CA17" s="323" t="str">
        <f t="shared" si="26"/>
        <v/>
      </c>
      <c r="CB17" s="10"/>
      <c r="CC17" s="10"/>
      <c r="CD17" s="10"/>
      <c r="CE17" s="322" t="str">
        <f t="shared" si="27"/>
        <v/>
      </c>
      <c r="CF17" s="323" t="str">
        <f t="shared" si="28"/>
        <v/>
      </c>
      <c r="CG17" s="10"/>
      <c r="CH17" s="10"/>
      <c r="CI17" s="10"/>
      <c r="CJ17" s="322" t="str">
        <f t="shared" si="29"/>
        <v/>
      </c>
      <c r="CK17" s="323" t="str">
        <f t="shared" si="30"/>
        <v/>
      </c>
      <c r="CL17" s="10"/>
      <c r="CM17" s="10"/>
      <c r="CN17" s="10"/>
      <c r="CO17" s="322" t="str">
        <f t="shared" si="31"/>
        <v/>
      </c>
      <c r="CP17" s="323" t="str">
        <f t="shared" si="32"/>
        <v/>
      </c>
      <c r="CQ17" s="10"/>
      <c r="CR17" s="10"/>
      <c r="CS17" s="10"/>
      <c r="CT17" s="322" t="str">
        <f t="shared" si="33"/>
        <v/>
      </c>
      <c r="CU17" s="323" t="str">
        <f t="shared" si="34"/>
        <v/>
      </c>
      <c r="CV17" s="10"/>
      <c r="CW17" s="10"/>
      <c r="CX17" s="10"/>
      <c r="CY17" s="322" t="str">
        <f t="shared" si="35"/>
        <v/>
      </c>
      <c r="CZ17" s="323" t="str">
        <f t="shared" si="36"/>
        <v/>
      </c>
      <c r="DA17" s="10"/>
      <c r="DB17" s="10"/>
      <c r="DC17" s="10"/>
      <c r="DD17" s="322" t="str">
        <f t="shared" si="37"/>
        <v/>
      </c>
      <c r="DE17" s="323" t="str">
        <f t="shared" si="38"/>
        <v/>
      </c>
      <c r="DF17" s="10"/>
      <c r="DG17" s="10"/>
      <c r="DH17" s="10"/>
      <c r="DI17" s="322" t="str">
        <f t="shared" si="39"/>
        <v/>
      </c>
      <c r="DJ17" s="323" t="str">
        <f t="shared" si="40"/>
        <v/>
      </c>
      <c r="DK17" s="10"/>
      <c r="DL17" s="10"/>
      <c r="DM17" s="10"/>
      <c r="DN17" s="322" t="str">
        <f t="shared" si="41"/>
        <v/>
      </c>
      <c r="DO17" s="323" t="str">
        <f t="shared" si="42"/>
        <v/>
      </c>
      <c r="DP17" s="10"/>
      <c r="DQ17" s="10"/>
      <c r="DR17" s="10"/>
      <c r="DS17" s="322" t="str">
        <f t="shared" si="43"/>
        <v/>
      </c>
      <c r="DT17" s="323" t="str">
        <f t="shared" si="44"/>
        <v/>
      </c>
      <c r="DU17" s="10"/>
      <c r="DV17" s="10"/>
      <c r="DW17" s="10"/>
      <c r="DX17" s="322" t="str">
        <f t="shared" si="45"/>
        <v/>
      </c>
      <c r="DY17" s="323" t="str">
        <f t="shared" si="46"/>
        <v/>
      </c>
      <c r="DZ17" s="10"/>
      <c r="EA17" s="10"/>
      <c r="EB17" s="10"/>
      <c r="EC17" s="322" t="str">
        <f t="shared" si="47"/>
        <v/>
      </c>
      <c r="ED17" s="323" t="str">
        <f t="shared" si="48"/>
        <v/>
      </c>
      <c r="EE17" s="10"/>
      <c r="EF17" s="10"/>
      <c r="EG17" s="10"/>
      <c r="EH17" s="322" t="str">
        <f t="shared" si="49"/>
        <v/>
      </c>
      <c r="EI17" s="323" t="str">
        <f t="shared" si="50"/>
        <v/>
      </c>
      <c r="EJ17" s="10"/>
      <c r="EK17" s="65" t="str">
        <f>CC2</f>
        <v>PLAYER 14</v>
      </c>
      <c r="EL17" s="65">
        <f>IF(EK17="","",CF2)</f>
        <v>0</v>
      </c>
      <c r="EM17" s="10"/>
      <c r="EN17" s="70" t="str">
        <v>PLAYER 14</v>
      </c>
      <c r="EO17" s="70">
        <v>0</v>
      </c>
      <c r="EP17" s="10"/>
    </row>
    <row r="18" spans="1:146" ht="30" customHeight="1">
      <c r="A18" s="35"/>
      <c r="B18" s="304"/>
      <c r="C18" s="305"/>
      <c r="D18" s="36"/>
      <c r="E18" s="252"/>
      <c r="F18" s="262"/>
      <c r="G18" s="38"/>
      <c r="H18" s="35"/>
      <c r="I18" s="35"/>
      <c r="J18" s="45"/>
      <c r="K18" s="39"/>
      <c r="L18" s="45"/>
      <c r="M18" s="39"/>
      <c r="N18" s="39"/>
      <c r="O18" s="63" t="str">
        <f t="shared" si="0"/>
        <v/>
      </c>
      <c r="P18" s="10"/>
      <c r="Q18" s="10"/>
      <c r="R18" s="322" t="str">
        <f t="shared" si="1"/>
        <v/>
      </c>
      <c r="S18" s="323" t="str">
        <f t="shared" si="2"/>
        <v/>
      </c>
      <c r="T18" s="10"/>
      <c r="U18" s="10"/>
      <c r="V18" s="10"/>
      <c r="W18" s="322" t="str">
        <f t="shared" si="3"/>
        <v/>
      </c>
      <c r="X18" s="323" t="str">
        <f t="shared" si="4"/>
        <v/>
      </c>
      <c r="Y18" s="10"/>
      <c r="Z18" s="10"/>
      <c r="AA18" s="10"/>
      <c r="AB18" s="322" t="str">
        <f t="shared" si="5"/>
        <v/>
      </c>
      <c r="AC18" s="323" t="str">
        <f t="shared" si="6"/>
        <v/>
      </c>
      <c r="AD18" s="10"/>
      <c r="AE18" s="10"/>
      <c r="AF18" s="10"/>
      <c r="AG18" s="322" t="str">
        <f t="shared" si="7"/>
        <v/>
      </c>
      <c r="AH18" s="323" t="str">
        <f t="shared" si="8"/>
        <v/>
      </c>
      <c r="AI18" s="10"/>
      <c r="AJ18" s="10"/>
      <c r="AK18" s="10"/>
      <c r="AL18" s="322" t="str">
        <f t="shared" si="9"/>
        <v/>
      </c>
      <c r="AM18" s="323" t="str">
        <f t="shared" si="10"/>
        <v/>
      </c>
      <c r="AN18" s="10"/>
      <c r="AO18" s="10"/>
      <c r="AP18" s="10"/>
      <c r="AQ18" s="322" t="str">
        <f t="shared" si="11"/>
        <v/>
      </c>
      <c r="AR18" s="323" t="str">
        <f t="shared" si="12"/>
        <v/>
      </c>
      <c r="AS18" s="10"/>
      <c r="AT18" s="10"/>
      <c r="AU18" s="10"/>
      <c r="AV18" s="322" t="str">
        <f t="shared" si="13"/>
        <v/>
      </c>
      <c r="AW18" s="323" t="str">
        <f t="shared" si="14"/>
        <v/>
      </c>
      <c r="AX18" s="10"/>
      <c r="AY18" s="10"/>
      <c r="AZ18" s="10"/>
      <c r="BA18" s="322" t="str">
        <f t="shared" si="15"/>
        <v/>
      </c>
      <c r="BB18" s="323" t="str">
        <f t="shared" si="16"/>
        <v/>
      </c>
      <c r="BC18" s="10"/>
      <c r="BD18" s="10"/>
      <c r="BE18" s="10"/>
      <c r="BF18" s="322" t="str">
        <f t="shared" si="17"/>
        <v/>
      </c>
      <c r="BG18" s="323" t="str">
        <f t="shared" si="18"/>
        <v/>
      </c>
      <c r="BH18" s="10"/>
      <c r="BI18" s="10"/>
      <c r="BJ18" s="10"/>
      <c r="BK18" s="322" t="str">
        <f t="shared" si="19"/>
        <v/>
      </c>
      <c r="BL18" s="323" t="str">
        <f t="shared" si="20"/>
        <v/>
      </c>
      <c r="BM18" s="10"/>
      <c r="BN18" s="10"/>
      <c r="BO18" s="10"/>
      <c r="BP18" s="322" t="str">
        <f t="shared" si="21"/>
        <v/>
      </c>
      <c r="BQ18" s="323" t="str">
        <f t="shared" si="22"/>
        <v/>
      </c>
      <c r="BR18" s="10"/>
      <c r="BS18" s="10"/>
      <c r="BT18" s="10"/>
      <c r="BU18" s="322" t="str">
        <f t="shared" si="23"/>
        <v/>
      </c>
      <c r="BV18" s="323" t="str">
        <f t="shared" si="24"/>
        <v/>
      </c>
      <c r="BW18" s="10"/>
      <c r="BX18" s="10"/>
      <c r="BY18" s="10"/>
      <c r="BZ18" s="322" t="str">
        <f t="shared" si="25"/>
        <v/>
      </c>
      <c r="CA18" s="323" t="str">
        <f t="shared" si="26"/>
        <v/>
      </c>
      <c r="CB18" s="10"/>
      <c r="CC18" s="10"/>
      <c r="CD18" s="10"/>
      <c r="CE18" s="322" t="str">
        <f t="shared" si="27"/>
        <v/>
      </c>
      <c r="CF18" s="323" t="str">
        <f t="shared" si="28"/>
        <v/>
      </c>
      <c r="CG18" s="10"/>
      <c r="CH18" s="10"/>
      <c r="CI18" s="10"/>
      <c r="CJ18" s="322" t="str">
        <f t="shared" si="29"/>
        <v/>
      </c>
      <c r="CK18" s="323" t="str">
        <f t="shared" si="30"/>
        <v/>
      </c>
      <c r="CL18" s="10"/>
      <c r="CM18" s="10"/>
      <c r="CN18" s="10"/>
      <c r="CO18" s="322" t="str">
        <f t="shared" si="31"/>
        <v/>
      </c>
      <c r="CP18" s="323" t="str">
        <f t="shared" si="32"/>
        <v/>
      </c>
      <c r="CQ18" s="10"/>
      <c r="CR18" s="10"/>
      <c r="CS18" s="10"/>
      <c r="CT18" s="322" t="str">
        <f t="shared" si="33"/>
        <v/>
      </c>
      <c r="CU18" s="323" t="str">
        <f t="shared" si="34"/>
        <v/>
      </c>
      <c r="CV18" s="10"/>
      <c r="CW18" s="10"/>
      <c r="CX18" s="10"/>
      <c r="CY18" s="322" t="str">
        <f t="shared" si="35"/>
        <v/>
      </c>
      <c r="CZ18" s="323" t="str">
        <f t="shared" si="36"/>
        <v/>
      </c>
      <c r="DA18" s="10"/>
      <c r="DB18" s="10"/>
      <c r="DC18" s="10"/>
      <c r="DD18" s="322" t="str">
        <f t="shared" si="37"/>
        <v/>
      </c>
      <c r="DE18" s="323" t="str">
        <f t="shared" si="38"/>
        <v/>
      </c>
      <c r="DF18" s="10"/>
      <c r="DG18" s="10"/>
      <c r="DH18" s="10"/>
      <c r="DI18" s="322" t="str">
        <f t="shared" si="39"/>
        <v/>
      </c>
      <c r="DJ18" s="323" t="str">
        <f t="shared" si="40"/>
        <v/>
      </c>
      <c r="DK18" s="10"/>
      <c r="DL18" s="10"/>
      <c r="DM18" s="10"/>
      <c r="DN18" s="322" t="str">
        <f t="shared" si="41"/>
        <v/>
      </c>
      <c r="DO18" s="323" t="str">
        <f t="shared" si="42"/>
        <v/>
      </c>
      <c r="DP18" s="10"/>
      <c r="DQ18" s="10"/>
      <c r="DR18" s="10"/>
      <c r="DS18" s="322" t="str">
        <f t="shared" si="43"/>
        <v/>
      </c>
      <c r="DT18" s="323" t="str">
        <f t="shared" si="44"/>
        <v/>
      </c>
      <c r="DU18" s="10"/>
      <c r="DV18" s="10"/>
      <c r="DW18" s="10"/>
      <c r="DX18" s="322" t="str">
        <f t="shared" si="45"/>
        <v/>
      </c>
      <c r="DY18" s="323" t="str">
        <f t="shared" si="46"/>
        <v/>
      </c>
      <c r="DZ18" s="10"/>
      <c r="EA18" s="10"/>
      <c r="EB18" s="10"/>
      <c r="EC18" s="322" t="str">
        <f t="shared" si="47"/>
        <v/>
      </c>
      <c r="ED18" s="323" t="str">
        <f t="shared" si="48"/>
        <v/>
      </c>
      <c r="EE18" s="10"/>
      <c r="EF18" s="10"/>
      <c r="EG18" s="10"/>
      <c r="EH18" s="322" t="str">
        <f t="shared" si="49"/>
        <v/>
      </c>
      <c r="EI18" s="323" t="str">
        <f t="shared" si="50"/>
        <v/>
      </c>
      <c r="EJ18" s="10"/>
      <c r="EK18" s="65" t="str">
        <f>CH2</f>
        <v>PLAYER 15</v>
      </c>
      <c r="EL18" s="65">
        <f>IF(EK18="","",CK2)</f>
        <v>0</v>
      </c>
      <c r="EM18" s="10"/>
      <c r="EN18" s="70" t="str">
        <v>PLAYER 15</v>
      </c>
      <c r="EO18" s="70">
        <v>0</v>
      </c>
      <c r="EP18" s="10"/>
    </row>
    <row r="19" spans="1:146" ht="30" customHeight="1">
      <c r="A19" s="35"/>
      <c r="B19" s="304"/>
      <c r="C19" s="305"/>
      <c r="D19" s="36"/>
      <c r="E19" s="252"/>
      <c r="F19" s="262"/>
      <c r="G19" s="38"/>
      <c r="H19" s="35"/>
      <c r="I19" s="35"/>
      <c r="J19" s="45"/>
      <c r="K19" s="39"/>
      <c r="L19" s="45"/>
      <c r="M19" s="39"/>
      <c r="N19" s="39"/>
      <c r="O19" s="63" t="str">
        <f t="shared" si="0"/>
        <v/>
      </c>
      <c r="P19" s="10"/>
      <c r="Q19" s="10"/>
      <c r="R19" s="322" t="str">
        <f t="shared" si="1"/>
        <v/>
      </c>
      <c r="S19" s="323" t="str">
        <f t="shared" si="2"/>
        <v/>
      </c>
      <c r="T19" s="10"/>
      <c r="U19" s="10"/>
      <c r="V19" s="10"/>
      <c r="W19" s="322" t="str">
        <f t="shared" si="3"/>
        <v/>
      </c>
      <c r="X19" s="323" t="str">
        <f t="shared" si="4"/>
        <v/>
      </c>
      <c r="Y19" s="10"/>
      <c r="Z19" s="10"/>
      <c r="AA19" s="10"/>
      <c r="AB19" s="322" t="str">
        <f t="shared" si="5"/>
        <v/>
      </c>
      <c r="AC19" s="323" t="str">
        <f t="shared" si="6"/>
        <v/>
      </c>
      <c r="AD19" s="10"/>
      <c r="AE19" s="10"/>
      <c r="AF19" s="10"/>
      <c r="AG19" s="322" t="str">
        <f t="shared" si="7"/>
        <v/>
      </c>
      <c r="AH19" s="323" t="str">
        <f t="shared" si="8"/>
        <v/>
      </c>
      <c r="AI19" s="10"/>
      <c r="AJ19" s="10"/>
      <c r="AK19" s="10"/>
      <c r="AL19" s="322" t="str">
        <f t="shared" si="9"/>
        <v/>
      </c>
      <c r="AM19" s="323" t="str">
        <f t="shared" si="10"/>
        <v/>
      </c>
      <c r="AN19" s="10"/>
      <c r="AO19" s="10"/>
      <c r="AP19" s="10"/>
      <c r="AQ19" s="322" t="str">
        <f t="shared" si="11"/>
        <v/>
      </c>
      <c r="AR19" s="323" t="str">
        <f t="shared" si="12"/>
        <v/>
      </c>
      <c r="AS19" s="10"/>
      <c r="AT19" s="10"/>
      <c r="AU19" s="10"/>
      <c r="AV19" s="322" t="str">
        <f t="shared" si="13"/>
        <v/>
      </c>
      <c r="AW19" s="323" t="str">
        <f t="shared" si="14"/>
        <v/>
      </c>
      <c r="AX19" s="10"/>
      <c r="AY19" s="10"/>
      <c r="AZ19" s="10"/>
      <c r="BA19" s="322" t="str">
        <f t="shared" si="15"/>
        <v/>
      </c>
      <c r="BB19" s="323" t="str">
        <f t="shared" si="16"/>
        <v/>
      </c>
      <c r="BC19" s="10"/>
      <c r="BD19" s="10"/>
      <c r="BE19" s="10"/>
      <c r="BF19" s="322" t="str">
        <f t="shared" si="17"/>
        <v/>
      </c>
      <c r="BG19" s="323" t="str">
        <f t="shared" si="18"/>
        <v/>
      </c>
      <c r="BH19" s="10"/>
      <c r="BI19" s="10"/>
      <c r="BJ19" s="10"/>
      <c r="BK19" s="322" t="str">
        <f t="shared" si="19"/>
        <v/>
      </c>
      <c r="BL19" s="323" t="str">
        <f t="shared" si="20"/>
        <v/>
      </c>
      <c r="BM19" s="10"/>
      <c r="BN19" s="10"/>
      <c r="BO19" s="10"/>
      <c r="BP19" s="322" t="str">
        <f t="shared" si="21"/>
        <v/>
      </c>
      <c r="BQ19" s="323" t="str">
        <f t="shared" si="22"/>
        <v/>
      </c>
      <c r="BR19" s="10"/>
      <c r="BS19" s="10"/>
      <c r="BT19" s="10"/>
      <c r="BU19" s="322" t="str">
        <f t="shared" si="23"/>
        <v/>
      </c>
      <c r="BV19" s="323" t="str">
        <f t="shared" si="24"/>
        <v/>
      </c>
      <c r="BW19" s="10"/>
      <c r="BX19" s="10"/>
      <c r="BY19" s="10"/>
      <c r="BZ19" s="322" t="str">
        <f t="shared" si="25"/>
        <v/>
      </c>
      <c r="CA19" s="323" t="str">
        <f t="shared" si="26"/>
        <v/>
      </c>
      <c r="CB19" s="10"/>
      <c r="CC19" s="10"/>
      <c r="CD19" s="10"/>
      <c r="CE19" s="322" t="str">
        <f t="shared" si="27"/>
        <v/>
      </c>
      <c r="CF19" s="323" t="str">
        <f t="shared" si="28"/>
        <v/>
      </c>
      <c r="CG19" s="10"/>
      <c r="CH19" s="10"/>
      <c r="CI19" s="10"/>
      <c r="CJ19" s="322" t="str">
        <f t="shared" si="29"/>
        <v/>
      </c>
      <c r="CK19" s="323" t="str">
        <f t="shared" si="30"/>
        <v/>
      </c>
      <c r="CL19" s="10"/>
      <c r="CM19" s="10"/>
      <c r="CN19" s="10"/>
      <c r="CO19" s="322" t="str">
        <f t="shared" si="31"/>
        <v/>
      </c>
      <c r="CP19" s="323" t="str">
        <f t="shared" si="32"/>
        <v/>
      </c>
      <c r="CQ19" s="10"/>
      <c r="CR19" s="10"/>
      <c r="CS19" s="10"/>
      <c r="CT19" s="322" t="str">
        <f t="shared" si="33"/>
        <v/>
      </c>
      <c r="CU19" s="323" t="str">
        <f t="shared" si="34"/>
        <v/>
      </c>
      <c r="CV19" s="10"/>
      <c r="CW19" s="10"/>
      <c r="CX19" s="10"/>
      <c r="CY19" s="322" t="str">
        <f t="shared" si="35"/>
        <v/>
      </c>
      <c r="CZ19" s="323" t="str">
        <f t="shared" si="36"/>
        <v/>
      </c>
      <c r="DA19" s="10"/>
      <c r="DB19" s="10"/>
      <c r="DC19" s="10"/>
      <c r="DD19" s="322" t="str">
        <f t="shared" si="37"/>
        <v/>
      </c>
      <c r="DE19" s="323" t="str">
        <f t="shared" si="38"/>
        <v/>
      </c>
      <c r="DF19" s="10"/>
      <c r="DG19" s="10"/>
      <c r="DH19" s="10"/>
      <c r="DI19" s="322" t="str">
        <f t="shared" si="39"/>
        <v/>
      </c>
      <c r="DJ19" s="323" t="str">
        <f t="shared" si="40"/>
        <v/>
      </c>
      <c r="DK19" s="10"/>
      <c r="DL19" s="10"/>
      <c r="DM19" s="10"/>
      <c r="DN19" s="322" t="str">
        <f t="shared" si="41"/>
        <v/>
      </c>
      <c r="DO19" s="323" t="str">
        <f t="shared" si="42"/>
        <v/>
      </c>
      <c r="DP19" s="10"/>
      <c r="DQ19" s="10"/>
      <c r="DR19" s="10"/>
      <c r="DS19" s="322" t="str">
        <f t="shared" si="43"/>
        <v/>
      </c>
      <c r="DT19" s="323" t="str">
        <f t="shared" si="44"/>
        <v/>
      </c>
      <c r="DU19" s="10"/>
      <c r="DV19" s="10"/>
      <c r="DW19" s="10"/>
      <c r="DX19" s="322" t="str">
        <f t="shared" si="45"/>
        <v/>
      </c>
      <c r="DY19" s="323" t="str">
        <f t="shared" si="46"/>
        <v/>
      </c>
      <c r="DZ19" s="10"/>
      <c r="EA19" s="10"/>
      <c r="EB19" s="10"/>
      <c r="EC19" s="322" t="str">
        <f t="shared" si="47"/>
        <v/>
      </c>
      <c r="ED19" s="323" t="str">
        <f t="shared" si="48"/>
        <v/>
      </c>
      <c r="EE19" s="10"/>
      <c r="EF19" s="10"/>
      <c r="EG19" s="10"/>
      <c r="EH19" s="322" t="str">
        <f t="shared" si="49"/>
        <v/>
      </c>
      <c r="EI19" s="323" t="str">
        <f t="shared" si="50"/>
        <v/>
      </c>
      <c r="EJ19" s="10"/>
      <c r="EK19" s="65" t="str">
        <f>CM2</f>
        <v>PLAYER 16</v>
      </c>
      <c r="EL19" s="65">
        <f>IF(EK19="","",CP2)</f>
        <v>0</v>
      </c>
      <c r="EM19" s="10"/>
      <c r="EN19" s="70" t="str">
        <v>PLAYER 16</v>
      </c>
      <c r="EO19" s="70">
        <v>0</v>
      </c>
      <c r="EP19" s="10"/>
    </row>
    <row r="20" spans="1:146" ht="30" customHeight="1">
      <c r="A20" s="10"/>
      <c r="B20" s="306"/>
      <c r="C20" s="307"/>
      <c r="D20" s="46"/>
      <c r="E20" s="293"/>
      <c r="F20" s="262"/>
      <c r="G20" s="48"/>
      <c r="H20" s="16"/>
      <c r="I20" s="16"/>
      <c r="J20" s="49"/>
      <c r="K20" s="50"/>
      <c r="L20" s="49"/>
      <c r="M20" s="50"/>
      <c r="N20" s="50"/>
      <c r="O20" s="63" t="str">
        <f t="shared" si="0"/>
        <v/>
      </c>
      <c r="P20" s="10"/>
      <c r="Q20" s="10"/>
      <c r="R20" s="322" t="str">
        <f t="shared" si="1"/>
        <v/>
      </c>
      <c r="S20" s="323" t="str">
        <f t="shared" si="2"/>
        <v/>
      </c>
      <c r="T20" s="10"/>
      <c r="U20" s="10"/>
      <c r="V20" s="10"/>
      <c r="W20" s="322" t="str">
        <f t="shared" si="3"/>
        <v/>
      </c>
      <c r="X20" s="323" t="str">
        <f t="shared" si="4"/>
        <v/>
      </c>
      <c r="Y20" s="10"/>
      <c r="Z20" s="10"/>
      <c r="AA20" s="10"/>
      <c r="AB20" s="322" t="str">
        <f t="shared" si="5"/>
        <v/>
      </c>
      <c r="AC20" s="323" t="str">
        <f t="shared" si="6"/>
        <v/>
      </c>
      <c r="AD20" s="10"/>
      <c r="AE20" s="10"/>
      <c r="AF20" s="10"/>
      <c r="AG20" s="322" t="str">
        <f t="shared" si="7"/>
        <v/>
      </c>
      <c r="AH20" s="323" t="str">
        <f t="shared" si="8"/>
        <v/>
      </c>
      <c r="AI20" s="10"/>
      <c r="AJ20" s="10"/>
      <c r="AK20" s="10"/>
      <c r="AL20" s="322" t="str">
        <f t="shared" si="9"/>
        <v/>
      </c>
      <c r="AM20" s="323" t="str">
        <f t="shared" si="10"/>
        <v/>
      </c>
      <c r="AN20" s="10"/>
      <c r="AO20" s="10"/>
      <c r="AP20" s="10"/>
      <c r="AQ20" s="322" t="str">
        <f t="shared" si="11"/>
        <v/>
      </c>
      <c r="AR20" s="323" t="str">
        <f t="shared" si="12"/>
        <v/>
      </c>
      <c r="AS20" s="10"/>
      <c r="AT20" s="10"/>
      <c r="AU20" s="10"/>
      <c r="AV20" s="322" t="str">
        <f t="shared" si="13"/>
        <v/>
      </c>
      <c r="AW20" s="323" t="str">
        <f t="shared" si="14"/>
        <v/>
      </c>
      <c r="AX20" s="10"/>
      <c r="AY20" s="10"/>
      <c r="AZ20" s="10"/>
      <c r="BA20" s="322" t="str">
        <f t="shared" si="15"/>
        <v/>
      </c>
      <c r="BB20" s="323" t="str">
        <f t="shared" si="16"/>
        <v/>
      </c>
      <c r="BC20" s="10"/>
      <c r="BD20" s="10"/>
      <c r="BE20" s="10"/>
      <c r="BF20" s="322" t="str">
        <f t="shared" si="17"/>
        <v/>
      </c>
      <c r="BG20" s="323" t="str">
        <f t="shared" si="18"/>
        <v/>
      </c>
      <c r="BH20" s="10"/>
      <c r="BI20" s="10"/>
      <c r="BJ20" s="10"/>
      <c r="BK20" s="322" t="str">
        <f t="shared" si="19"/>
        <v/>
      </c>
      <c r="BL20" s="323" t="str">
        <f t="shared" si="20"/>
        <v/>
      </c>
      <c r="BM20" s="10"/>
      <c r="BN20" s="10"/>
      <c r="BO20" s="10"/>
      <c r="BP20" s="322" t="str">
        <f t="shared" si="21"/>
        <v/>
      </c>
      <c r="BQ20" s="323" t="str">
        <f t="shared" si="22"/>
        <v/>
      </c>
      <c r="BR20" s="10"/>
      <c r="BS20" s="10"/>
      <c r="BT20" s="10"/>
      <c r="BU20" s="322" t="str">
        <f t="shared" si="23"/>
        <v/>
      </c>
      <c r="BV20" s="323" t="str">
        <f t="shared" si="24"/>
        <v/>
      </c>
      <c r="BW20" s="10"/>
      <c r="BX20" s="10"/>
      <c r="BY20" s="10"/>
      <c r="BZ20" s="322" t="str">
        <f t="shared" si="25"/>
        <v/>
      </c>
      <c r="CA20" s="323" t="str">
        <f t="shared" si="26"/>
        <v/>
      </c>
      <c r="CB20" s="10"/>
      <c r="CC20" s="10"/>
      <c r="CD20" s="10"/>
      <c r="CE20" s="322" t="str">
        <f t="shared" si="27"/>
        <v/>
      </c>
      <c r="CF20" s="323" t="str">
        <f t="shared" si="28"/>
        <v/>
      </c>
      <c r="CG20" s="10"/>
      <c r="CH20" s="10"/>
      <c r="CI20" s="10"/>
      <c r="CJ20" s="322" t="str">
        <f t="shared" si="29"/>
        <v/>
      </c>
      <c r="CK20" s="323" t="str">
        <f t="shared" si="30"/>
        <v/>
      </c>
      <c r="CL20" s="10"/>
      <c r="CM20" s="10"/>
      <c r="CN20" s="10"/>
      <c r="CO20" s="322" t="str">
        <f t="shared" si="31"/>
        <v/>
      </c>
      <c r="CP20" s="323" t="str">
        <f t="shared" si="32"/>
        <v/>
      </c>
      <c r="CQ20" s="10"/>
      <c r="CR20" s="10"/>
      <c r="CS20" s="10"/>
      <c r="CT20" s="322" t="str">
        <f t="shared" si="33"/>
        <v/>
      </c>
      <c r="CU20" s="323" t="str">
        <f t="shared" si="34"/>
        <v/>
      </c>
      <c r="CV20" s="10"/>
      <c r="CW20" s="10"/>
      <c r="CX20" s="10"/>
      <c r="CY20" s="322" t="str">
        <f t="shared" si="35"/>
        <v/>
      </c>
      <c r="CZ20" s="323" t="str">
        <f t="shared" si="36"/>
        <v/>
      </c>
      <c r="DA20" s="10"/>
      <c r="DB20" s="10"/>
      <c r="DC20" s="10"/>
      <c r="DD20" s="322" t="str">
        <f t="shared" si="37"/>
        <v/>
      </c>
      <c r="DE20" s="323" t="str">
        <f t="shared" si="38"/>
        <v/>
      </c>
      <c r="DF20" s="10"/>
      <c r="DG20" s="10"/>
      <c r="DH20" s="10"/>
      <c r="DI20" s="322" t="str">
        <f t="shared" si="39"/>
        <v/>
      </c>
      <c r="DJ20" s="323" t="str">
        <f t="shared" si="40"/>
        <v/>
      </c>
      <c r="DK20" s="10"/>
      <c r="DL20" s="10"/>
      <c r="DM20" s="10"/>
      <c r="DN20" s="322" t="str">
        <f t="shared" si="41"/>
        <v/>
      </c>
      <c r="DO20" s="323" t="str">
        <f t="shared" si="42"/>
        <v/>
      </c>
      <c r="DP20" s="10"/>
      <c r="DQ20" s="10"/>
      <c r="DR20" s="10"/>
      <c r="DS20" s="322" t="str">
        <f t="shared" si="43"/>
        <v/>
      </c>
      <c r="DT20" s="323" t="str">
        <f t="shared" si="44"/>
        <v/>
      </c>
      <c r="DU20" s="10"/>
      <c r="DV20" s="10"/>
      <c r="DW20" s="10"/>
      <c r="DX20" s="322" t="str">
        <f t="shared" si="45"/>
        <v/>
      </c>
      <c r="DY20" s="323" t="str">
        <f t="shared" si="46"/>
        <v/>
      </c>
      <c r="DZ20" s="10"/>
      <c r="EA20" s="10"/>
      <c r="EB20" s="10"/>
      <c r="EC20" s="322" t="str">
        <f t="shared" si="47"/>
        <v/>
      </c>
      <c r="ED20" s="323" t="str">
        <f t="shared" si="48"/>
        <v/>
      </c>
      <c r="EE20" s="10"/>
      <c r="EF20" s="10"/>
      <c r="EG20" s="10"/>
      <c r="EH20" s="322" t="str">
        <f t="shared" si="49"/>
        <v/>
      </c>
      <c r="EI20" s="323" t="str">
        <f t="shared" si="50"/>
        <v/>
      </c>
      <c r="EJ20" s="10"/>
      <c r="EK20" s="65" t="str">
        <f>CR2</f>
        <v>PLAYER 17</v>
      </c>
      <c r="EL20" s="65">
        <f>IF(EK20="","",CU2)</f>
        <v>0</v>
      </c>
      <c r="EM20" s="10"/>
      <c r="EN20" s="70" t="str">
        <v>PLAYER 17</v>
      </c>
      <c r="EO20" s="70">
        <v>0</v>
      </c>
      <c r="EP20" s="10"/>
    </row>
    <row r="21" spans="1:146" ht="30" customHeight="1">
      <c r="A21" s="10"/>
      <c r="B21" s="306"/>
      <c r="C21" s="307"/>
      <c r="D21" s="46"/>
      <c r="E21" s="293"/>
      <c r="F21" s="262"/>
      <c r="G21" s="48"/>
      <c r="H21" s="16"/>
      <c r="I21" s="16"/>
      <c r="J21" s="49"/>
      <c r="K21" s="50"/>
      <c r="L21" s="49"/>
      <c r="M21" s="50"/>
      <c r="N21" s="50"/>
      <c r="O21" s="63" t="str">
        <f t="shared" si="0"/>
        <v/>
      </c>
      <c r="P21" s="10"/>
      <c r="Q21" s="10"/>
      <c r="R21" s="322" t="str">
        <f t="shared" si="1"/>
        <v/>
      </c>
      <c r="S21" s="323" t="str">
        <f t="shared" si="2"/>
        <v/>
      </c>
      <c r="T21" s="10"/>
      <c r="U21" s="10"/>
      <c r="V21" s="10"/>
      <c r="W21" s="322" t="str">
        <f t="shared" si="3"/>
        <v/>
      </c>
      <c r="X21" s="323" t="str">
        <f t="shared" si="4"/>
        <v/>
      </c>
      <c r="Y21" s="10"/>
      <c r="Z21" s="10"/>
      <c r="AA21" s="10"/>
      <c r="AB21" s="322" t="str">
        <f t="shared" si="5"/>
        <v/>
      </c>
      <c r="AC21" s="323" t="str">
        <f t="shared" si="6"/>
        <v/>
      </c>
      <c r="AD21" s="10"/>
      <c r="AE21" s="10"/>
      <c r="AF21" s="10"/>
      <c r="AG21" s="322" t="str">
        <f t="shared" si="7"/>
        <v/>
      </c>
      <c r="AH21" s="323" t="str">
        <f t="shared" si="8"/>
        <v/>
      </c>
      <c r="AI21" s="10"/>
      <c r="AJ21" s="10"/>
      <c r="AK21" s="10"/>
      <c r="AL21" s="322" t="str">
        <f t="shared" si="9"/>
        <v/>
      </c>
      <c r="AM21" s="323" t="str">
        <f t="shared" si="10"/>
        <v/>
      </c>
      <c r="AN21" s="10"/>
      <c r="AO21" s="10"/>
      <c r="AP21" s="10"/>
      <c r="AQ21" s="322" t="str">
        <f t="shared" si="11"/>
        <v/>
      </c>
      <c r="AR21" s="323" t="str">
        <f t="shared" si="12"/>
        <v/>
      </c>
      <c r="AS21" s="10"/>
      <c r="AT21" s="10"/>
      <c r="AU21" s="10"/>
      <c r="AV21" s="322" t="str">
        <f t="shared" si="13"/>
        <v/>
      </c>
      <c r="AW21" s="323" t="str">
        <f t="shared" si="14"/>
        <v/>
      </c>
      <c r="AX21" s="10"/>
      <c r="AY21" s="10"/>
      <c r="AZ21" s="10"/>
      <c r="BA21" s="322" t="str">
        <f t="shared" si="15"/>
        <v/>
      </c>
      <c r="BB21" s="323" t="str">
        <f t="shared" si="16"/>
        <v/>
      </c>
      <c r="BC21" s="10"/>
      <c r="BD21" s="10"/>
      <c r="BE21" s="10"/>
      <c r="BF21" s="322" t="str">
        <f t="shared" si="17"/>
        <v/>
      </c>
      <c r="BG21" s="323" t="str">
        <f t="shared" si="18"/>
        <v/>
      </c>
      <c r="BH21" s="10"/>
      <c r="BI21" s="10"/>
      <c r="BJ21" s="10"/>
      <c r="BK21" s="322" t="str">
        <f t="shared" si="19"/>
        <v/>
      </c>
      <c r="BL21" s="323" t="str">
        <f t="shared" si="20"/>
        <v/>
      </c>
      <c r="BM21" s="10"/>
      <c r="BN21" s="10"/>
      <c r="BO21" s="10"/>
      <c r="BP21" s="322" t="str">
        <f t="shared" si="21"/>
        <v/>
      </c>
      <c r="BQ21" s="323" t="str">
        <f t="shared" si="22"/>
        <v/>
      </c>
      <c r="BR21" s="10"/>
      <c r="BS21" s="10"/>
      <c r="BT21" s="10"/>
      <c r="BU21" s="322" t="str">
        <f t="shared" si="23"/>
        <v/>
      </c>
      <c r="BV21" s="323" t="str">
        <f t="shared" si="24"/>
        <v/>
      </c>
      <c r="BW21" s="10"/>
      <c r="BX21" s="10"/>
      <c r="BY21" s="10"/>
      <c r="BZ21" s="322" t="str">
        <f t="shared" si="25"/>
        <v/>
      </c>
      <c r="CA21" s="323" t="str">
        <f t="shared" si="26"/>
        <v/>
      </c>
      <c r="CB21" s="10"/>
      <c r="CC21" s="10"/>
      <c r="CD21" s="10"/>
      <c r="CE21" s="322" t="str">
        <f t="shared" si="27"/>
        <v/>
      </c>
      <c r="CF21" s="323" t="str">
        <f t="shared" si="28"/>
        <v/>
      </c>
      <c r="CG21" s="10"/>
      <c r="CH21" s="10"/>
      <c r="CI21" s="10"/>
      <c r="CJ21" s="322" t="str">
        <f t="shared" si="29"/>
        <v/>
      </c>
      <c r="CK21" s="323" t="str">
        <f t="shared" si="30"/>
        <v/>
      </c>
      <c r="CL21" s="10"/>
      <c r="CM21" s="10"/>
      <c r="CN21" s="10"/>
      <c r="CO21" s="322" t="str">
        <f t="shared" si="31"/>
        <v/>
      </c>
      <c r="CP21" s="323" t="str">
        <f t="shared" si="32"/>
        <v/>
      </c>
      <c r="CQ21" s="10"/>
      <c r="CR21" s="10"/>
      <c r="CS21" s="10"/>
      <c r="CT21" s="322" t="str">
        <f t="shared" si="33"/>
        <v/>
      </c>
      <c r="CU21" s="323" t="str">
        <f t="shared" si="34"/>
        <v/>
      </c>
      <c r="CV21" s="10"/>
      <c r="CW21" s="10"/>
      <c r="CX21" s="10"/>
      <c r="CY21" s="322" t="str">
        <f t="shared" si="35"/>
        <v/>
      </c>
      <c r="CZ21" s="323" t="str">
        <f t="shared" si="36"/>
        <v/>
      </c>
      <c r="DA21" s="10"/>
      <c r="DB21" s="10"/>
      <c r="DC21" s="10"/>
      <c r="DD21" s="322" t="str">
        <f t="shared" si="37"/>
        <v/>
      </c>
      <c r="DE21" s="323" t="str">
        <f t="shared" si="38"/>
        <v/>
      </c>
      <c r="DF21" s="10"/>
      <c r="DG21" s="10"/>
      <c r="DH21" s="10"/>
      <c r="DI21" s="322" t="str">
        <f t="shared" si="39"/>
        <v/>
      </c>
      <c r="DJ21" s="323" t="str">
        <f t="shared" si="40"/>
        <v/>
      </c>
      <c r="DK21" s="10"/>
      <c r="DL21" s="10"/>
      <c r="DM21" s="10"/>
      <c r="DN21" s="322" t="str">
        <f t="shared" si="41"/>
        <v/>
      </c>
      <c r="DO21" s="323" t="str">
        <f t="shared" si="42"/>
        <v/>
      </c>
      <c r="DP21" s="10"/>
      <c r="DQ21" s="10"/>
      <c r="DR21" s="10"/>
      <c r="DS21" s="322" t="str">
        <f t="shared" si="43"/>
        <v/>
      </c>
      <c r="DT21" s="323" t="str">
        <f t="shared" si="44"/>
        <v/>
      </c>
      <c r="DU21" s="10"/>
      <c r="DV21" s="10"/>
      <c r="DW21" s="10"/>
      <c r="DX21" s="322" t="str">
        <f t="shared" si="45"/>
        <v/>
      </c>
      <c r="DY21" s="323" t="str">
        <f t="shared" si="46"/>
        <v/>
      </c>
      <c r="DZ21" s="10"/>
      <c r="EA21" s="10"/>
      <c r="EB21" s="10"/>
      <c r="EC21" s="322" t="str">
        <f t="shared" si="47"/>
        <v/>
      </c>
      <c r="ED21" s="323" t="str">
        <f t="shared" si="48"/>
        <v/>
      </c>
      <c r="EE21" s="10"/>
      <c r="EF21" s="10"/>
      <c r="EG21" s="10"/>
      <c r="EH21" s="322" t="str">
        <f t="shared" si="49"/>
        <v/>
      </c>
      <c r="EI21" s="323" t="str">
        <f t="shared" si="50"/>
        <v/>
      </c>
      <c r="EJ21" s="10"/>
      <c r="EK21" s="65" t="str">
        <f>CW2</f>
        <v>PLAYER 18</v>
      </c>
      <c r="EL21" s="65">
        <f>IF(EK21="","",CZ2)</f>
        <v>0</v>
      </c>
      <c r="EM21" s="10"/>
      <c r="EN21" s="70" t="str">
        <v>PLAYER 18</v>
      </c>
      <c r="EO21" s="70">
        <v>0</v>
      </c>
      <c r="EP21" s="10"/>
    </row>
    <row r="22" spans="1:146" ht="30" customHeight="1">
      <c r="A22" s="10"/>
      <c r="B22" s="306"/>
      <c r="C22" s="307"/>
      <c r="D22" s="46"/>
      <c r="E22" s="293"/>
      <c r="F22" s="262"/>
      <c r="G22" s="48"/>
      <c r="H22" s="16"/>
      <c r="I22" s="16"/>
      <c r="J22" s="49"/>
      <c r="K22" s="50"/>
      <c r="L22" s="49"/>
      <c r="M22" s="50"/>
      <c r="N22" s="50"/>
      <c r="O22" s="63" t="str">
        <f t="shared" si="0"/>
        <v/>
      </c>
      <c r="P22" s="10"/>
      <c r="Q22" s="10"/>
      <c r="R22" s="322" t="str">
        <f t="shared" si="1"/>
        <v/>
      </c>
      <c r="S22" s="323" t="str">
        <f t="shared" si="2"/>
        <v/>
      </c>
      <c r="T22" s="10"/>
      <c r="U22" s="10"/>
      <c r="V22" s="10"/>
      <c r="W22" s="322" t="str">
        <f t="shared" si="3"/>
        <v/>
      </c>
      <c r="X22" s="323" t="str">
        <f t="shared" si="4"/>
        <v/>
      </c>
      <c r="Y22" s="10"/>
      <c r="Z22" s="10"/>
      <c r="AA22" s="10"/>
      <c r="AB22" s="322" t="str">
        <f t="shared" si="5"/>
        <v/>
      </c>
      <c r="AC22" s="323" t="str">
        <f t="shared" si="6"/>
        <v/>
      </c>
      <c r="AD22" s="10"/>
      <c r="AE22" s="10"/>
      <c r="AF22" s="10"/>
      <c r="AG22" s="322" t="str">
        <f t="shared" si="7"/>
        <v/>
      </c>
      <c r="AH22" s="323" t="str">
        <f t="shared" si="8"/>
        <v/>
      </c>
      <c r="AI22" s="10"/>
      <c r="AJ22" s="10"/>
      <c r="AK22" s="10"/>
      <c r="AL22" s="322" t="str">
        <f t="shared" si="9"/>
        <v/>
      </c>
      <c r="AM22" s="323" t="str">
        <f t="shared" si="10"/>
        <v/>
      </c>
      <c r="AN22" s="10"/>
      <c r="AO22" s="10"/>
      <c r="AP22" s="10"/>
      <c r="AQ22" s="322" t="str">
        <f t="shared" si="11"/>
        <v/>
      </c>
      <c r="AR22" s="323" t="str">
        <f t="shared" si="12"/>
        <v/>
      </c>
      <c r="AS22" s="10"/>
      <c r="AT22" s="10"/>
      <c r="AU22" s="10"/>
      <c r="AV22" s="322" t="str">
        <f t="shared" si="13"/>
        <v/>
      </c>
      <c r="AW22" s="323" t="str">
        <f t="shared" si="14"/>
        <v/>
      </c>
      <c r="AX22" s="10"/>
      <c r="AY22" s="10"/>
      <c r="AZ22" s="10"/>
      <c r="BA22" s="322" t="str">
        <f t="shared" si="15"/>
        <v/>
      </c>
      <c r="BB22" s="323" t="str">
        <f t="shared" si="16"/>
        <v/>
      </c>
      <c r="BC22" s="10"/>
      <c r="BD22" s="10"/>
      <c r="BE22" s="10"/>
      <c r="BF22" s="322" t="str">
        <f t="shared" si="17"/>
        <v/>
      </c>
      <c r="BG22" s="323" t="str">
        <f t="shared" si="18"/>
        <v/>
      </c>
      <c r="BH22" s="10"/>
      <c r="BI22" s="10"/>
      <c r="BJ22" s="10"/>
      <c r="BK22" s="322" t="str">
        <f t="shared" si="19"/>
        <v/>
      </c>
      <c r="BL22" s="323" t="str">
        <f t="shared" si="20"/>
        <v/>
      </c>
      <c r="BM22" s="10"/>
      <c r="BN22" s="10"/>
      <c r="BO22" s="10"/>
      <c r="BP22" s="322" t="str">
        <f t="shared" si="21"/>
        <v/>
      </c>
      <c r="BQ22" s="323" t="str">
        <f t="shared" si="22"/>
        <v/>
      </c>
      <c r="BR22" s="10"/>
      <c r="BS22" s="10"/>
      <c r="BT22" s="10"/>
      <c r="BU22" s="322" t="str">
        <f t="shared" si="23"/>
        <v/>
      </c>
      <c r="BV22" s="323" t="str">
        <f t="shared" si="24"/>
        <v/>
      </c>
      <c r="BW22" s="10"/>
      <c r="BX22" s="10"/>
      <c r="BY22" s="10"/>
      <c r="BZ22" s="322" t="str">
        <f t="shared" si="25"/>
        <v/>
      </c>
      <c r="CA22" s="323" t="str">
        <f t="shared" si="26"/>
        <v/>
      </c>
      <c r="CB22" s="10"/>
      <c r="CC22" s="10"/>
      <c r="CD22" s="10"/>
      <c r="CE22" s="322" t="str">
        <f t="shared" si="27"/>
        <v/>
      </c>
      <c r="CF22" s="323" t="str">
        <f t="shared" si="28"/>
        <v/>
      </c>
      <c r="CG22" s="10"/>
      <c r="CH22" s="10"/>
      <c r="CI22" s="10"/>
      <c r="CJ22" s="322" t="str">
        <f t="shared" si="29"/>
        <v/>
      </c>
      <c r="CK22" s="323" t="str">
        <f t="shared" si="30"/>
        <v/>
      </c>
      <c r="CL22" s="10"/>
      <c r="CM22" s="10"/>
      <c r="CN22" s="10"/>
      <c r="CO22" s="322" t="str">
        <f t="shared" si="31"/>
        <v/>
      </c>
      <c r="CP22" s="323" t="str">
        <f t="shared" si="32"/>
        <v/>
      </c>
      <c r="CQ22" s="10"/>
      <c r="CR22" s="10"/>
      <c r="CS22" s="10"/>
      <c r="CT22" s="322" t="str">
        <f t="shared" si="33"/>
        <v/>
      </c>
      <c r="CU22" s="323" t="str">
        <f t="shared" si="34"/>
        <v/>
      </c>
      <c r="CV22" s="10"/>
      <c r="CW22" s="10"/>
      <c r="CX22" s="10"/>
      <c r="CY22" s="322" t="str">
        <f t="shared" si="35"/>
        <v/>
      </c>
      <c r="CZ22" s="323" t="str">
        <f t="shared" si="36"/>
        <v/>
      </c>
      <c r="DA22" s="10"/>
      <c r="DB22" s="10"/>
      <c r="DC22" s="10"/>
      <c r="DD22" s="322" t="str">
        <f t="shared" si="37"/>
        <v/>
      </c>
      <c r="DE22" s="323" t="str">
        <f t="shared" si="38"/>
        <v/>
      </c>
      <c r="DF22" s="10"/>
      <c r="DG22" s="10"/>
      <c r="DH22" s="10"/>
      <c r="DI22" s="322" t="str">
        <f t="shared" si="39"/>
        <v/>
      </c>
      <c r="DJ22" s="323" t="str">
        <f t="shared" si="40"/>
        <v/>
      </c>
      <c r="DK22" s="10"/>
      <c r="DL22" s="10"/>
      <c r="DM22" s="10"/>
      <c r="DN22" s="322" t="str">
        <f t="shared" si="41"/>
        <v/>
      </c>
      <c r="DO22" s="323" t="str">
        <f t="shared" si="42"/>
        <v/>
      </c>
      <c r="DP22" s="10"/>
      <c r="DQ22" s="10"/>
      <c r="DR22" s="10"/>
      <c r="DS22" s="322" t="str">
        <f t="shared" si="43"/>
        <v/>
      </c>
      <c r="DT22" s="323" t="str">
        <f t="shared" si="44"/>
        <v/>
      </c>
      <c r="DU22" s="10"/>
      <c r="DV22" s="10"/>
      <c r="DW22" s="10"/>
      <c r="DX22" s="322" t="str">
        <f t="shared" si="45"/>
        <v/>
      </c>
      <c r="DY22" s="323" t="str">
        <f t="shared" si="46"/>
        <v/>
      </c>
      <c r="DZ22" s="10"/>
      <c r="EA22" s="10"/>
      <c r="EB22" s="10"/>
      <c r="EC22" s="322" t="str">
        <f t="shared" si="47"/>
        <v/>
      </c>
      <c r="ED22" s="323" t="str">
        <f t="shared" si="48"/>
        <v/>
      </c>
      <c r="EE22" s="10"/>
      <c r="EF22" s="10"/>
      <c r="EG22" s="10"/>
      <c r="EH22" s="322" t="str">
        <f t="shared" si="49"/>
        <v/>
      </c>
      <c r="EI22" s="323" t="str">
        <f t="shared" si="50"/>
        <v/>
      </c>
      <c r="EJ22" s="10"/>
      <c r="EK22" s="65" t="str">
        <f>DB2</f>
        <v>PLAYER 19</v>
      </c>
      <c r="EL22" s="65">
        <f>IF(EK22="","",DE2)</f>
        <v>0</v>
      </c>
      <c r="EM22" s="10"/>
      <c r="EN22" s="70" t="str">
        <v>PLAYER 19</v>
      </c>
      <c r="EO22" s="70">
        <v>0</v>
      </c>
      <c r="EP22" s="10"/>
    </row>
    <row r="23" spans="1:146" ht="30" customHeight="1">
      <c r="A23" s="10"/>
      <c r="B23" s="306"/>
      <c r="C23" s="307"/>
      <c r="D23" s="46"/>
      <c r="E23" s="293"/>
      <c r="F23" s="262"/>
      <c r="G23" s="48"/>
      <c r="H23" s="16"/>
      <c r="I23" s="16"/>
      <c r="J23" s="49"/>
      <c r="K23" s="50"/>
      <c r="L23" s="49"/>
      <c r="M23" s="50"/>
      <c r="N23" s="50"/>
      <c r="O23" s="63" t="str">
        <f t="shared" si="0"/>
        <v/>
      </c>
      <c r="P23" s="10"/>
      <c r="Q23" s="10"/>
      <c r="R23" s="322" t="str">
        <f t="shared" si="1"/>
        <v/>
      </c>
      <c r="S23" s="323" t="str">
        <f t="shared" si="2"/>
        <v/>
      </c>
      <c r="T23" s="10"/>
      <c r="U23" s="10"/>
      <c r="V23" s="10"/>
      <c r="W23" s="322" t="str">
        <f t="shared" si="3"/>
        <v/>
      </c>
      <c r="X23" s="323" t="str">
        <f t="shared" si="4"/>
        <v/>
      </c>
      <c r="Y23" s="10"/>
      <c r="Z23" s="10"/>
      <c r="AA23" s="10"/>
      <c r="AB23" s="322" t="str">
        <f t="shared" si="5"/>
        <v/>
      </c>
      <c r="AC23" s="323" t="str">
        <f t="shared" si="6"/>
        <v/>
      </c>
      <c r="AD23" s="10"/>
      <c r="AE23" s="10"/>
      <c r="AF23" s="10"/>
      <c r="AG23" s="322" t="str">
        <f t="shared" si="7"/>
        <v/>
      </c>
      <c r="AH23" s="323" t="str">
        <f t="shared" si="8"/>
        <v/>
      </c>
      <c r="AI23" s="10"/>
      <c r="AJ23" s="10"/>
      <c r="AK23" s="10"/>
      <c r="AL23" s="322" t="str">
        <f t="shared" si="9"/>
        <v/>
      </c>
      <c r="AM23" s="323" t="str">
        <f t="shared" si="10"/>
        <v/>
      </c>
      <c r="AN23" s="10"/>
      <c r="AO23" s="10"/>
      <c r="AP23" s="10"/>
      <c r="AQ23" s="322" t="str">
        <f t="shared" si="11"/>
        <v/>
      </c>
      <c r="AR23" s="323" t="str">
        <f t="shared" si="12"/>
        <v/>
      </c>
      <c r="AS23" s="10"/>
      <c r="AT23" s="10"/>
      <c r="AU23" s="10"/>
      <c r="AV23" s="322" t="str">
        <f t="shared" si="13"/>
        <v/>
      </c>
      <c r="AW23" s="323" t="str">
        <f t="shared" si="14"/>
        <v/>
      </c>
      <c r="AX23" s="10"/>
      <c r="AY23" s="10"/>
      <c r="AZ23" s="10"/>
      <c r="BA23" s="322" t="str">
        <f t="shared" si="15"/>
        <v/>
      </c>
      <c r="BB23" s="323" t="str">
        <f t="shared" si="16"/>
        <v/>
      </c>
      <c r="BC23" s="10"/>
      <c r="BD23" s="10"/>
      <c r="BE23" s="10"/>
      <c r="BF23" s="322" t="str">
        <f t="shared" si="17"/>
        <v/>
      </c>
      <c r="BG23" s="323" t="str">
        <f t="shared" si="18"/>
        <v/>
      </c>
      <c r="BH23" s="10"/>
      <c r="BI23" s="10"/>
      <c r="BJ23" s="10"/>
      <c r="BK23" s="322" t="str">
        <f t="shared" si="19"/>
        <v/>
      </c>
      <c r="BL23" s="323" t="str">
        <f t="shared" si="20"/>
        <v/>
      </c>
      <c r="BM23" s="10"/>
      <c r="BN23" s="10"/>
      <c r="BO23" s="10"/>
      <c r="BP23" s="322" t="str">
        <f t="shared" si="21"/>
        <v/>
      </c>
      <c r="BQ23" s="323" t="str">
        <f t="shared" si="22"/>
        <v/>
      </c>
      <c r="BR23" s="10"/>
      <c r="BS23" s="10"/>
      <c r="BT23" s="10"/>
      <c r="BU23" s="322" t="str">
        <f t="shared" si="23"/>
        <v/>
      </c>
      <c r="BV23" s="323" t="str">
        <f t="shared" si="24"/>
        <v/>
      </c>
      <c r="BW23" s="10"/>
      <c r="BX23" s="10"/>
      <c r="BY23" s="10"/>
      <c r="BZ23" s="322" t="str">
        <f t="shared" si="25"/>
        <v/>
      </c>
      <c r="CA23" s="323" t="str">
        <f t="shared" si="26"/>
        <v/>
      </c>
      <c r="CB23" s="10"/>
      <c r="CC23" s="10"/>
      <c r="CD23" s="10"/>
      <c r="CE23" s="322" t="str">
        <f t="shared" si="27"/>
        <v/>
      </c>
      <c r="CF23" s="323" t="str">
        <f t="shared" si="28"/>
        <v/>
      </c>
      <c r="CG23" s="10"/>
      <c r="CH23" s="10"/>
      <c r="CI23" s="10"/>
      <c r="CJ23" s="322" t="str">
        <f t="shared" si="29"/>
        <v/>
      </c>
      <c r="CK23" s="323" t="str">
        <f t="shared" si="30"/>
        <v/>
      </c>
      <c r="CL23" s="10"/>
      <c r="CM23" s="10"/>
      <c r="CN23" s="10"/>
      <c r="CO23" s="322" t="str">
        <f t="shared" si="31"/>
        <v/>
      </c>
      <c r="CP23" s="323" t="str">
        <f t="shared" si="32"/>
        <v/>
      </c>
      <c r="CQ23" s="10"/>
      <c r="CR23" s="10"/>
      <c r="CS23" s="10"/>
      <c r="CT23" s="322" t="str">
        <f t="shared" si="33"/>
        <v/>
      </c>
      <c r="CU23" s="323" t="str">
        <f t="shared" si="34"/>
        <v/>
      </c>
      <c r="CV23" s="10"/>
      <c r="CW23" s="10"/>
      <c r="CX23" s="10"/>
      <c r="CY23" s="322" t="str">
        <f t="shared" si="35"/>
        <v/>
      </c>
      <c r="CZ23" s="323" t="str">
        <f t="shared" si="36"/>
        <v/>
      </c>
      <c r="DA23" s="10"/>
      <c r="DB23" s="10"/>
      <c r="DC23" s="10"/>
      <c r="DD23" s="322" t="str">
        <f t="shared" si="37"/>
        <v/>
      </c>
      <c r="DE23" s="323" t="str">
        <f t="shared" si="38"/>
        <v/>
      </c>
      <c r="DF23" s="10"/>
      <c r="DG23" s="10"/>
      <c r="DH23" s="10"/>
      <c r="DI23" s="322" t="str">
        <f t="shared" si="39"/>
        <v/>
      </c>
      <c r="DJ23" s="323" t="str">
        <f t="shared" si="40"/>
        <v/>
      </c>
      <c r="DK23" s="10"/>
      <c r="DL23" s="10"/>
      <c r="DM23" s="10"/>
      <c r="DN23" s="322" t="str">
        <f t="shared" si="41"/>
        <v/>
      </c>
      <c r="DO23" s="323" t="str">
        <f t="shared" si="42"/>
        <v/>
      </c>
      <c r="DP23" s="10"/>
      <c r="DQ23" s="10"/>
      <c r="DR23" s="10"/>
      <c r="DS23" s="322" t="str">
        <f t="shared" si="43"/>
        <v/>
      </c>
      <c r="DT23" s="323" t="str">
        <f t="shared" si="44"/>
        <v/>
      </c>
      <c r="DU23" s="10"/>
      <c r="DV23" s="10"/>
      <c r="DW23" s="10"/>
      <c r="DX23" s="322" t="str">
        <f t="shared" si="45"/>
        <v/>
      </c>
      <c r="DY23" s="323" t="str">
        <f t="shared" si="46"/>
        <v/>
      </c>
      <c r="DZ23" s="10"/>
      <c r="EA23" s="10"/>
      <c r="EB23" s="10"/>
      <c r="EC23" s="322" t="str">
        <f t="shared" si="47"/>
        <v/>
      </c>
      <c r="ED23" s="323" t="str">
        <f t="shared" si="48"/>
        <v/>
      </c>
      <c r="EE23" s="10"/>
      <c r="EF23" s="10"/>
      <c r="EG23" s="10"/>
      <c r="EH23" s="322" t="str">
        <f t="shared" si="49"/>
        <v/>
      </c>
      <c r="EI23" s="323" t="str">
        <f t="shared" si="50"/>
        <v/>
      </c>
      <c r="EJ23" s="10"/>
      <c r="EK23" s="65" t="str">
        <f>DG2</f>
        <v>PLAYER 20</v>
      </c>
      <c r="EL23" s="65">
        <f>IF(EK23="","",DJ2)</f>
        <v>0</v>
      </c>
      <c r="EM23" s="10"/>
      <c r="EN23" s="70" t="str">
        <v>PLAYER 20</v>
      </c>
      <c r="EO23" s="70">
        <v>0</v>
      </c>
      <c r="EP23" s="10"/>
    </row>
    <row r="24" spans="1:146" ht="30" customHeight="1">
      <c r="A24" s="10"/>
      <c r="B24" s="306"/>
      <c r="C24" s="307"/>
      <c r="D24" s="46"/>
      <c r="E24" s="293"/>
      <c r="F24" s="262"/>
      <c r="G24" s="48"/>
      <c r="H24" s="16"/>
      <c r="I24" s="16"/>
      <c r="J24" s="49"/>
      <c r="K24" s="50"/>
      <c r="L24" s="49"/>
      <c r="M24" s="50"/>
      <c r="N24" s="50"/>
      <c r="O24" s="63" t="str">
        <f t="shared" si="0"/>
        <v/>
      </c>
      <c r="P24" s="10"/>
      <c r="Q24" s="10"/>
      <c r="R24" s="322" t="str">
        <f t="shared" si="1"/>
        <v/>
      </c>
      <c r="S24" s="323" t="str">
        <f t="shared" si="2"/>
        <v/>
      </c>
      <c r="T24" s="10"/>
      <c r="U24" s="10"/>
      <c r="V24" s="10"/>
      <c r="W24" s="322" t="str">
        <f t="shared" si="3"/>
        <v/>
      </c>
      <c r="X24" s="323" t="str">
        <f t="shared" si="4"/>
        <v/>
      </c>
      <c r="Y24" s="10"/>
      <c r="Z24" s="10"/>
      <c r="AA24" s="10"/>
      <c r="AB24" s="322" t="str">
        <f t="shared" si="5"/>
        <v/>
      </c>
      <c r="AC24" s="323" t="str">
        <f t="shared" si="6"/>
        <v/>
      </c>
      <c r="AD24" s="10"/>
      <c r="AE24" s="10"/>
      <c r="AF24" s="10"/>
      <c r="AG24" s="322" t="str">
        <f t="shared" si="7"/>
        <v/>
      </c>
      <c r="AH24" s="323" t="str">
        <f t="shared" si="8"/>
        <v/>
      </c>
      <c r="AI24" s="10"/>
      <c r="AJ24" s="10"/>
      <c r="AK24" s="10"/>
      <c r="AL24" s="322" t="str">
        <f t="shared" si="9"/>
        <v/>
      </c>
      <c r="AM24" s="323" t="str">
        <f t="shared" si="10"/>
        <v/>
      </c>
      <c r="AN24" s="10"/>
      <c r="AO24" s="10"/>
      <c r="AP24" s="10"/>
      <c r="AQ24" s="322" t="str">
        <f t="shared" si="11"/>
        <v/>
      </c>
      <c r="AR24" s="323" t="str">
        <f t="shared" si="12"/>
        <v/>
      </c>
      <c r="AS24" s="10"/>
      <c r="AT24" s="10"/>
      <c r="AU24" s="10"/>
      <c r="AV24" s="322" t="str">
        <f t="shared" si="13"/>
        <v/>
      </c>
      <c r="AW24" s="323" t="str">
        <f t="shared" si="14"/>
        <v/>
      </c>
      <c r="AX24" s="10"/>
      <c r="AY24" s="10"/>
      <c r="AZ24" s="10"/>
      <c r="BA24" s="322" t="str">
        <f t="shared" si="15"/>
        <v/>
      </c>
      <c r="BB24" s="323" t="str">
        <f t="shared" si="16"/>
        <v/>
      </c>
      <c r="BC24" s="10"/>
      <c r="BD24" s="10"/>
      <c r="BE24" s="10"/>
      <c r="BF24" s="322" t="str">
        <f t="shared" si="17"/>
        <v/>
      </c>
      <c r="BG24" s="323" t="str">
        <f t="shared" si="18"/>
        <v/>
      </c>
      <c r="BH24" s="10"/>
      <c r="BI24" s="10"/>
      <c r="BJ24" s="10"/>
      <c r="BK24" s="322" t="str">
        <f t="shared" si="19"/>
        <v/>
      </c>
      <c r="BL24" s="323" t="str">
        <f t="shared" si="20"/>
        <v/>
      </c>
      <c r="BM24" s="10"/>
      <c r="BN24" s="10"/>
      <c r="BO24" s="10"/>
      <c r="BP24" s="322" t="str">
        <f t="shared" si="21"/>
        <v/>
      </c>
      <c r="BQ24" s="323" t="str">
        <f t="shared" si="22"/>
        <v/>
      </c>
      <c r="BR24" s="10"/>
      <c r="BS24" s="10"/>
      <c r="BT24" s="10"/>
      <c r="BU24" s="322" t="str">
        <f t="shared" si="23"/>
        <v/>
      </c>
      <c r="BV24" s="323" t="str">
        <f t="shared" si="24"/>
        <v/>
      </c>
      <c r="BW24" s="10"/>
      <c r="BX24" s="10"/>
      <c r="BY24" s="10"/>
      <c r="BZ24" s="322" t="str">
        <f t="shared" si="25"/>
        <v/>
      </c>
      <c r="CA24" s="323" t="str">
        <f t="shared" si="26"/>
        <v/>
      </c>
      <c r="CB24" s="10"/>
      <c r="CC24" s="10"/>
      <c r="CD24" s="10"/>
      <c r="CE24" s="322" t="str">
        <f t="shared" si="27"/>
        <v/>
      </c>
      <c r="CF24" s="323" t="str">
        <f t="shared" si="28"/>
        <v/>
      </c>
      <c r="CG24" s="10"/>
      <c r="CH24" s="10"/>
      <c r="CI24" s="10"/>
      <c r="CJ24" s="322" t="str">
        <f t="shared" si="29"/>
        <v/>
      </c>
      <c r="CK24" s="323" t="str">
        <f t="shared" si="30"/>
        <v/>
      </c>
      <c r="CL24" s="10"/>
      <c r="CM24" s="10"/>
      <c r="CN24" s="10"/>
      <c r="CO24" s="322" t="str">
        <f t="shared" si="31"/>
        <v/>
      </c>
      <c r="CP24" s="323" t="str">
        <f t="shared" si="32"/>
        <v/>
      </c>
      <c r="CQ24" s="10"/>
      <c r="CR24" s="10"/>
      <c r="CS24" s="10"/>
      <c r="CT24" s="322" t="str">
        <f t="shared" si="33"/>
        <v/>
      </c>
      <c r="CU24" s="323" t="str">
        <f t="shared" si="34"/>
        <v/>
      </c>
      <c r="CV24" s="10"/>
      <c r="CW24" s="10"/>
      <c r="CX24" s="10"/>
      <c r="CY24" s="322" t="str">
        <f t="shared" si="35"/>
        <v/>
      </c>
      <c r="CZ24" s="323" t="str">
        <f t="shared" si="36"/>
        <v/>
      </c>
      <c r="DA24" s="10"/>
      <c r="DB24" s="10"/>
      <c r="DC24" s="10"/>
      <c r="DD24" s="322" t="str">
        <f t="shared" si="37"/>
        <v/>
      </c>
      <c r="DE24" s="323" t="str">
        <f t="shared" si="38"/>
        <v/>
      </c>
      <c r="DF24" s="10"/>
      <c r="DG24" s="10"/>
      <c r="DH24" s="10"/>
      <c r="DI24" s="322" t="str">
        <f t="shared" si="39"/>
        <v/>
      </c>
      <c r="DJ24" s="323" t="str">
        <f t="shared" si="40"/>
        <v/>
      </c>
      <c r="DK24" s="10"/>
      <c r="DL24" s="10"/>
      <c r="DM24" s="10"/>
      <c r="DN24" s="322" t="str">
        <f t="shared" si="41"/>
        <v/>
      </c>
      <c r="DO24" s="323" t="str">
        <f t="shared" si="42"/>
        <v/>
      </c>
      <c r="DP24" s="10"/>
      <c r="DQ24" s="10"/>
      <c r="DR24" s="10"/>
      <c r="DS24" s="322" t="str">
        <f t="shared" si="43"/>
        <v/>
      </c>
      <c r="DT24" s="323" t="str">
        <f t="shared" si="44"/>
        <v/>
      </c>
      <c r="DU24" s="10"/>
      <c r="DV24" s="10"/>
      <c r="DW24" s="10"/>
      <c r="DX24" s="322" t="str">
        <f t="shared" si="45"/>
        <v/>
      </c>
      <c r="DY24" s="323" t="str">
        <f t="shared" si="46"/>
        <v/>
      </c>
      <c r="DZ24" s="10"/>
      <c r="EA24" s="10"/>
      <c r="EB24" s="10"/>
      <c r="EC24" s="322" t="str">
        <f t="shared" si="47"/>
        <v/>
      </c>
      <c r="ED24" s="323" t="str">
        <f t="shared" si="48"/>
        <v/>
      </c>
      <c r="EE24" s="10"/>
      <c r="EF24" s="10"/>
      <c r="EG24" s="10"/>
      <c r="EH24" s="322" t="str">
        <f t="shared" si="49"/>
        <v/>
      </c>
      <c r="EI24" s="323" t="str">
        <f t="shared" si="50"/>
        <v/>
      </c>
      <c r="EJ24" s="10"/>
      <c r="EK24" s="65" t="str">
        <f>DL2</f>
        <v>PLAYER 21</v>
      </c>
      <c r="EL24" s="65">
        <f>IF(EK24="","",DO2)</f>
        <v>0</v>
      </c>
      <c r="EM24" s="10"/>
      <c r="EN24" s="70" t="str">
        <v>PLAYER 21</v>
      </c>
      <c r="EO24" s="70">
        <v>0</v>
      </c>
      <c r="EP24" s="10"/>
    </row>
    <row r="25" spans="1:146" ht="30" customHeight="1">
      <c r="A25" s="10"/>
      <c r="B25" s="306"/>
      <c r="C25" s="307"/>
      <c r="D25" s="46"/>
      <c r="E25" s="293"/>
      <c r="F25" s="262"/>
      <c r="G25" s="48"/>
      <c r="H25" s="16"/>
      <c r="I25" s="16"/>
      <c r="J25" s="49"/>
      <c r="K25" s="50"/>
      <c r="L25" s="49"/>
      <c r="M25" s="50"/>
      <c r="N25" s="50"/>
      <c r="O25" s="63" t="str">
        <f t="shared" si="0"/>
        <v/>
      </c>
      <c r="P25" s="10"/>
      <c r="Q25" s="10"/>
      <c r="R25" s="322" t="str">
        <f t="shared" si="1"/>
        <v/>
      </c>
      <c r="S25" s="323" t="str">
        <f t="shared" si="2"/>
        <v/>
      </c>
      <c r="T25" s="10"/>
      <c r="U25" s="10"/>
      <c r="V25" s="10"/>
      <c r="W25" s="322" t="str">
        <f t="shared" si="3"/>
        <v/>
      </c>
      <c r="X25" s="323" t="str">
        <f t="shared" si="4"/>
        <v/>
      </c>
      <c r="Y25" s="10"/>
      <c r="Z25" s="10"/>
      <c r="AA25" s="10"/>
      <c r="AB25" s="322" t="str">
        <f t="shared" si="5"/>
        <v/>
      </c>
      <c r="AC25" s="323" t="str">
        <f t="shared" si="6"/>
        <v/>
      </c>
      <c r="AD25" s="10"/>
      <c r="AE25" s="10"/>
      <c r="AF25" s="10"/>
      <c r="AG25" s="322" t="str">
        <f t="shared" si="7"/>
        <v/>
      </c>
      <c r="AH25" s="323" t="str">
        <f t="shared" si="8"/>
        <v/>
      </c>
      <c r="AI25" s="10"/>
      <c r="AJ25" s="10"/>
      <c r="AK25" s="10"/>
      <c r="AL25" s="322" t="str">
        <f t="shared" si="9"/>
        <v/>
      </c>
      <c r="AM25" s="323" t="str">
        <f t="shared" si="10"/>
        <v/>
      </c>
      <c r="AN25" s="10"/>
      <c r="AO25" s="10"/>
      <c r="AP25" s="10"/>
      <c r="AQ25" s="322" t="str">
        <f t="shared" si="11"/>
        <v/>
      </c>
      <c r="AR25" s="323" t="str">
        <f t="shared" si="12"/>
        <v/>
      </c>
      <c r="AS25" s="10"/>
      <c r="AT25" s="10"/>
      <c r="AU25" s="10"/>
      <c r="AV25" s="322" t="str">
        <f t="shared" si="13"/>
        <v/>
      </c>
      <c r="AW25" s="323" t="str">
        <f t="shared" si="14"/>
        <v/>
      </c>
      <c r="AX25" s="10"/>
      <c r="AY25" s="10"/>
      <c r="AZ25" s="10"/>
      <c r="BA25" s="322" t="str">
        <f t="shared" si="15"/>
        <v/>
      </c>
      <c r="BB25" s="323" t="str">
        <f t="shared" si="16"/>
        <v/>
      </c>
      <c r="BC25" s="10"/>
      <c r="BD25" s="10"/>
      <c r="BE25" s="10"/>
      <c r="BF25" s="322" t="str">
        <f t="shared" si="17"/>
        <v/>
      </c>
      <c r="BG25" s="323" t="str">
        <f t="shared" si="18"/>
        <v/>
      </c>
      <c r="BH25" s="10"/>
      <c r="BI25" s="10"/>
      <c r="BJ25" s="10"/>
      <c r="BK25" s="322" t="str">
        <f t="shared" si="19"/>
        <v/>
      </c>
      <c r="BL25" s="323" t="str">
        <f t="shared" si="20"/>
        <v/>
      </c>
      <c r="BM25" s="10"/>
      <c r="BN25" s="10"/>
      <c r="BO25" s="10"/>
      <c r="BP25" s="322" t="str">
        <f t="shared" si="21"/>
        <v/>
      </c>
      <c r="BQ25" s="323" t="str">
        <f t="shared" si="22"/>
        <v/>
      </c>
      <c r="BR25" s="10"/>
      <c r="BS25" s="10"/>
      <c r="BT25" s="10"/>
      <c r="BU25" s="322" t="str">
        <f t="shared" si="23"/>
        <v/>
      </c>
      <c r="BV25" s="323" t="str">
        <f t="shared" si="24"/>
        <v/>
      </c>
      <c r="BW25" s="10"/>
      <c r="BX25" s="10"/>
      <c r="BY25" s="10"/>
      <c r="BZ25" s="322" t="str">
        <f t="shared" si="25"/>
        <v/>
      </c>
      <c r="CA25" s="323" t="str">
        <f t="shared" si="26"/>
        <v/>
      </c>
      <c r="CB25" s="10"/>
      <c r="CC25" s="10"/>
      <c r="CD25" s="10"/>
      <c r="CE25" s="322" t="str">
        <f t="shared" si="27"/>
        <v/>
      </c>
      <c r="CF25" s="323" t="str">
        <f t="shared" si="28"/>
        <v/>
      </c>
      <c r="CG25" s="10"/>
      <c r="CH25" s="10"/>
      <c r="CI25" s="10"/>
      <c r="CJ25" s="322" t="str">
        <f t="shared" si="29"/>
        <v/>
      </c>
      <c r="CK25" s="323" t="str">
        <f t="shared" si="30"/>
        <v/>
      </c>
      <c r="CL25" s="10"/>
      <c r="CM25" s="10"/>
      <c r="CN25" s="10"/>
      <c r="CO25" s="322" t="str">
        <f t="shared" si="31"/>
        <v/>
      </c>
      <c r="CP25" s="323" t="str">
        <f t="shared" si="32"/>
        <v/>
      </c>
      <c r="CQ25" s="10"/>
      <c r="CR25" s="10"/>
      <c r="CS25" s="10"/>
      <c r="CT25" s="322" t="str">
        <f t="shared" si="33"/>
        <v/>
      </c>
      <c r="CU25" s="323" t="str">
        <f t="shared" si="34"/>
        <v/>
      </c>
      <c r="CV25" s="10"/>
      <c r="CW25" s="10"/>
      <c r="CX25" s="10"/>
      <c r="CY25" s="322" t="str">
        <f t="shared" si="35"/>
        <v/>
      </c>
      <c r="CZ25" s="323" t="str">
        <f t="shared" si="36"/>
        <v/>
      </c>
      <c r="DA25" s="10"/>
      <c r="DB25" s="10"/>
      <c r="DC25" s="10"/>
      <c r="DD25" s="322" t="str">
        <f t="shared" si="37"/>
        <v/>
      </c>
      <c r="DE25" s="323" t="str">
        <f t="shared" si="38"/>
        <v/>
      </c>
      <c r="DF25" s="10"/>
      <c r="DG25" s="10"/>
      <c r="DH25" s="10"/>
      <c r="DI25" s="322" t="str">
        <f t="shared" si="39"/>
        <v/>
      </c>
      <c r="DJ25" s="323" t="str">
        <f t="shared" si="40"/>
        <v/>
      </c>
      <c r="DK25" s="10"/>
      <c r="DL25" s="10"/>
      <c r="DM25" s="10"/>
      <c r="DN25" s="322" t="str">
        <f t="shared" si="41"/>
        <v/>
      </c>
      <c r="DO25" s="323" t="str">
        <f t="shared" si="42"/>
        <v/>
      </c>
      <c r="DP25" s="10"/>
      <c r="DQ25" s="10"/>
      <c r="DR25" s="10"/>
      <c r="DS25" s="322" t="str">
        <f t="shared" si="43"/>
        <v/>
      </c>
      <c r="DT25" s="323" t="str">
        <f t="shared" si="44"/>
        <v/>
      </c>
      <c r="DU25" s="10"/>
      <c r="DV25" s="10"/>
      <c r="DW25" s="10"/>
      <c r="DX25" s="322" t="str">
        <f t="shared" si="45"/>
        <v/>
      </c>
      <c r="DY25" s="323" t="str">
        <f t="shared" si="46"/>
        <v/>
      </c>
      <c r="DZ25" s="10"/>
      <c r="EA25" s="10"/>
      <c r="EB25" s="10"/>
      <c r="EC25" s="322" t="str">
        <f t="shared" si="47"/>
        <v/>
      </c>
      <c r="ED25" s="323" t="str">
        <f t="shared" si="48"/>
        <v/>
      </c>
      <c r="EE25" s="10"/>
      <c r="EF25" s="10"/>
      <c r="EG25" s="10"/>
      <c r="EH25" s="322" t="str">
        <f t="shared" si="49"/>
        <v/>
      </c>
      <c r="EI25" s="323" t="str">
        <f t="shared" si="50"/>
        <v/>
      </c>
      <c r="EJ25" s="10"/>
      <c r="EK25" s="65" t="str">
        <f>DQ2</f>
        <v>PLAYER 22</v>
      </c>
      <c r="EL25" s="65">
        <f>IF(EK25="","",DT2)</f>
        <v>0</v>
      </c>
      <c r="EM25" s="10"/>
      <c r="EN25" s="70" t="str">
        <v>PLAYER 22</v>
      </c>
      <c r="EO25" s="70">
        <v>0</v>
      </c>
      <c r="EP25" s="10"/>
    </row>
    <row r="26" spans="1:146" ht="30" customHeight="1">
      <c r="A26" s="10"/>
      <c r="B26" s="306"/>
      <c r="C26" s="307"/>
      <c r="D26" s="46"/>
      <c r="E26" s="293"/>
      <c r="F26" s="262"/>
      <c r="G26" s="48"/>
      <c r="H26" s="16"/>
      <c r="I26" s="16"/>
      <c r="J26" s="49"/>
      <c r="K26" s="50"/>
      <c r="L26" s="49"/>
      <c r="M26" s="50"/>
      <c r="N26" s="50"/>
      <c r="O26" s="63" t="str">
        <f t="shared" si="0"/>
        <v/>
      </c>
      <c r="P26" s="10"/>
      <c r="Q26" s="10"/>
      <c r="R26" s="322" t="str">
        <f t="shared" si="1"/>
        <v/>
      </c>
      <c r="S26" s="323" t="str">
        <f t="shared" si="2"/>
        <v/>
      </c>
      <c r="T26" s="10"/>
      <c r="U26" s="10"/>
      <c r="V26" s="10"/>
      <c r="W26" s="322" t="str">
        <f t="shared" si="3"/>
        <v/>
      </c>
      <c r="X26" s="323" t="str">
        <f t="shared" si="4"/>
        <v/>
      </c>
      <c r="Y26" s="10"/>
      <c r="Z26" s="10"/>
      <c r="AA26" s="10"/>
      <c r="AB26" s="322" t="str">
        <f t="shared" si="5"/>
        <v/>
      </c>
      <c r="AC26" s="323" t="str">
        <f t="shared" si="6"/>
        <v/>
      </c>
      <c r="AD26" s="10"/>
      <c r="AE26" s="10"/>
      <c r="AF26" s="10"/>
      <c r="AG26" s="322" t="str">
        <f t="shared" si="7"/>
        <v/>
      </c>
      <c r="AH26" s="323" t="str">
        <f t="shared" si="8"/>
        <v/>
      </c>
      <c r="AI26" s="10"/>
      <c r="AJ26" s="10"/>
      <c r="AK26" s="10"/>
      <c r="AL26" s="322" t="str">
        <f t="shared" si="9"/>
        <v/>
      </c>
      <c r="AM26" s="323" t="str">
        <f t="shared" si="10"/>
        <v/>
      </c>
      <c r="AN26" s="10"/>
      <c r="AO26" s="10"/>
      <c r="AP26" s="10"/>
      <c r="AQ26" s="322" t="str">
        <f t="shared" si="11"/>
        <v/>
      </c>
      <c r="AR26" s="323" t="str">
        <f t="shared" si="12"/>
        <v/>
      </c>
      <c r="AS26" s="10"/>
      <c r="AT26" s="10"/>
      <c r="AU26" s="10"/>
      <c r="AV26" s="322" t="str">
        <f t="shared" si="13"/>
        <v/>
      </c>
      <c r="AW26" s="323" t="str">
        <f t="shared" si="14"/>
        <v/>
      </c>
      <c r="AX26" s="10"/>
      <c r="AY26" s="10"/>
      <c r="AZ26" s="10"/>
      <c r="BA26" s="322" t="str">
        <f t="shared" si="15"/>
        <v/>
      </c>
      <c r="BB26" s="323" t="str">
        <f t="shared" si="16"/>
        <v/>
      </c>
      <c r="BC26" s="10"/>
      <c r="BD26" s="10"/>
      <c r="BE26" s="10"/>
      <c r="BF26" s="322" t="str">
        <f t="shared" si="17"/>
        <v/>
      </c>
      <c r="BG26" s="323" t="str">
        <f t="shared" si="18"/>
        <v/>
      </c>
      <c r="BH26" s="10"/>
      <c r="BI26" s="10"/>
      <c r="BJ26" s="10"/>
      <c r="BK26" s="322" t="str">
        <f t="shared" si="19"/>
        <v/>
      </c>
      <c r="BL26" s="323" t="str">
        <f t="shared" si="20"/>
        <v/>
      </c>
      <c r="BM26" s="10"/>
      <c r="BN26" s="10"/>
      <c r="BO26" s="10"/>
      <c r="BP26" s="322" t="str">
        <f t="shared" si="21"/>
        <v/>
      </c>
      <c r="BQ26" s="323" t="str">
        <f t="shared" si="22"/>
        <v/>
      </c>
      <c r="BR26" s="10"/>
      <c r="BS26" s="10"/>
      <c r="BT26" s="10"/>
      <c r="BU26" s="322" t="str">
        <f t="shared" si="23"/>
        <v/>
      </c>
      <c r="BV26" s="323" t="str">
        <f t="shared" si="24"/>
        <v/>
      </c>
      <c r="BW26" s="10"/>
      <c r="BX26" s="10"/>
      <c r="BY26" s="10"/>
      <c r="BZ26" s="322" t="str">
        <f t="shared" si="25"/>
        <v/>
      </c>
      <c r="CA26" s="323" t="str">
        <f t="shared" si="26"/>
        <v/>
      </c>
      <c r="CB26" s="10"/>
      <c r="CC26" s="10"/>
      <c r="CD26" s="10"/>
      <c r="CE26" s="322" t="str">
        <f t="shared" si="27"/>
        <v/>
      </c>
      <c r="CF26" s="323" t="str">
        <f t="shared" si="28"/>
        <v/>
      </c>
      <c r="CG26" s="10"/>
      <c r="CH26" s="10"/>
      <c r="CI26" s="10"/>
      <c r="CJ26" s="322" t="str">
        <f t="shared" si="29"/>
        <v/>
      </c>
      <c r="CK26" s="323" t="str">
        <f t="shared" si="30"/>
        <v/>
      </c>
      <c r="CL26" s="10"/>
      <c r="CM26" s="10"/>
      <c r="CN26" s="10"/>
      <c r="CO26" s="322" t="str">
        <f t="shared" si="31"/>
        <v/>
      </c>
      <c r="CP26" s="323" t="str">
        <f t="shared" si="32"/>
        <v/>
      </c>
      <c r="CQ26" s="10"/>
      <c r="CR26" s="10"/>
      <c r="CS26" s="10"/>
      <c r="CT26" s="322" t="str">
        <f t="shared" si="33"/>
        <v/>
      </c>
      <c r="CU26" s="323" t="str">
        <f t="shared" si="34"/>
        <v/>
      </c>
      <c r="CV26" s="10"/>
      <c r="CW26" s="10"/>
      <c r="CX26" s="10"/>
      <c r="CY26" s="322" t="str">
        <f t="shared" si="35"/>
        <v/>
      </c>
      <c r="CZ26" s="323" t="str">
        <f t="shared" si="36"/>
        <v/>
      </c>
      <c r="DA26" s="10"/>
      <c r="DB26" s="10"/>
      <c r="DC26" s="10"/>
      <c r="DD26" s="322" t="str">
        <f t="shared" si="37"/>
        <v/>
      </c>
      <c r="DE26" s="323" t="str">
        <f t="shared" si="38"/>
        <v/>
      </c>
      <c r="DF26" s="10"/>
      <c r="DG26" s="10"/>
      <c r="DH26" s="10"/>
      <c r="DI26" s="322" t="str">
        <f t="shared" si="39"/>
        <v/>
      </c>
      <c r="DJ26" s="323" t="str">
        <f t="shared" si="40"/>
        <v/>
      </c>
      <c r="DK26" s="10"/>
      <c r="DL26" s="10"/>
      <c r="DM26" s="10"/>
      <c r="DN26" s="322" t="str">
        <f t="shared" si="41"/>
        <v/>
      </c>
      <c r="DO26" s="323" t="str">
        <f t="shared" si="42"/>
        <v/>
      </c>
      <c r="DP26" s="10"/>
      <c r="DQ26" s="10"/>
      <c r="DR26" s="10"/>
      <c r="DS26" s="322" t="str">
        <f t="shared" si="43"/>
        <v/>
      </c>
      <c r="DT26" s="323" t="str">
        <f t="shared" si="44"/>
        <v/>
      </c>
      <c r="DU26" s="10"/>
      <c r="DV26" s="10"/>
      <c r="DW26" s="10"/>
      <c r="DX26" s="322" t="str">
        <f t="shared" si="45"/>
        <v/>
      </c>
      <c r="DY26" s="323" t="str">
        <f t="shared" si="46"/>
        <v/>
      </c>
      <c r="DZ26" s="10"/>
      <c r="EA26" s="10"/>
      <c r="EB26" s="10"/>
      <c r="EC26" s="322" t="str">
        <f t="shared" si="47"/>
        <v/>
      </c>
      <c r="ED26" s="323" t="str">
        <f t="shared" si="48"/>
        <v/>
      </c>
      <c r="EE26" s="10"/>
      <c r="EF26" s="10"/>
      <c r="EG26" s="10"/>
      <c r="EH26" s="322" t="str">
        <f t="shared" si="49"/>
        <v/>
      </c>
      <c r="EI26" s="323" t="str">
        <f t="shared" si="50"/>
        <v/>
      </c>
      <c r="EJ26" s="10"/>
      <c r="EK26" s="65" t="str">
        <f>DV2</f>
        <v>PLAYER 23</v>
      </c>
      <c r="EL26" s="65">
        <f>IF(EK26="","",DY2)</f>
        <v>0</v>
      </c>
      <c r="EM26" s="10"/>
      <c r="EN26" s="70" t="str">
        <v>PLAYER 23</v>
      </c>
      <c r="EO26" s="70">
        <v>0</v>
      </c>
      <c r="EP26" s="10"/>
    </row>
    <row r="27" spans="1:146" ht="30" customHeight="1">
      <c r="A27" s="10"/>
      <c r="B27" s="306"/>
      <c r="C27" s="307"/>
      <c r="D27" s="46"/>
      <c r="E27" s="293"/>
      <c r="F27" s="262"/>
      <c r="G27" s="48"/>
      <c r="H27" s="16"/>
      <c r="I27" s="16"/>
      <c r="J27" s="49"/>
      <c r="K27" s="50"/>
      <c r="L27" s="49"/>
      <c r="M27" s="50"/>
      <c r="N27" s="50"/>
      <c r="O27" s="63" t="str">
        <f t="shared" si="0"/>
        <v/>
      </c>
      <c r="P27" s="10"/>
      <c r="Q27" s="10"/>
      <c r="R27" s="322" t="str">
        <f t="shared" si="1"/>
        <v/>
      </c>
      <c r="S27" s="323" t="str">
        <f t="shared" si="2"/>
        <v/>
      </c>
      <c r="T27" s="10"/>
      <c r="U27" s="10"/>
      <c r="V27" s="10"/>
      <c r="W27" s="322" t="str">
        <f t="shared" si="3"/>
        <v/>
      </c>
      <c r="X27" s="323" t="str">
        <f t="shared" si="4"/>
        <v/>
      </c>
      <c r="Y27" s="10"/>
      <c r="Z27" s="10"/>
      <c r="AA27" s="10"/>
      <c r="AB27" s="322" t="str">
        <f t="shared" si="5"/>
        <v/>
      </c>
      <c r="AC27" s="323" t="str">
        <f t="shared" si="6"/>
        <v/>
      </c>
      <c r="AD27" s="10"/>
      <c r="AE27" s="10"/>
      <c r="AF27" s="10"/>
      <c r="AG27" s="322" t="str">
        <f t="shared" si="7"/>
        <v/>
      </c>
      <c r="AH27" s="323" t="str">
        <f t="shared" si="8"/>
        <v/>
      </c>
      <c r="AI27" s="10"/>
      <c r="AJ27" s="10"/>
      <c r="AK27" s="10"/>
      <c r="AL27" s="322" t="str">
        <f t="shared" si="9"/>
        <v/>
      </c>
      <c r="AM27" s="323" t="str">
        <f t="shared" si="10"/>
        <v/>
      </c>
      <c r="AN27" s="10"/>
      <c r="AO27" s="10"/>
      <c r="AP27" s="10"/>
      <c r="AQ27" s="322" t="str">
        <f t="shared" si="11"/>
        <v/>
      </c>
      <c r="AR27" s="323" t="str">
        <f t="shared" si="12"/>
        <v/>
      </c>
      <c r="AS27" s="10"/>
      <c r="AT27" s="10"/>
      <c r="AU27" s="10"/>
      <c r="AV27" s="322" t="str">
        <f t="shared" si="13"/>
        <v/>
      </c>
      <c r="AW27" s="323" t="str">
        <f t="shared" si="14"/>
        <v/>
      </c>
      <c r="AX27" s="10"/>
      <c r="AY27" s="10"/>
      <c r="AZ27" s="10"/>
      <c r="BA27" s="322" t="str">
        <f t="shared" si="15"/>
        <v/>
      </c>
      <c r="BB27" s="323" t="str">
        <f t="shared" si="16"/>
        <v/>
      </c>
      <c r="BC27" s="10"/>
      <c r="BD27" s="10"/>
      <c r="BE27" s="10"/>
      <c r="BF27" s="322" t="str">
        <f t="shared" si="17"/>
        <v/>
      </c>
      <c r="BG27" s="323" t="str">
        <f t="shared" si="18"/>
        <v/>
      </c>
      <c r="BH27" s="10"/>
      <c r="BI27" s="10"/>
      <c r="BJ27" s="10"/>
      <c r="BK27" s="322" t="str">
        <f t="shared" si="19"/>
        <v/>
      </c>
      <c r="BL27" s="323" t="str">
        <f t="shared" si="20"/>
        <v/>
      </c>
      <c r="BM27" s="10"/>
      <c r="BN27" s="10"/>
      <c r="BO27" s="10"/>
      <c r="BP27" s="322" t="str">
        <f t="shared" si="21"/>
        <v/>
      </c>
      <c r="BQ27" s="323" t="str">
        <f t="shared" si="22"/>
        <v/>
      </c>
      <c r="BR27" s="10"/>
      <c r="BS27" s="10"/>
      <c r="BT27" s="10"/>
      <c r="BU27" s="322" t="str">
        <f t="shared" si="23"/>
        <v/>
      </c>
      <c r="BV27" s="323" t="str">
        <f t="shared" si="24"/>
        <v/>
      </c>
      <c r="BW27" s="10"/>
      <c r="BX27" s="10"/>
      <c r="BY27" s="10"/>
      <c r="BZ27" s="322" t="str">
        <f t="shared" si="25"/>
        <v/>
      </c>
      <c r="CA27" s="323" t="str">
        <f t="shared" si="26"/>
        <v/>
      </c>
      <c r="CB27" s="10"/>
      <c r="CC27" s="10"/>
      <c r="CD27" s="10"/>
      <c r="CE27" s="322" t="str">
        <f t="shared" si="27"/>
        <v/>
      </c>
      <c r="CF27" s="323" t="str">
        <f t="shared" si="28"/>
        <v/>
      </c>
      <c r="CG27" s="10"/>
      <c r="CH27" s="10"/>
      <c r="CI27" s="10"/>
      <c r="CJ27" s="322" t="str">
        <f t="shared" si="29"/>
        <v/>
      </c>
      <c r="CK27" s="323" t="str">
        <f t="shared" si="30"/>
        <v/>
      </c>
      <c r="CL27" s="10"/>
      <c r="CM27" s="10"/>
      <c r="CN27" s="10"/>
      <c r="CO27" s="322" t="str">
        <f t="shared" si="31"/>
        <v/>
      </c>
      <c r="CP27" s="323" t="str">
        <f t="shared" si="32"/>
        <v/>
      </c>
      <c r="CQ27" s="10"/>
      <c r="CR27" s="10"/>
      <c r="CS27" s="10"/>
      <c r="CT27" s="322" t="str">
        <f t="shared" si="33"/>
        <v/>
      </c>
      <c r="CU27" s="323" t="str">
        <f t="shared" si="34"/>
        <v/>
      </c>
      <c r="CV27" s="10"/>
      <c r="CW27" s="10"/>
      <c r="CX27" s="10"/>
      <c r="CY27" s="322" t="str">
        <f t="shared" si="35"/>
        <v/>
      </c>
      <c r="CZ27" s="323" t="str">
        <f t="shared" si="36"/>
        <v/>
      </c>
      <c r="DA27" s="10"/>
      <c r="DB27" s="10"/>
      <c r="DC27" s="10"/>
      <c r="DD27" s="322" t="str">
        <f t="shared" si="37"/>
        <v/>
      </c>
      <c r="DE27" s="323" t="str">
        <f t="shared" si="38"/>
        <v/>
      </c>
      <c r="DF27" s="10"/>
      <c r="DG27" s="10"/>
      <c r="DH27" s="10"/>
      <c r="DI27" s="322" t="str">
        <f t="shared" si="39"/>
        <v/>
      </c>
      <c r="DJ27" s="323" t="str">
        <f t="shared" si="40"/>
        <v/>
      </c>
      <c r="DK27" s="10"/>
      <c r="DL27" s="10"/>
      <c r="DM27" s="10"/>
      <c r="DN27" s="322" t="str">
        <f t="shared" si="41"/>
        <v/>
      </c>
      <c r="DO27" s="323" t="str">
        <f t="shared" si="42"/>
        <v/>
      </c>
      <c r="DP27" s="10"/>
      <c r="DQ27" s="10"/>
      <c r="DR27" s="10"/>
      <c r="DS27" s="322" t="str">
        <f t="shared" si="43"/>
        <v/>
      </c>
      <c r="DT27" s="323" t="str">
        <f t="shared" si="44"/>
        <v/>
      </c>
      <c r="DU27" s="10"/>
      <c r="DV27" s="10"/>
      <c r="DW27" s="10"/>
      <c r="DX27" s="322" t="str">
        <f t="shared" si="45"/>
        <v/>
      </c>
      <c r="DY27" s="323" t="str">
        <f t="shared" si="46"/>
        <v/>
      </c>
      <c r="DZ27" s="10"/>
      <c r="EA27" s="10"/>
      <c r="EB27" s="10"/>
      <c r="EC27" s="322" t="str">
        <f t="shared" si="47"/>
        <v/>
      </c>
      <c r="ED27" s="323" t="str">
        <f t="shared" si="48"/>
        <v/>
      </c>
      <c r="EE27" s="10"/>
      <c r="EF27" s="10"/>
      <c r="EG27" s="10"/>
      <c r="EH27" s="322" t="str">
        <f t="shared" si="49"/>
        <v/>
      </c>
      <c r="EI27" s="323" t="str">
        <f t="shared" si="50"/>
        <v/>
      </c>
      <c r="EJ27" s="10"/>
      <c r="EK27" s="65" t="str">
        <f>EA2</f>
        <v>PLAYER 24</v>
      </c>
      <c r="EL27" s="65">
        <f>IF(EK27="","",ED2)</f>
        <v>0</v>
      </c>
      <c r="EM27" s="10"/>
      <c r="EN27" s="70" t="str">
        <v>PLAYER 24</v>
      </c>
      <c r="EO27" s="70">
        <v>0</v>
      </c>
      <c r="EP27" s="10"/>
    </row>
    <row r="28" spans="1:146" ht="30" customHeight="1">
      <c r="A28" s="10"/>
      <c r="B28" s="306"/>
      <c r="C28" s="307"/>
      <c r="D28" s="46"/>
      <c r="E28" s="293"/>
      <c r="F28" s="262"/>
      <c r="G28" s="48"/>
      <c r="H28" s="16"/>
      <c r="I28" s="16"/>
      <c r="J28" s="49"/>
      <c r="K28" s="50"/>
      <c r="L28" s="49"/>
      <c r="M28" s="50"/>
      <c r="N28" s="50"/>
      <c r="O28" s="63" t="str">
        <f t="shared" si="0"/>
        <v/>
      </c>
      <c r="P28" s="10"/>
      <c r="Q28" s="10"/>
      <c r="R28" s="322" t="str">
        <f t="shared" si="1"/>
        <v/>
      </c>
      <c r="S28" s="323" t="str">
        <f t="shared" si="2"/>
        <v/>
      </c>
      <c r="T28" s="10"/>
      <c r="U28" s="10"/>
      <c r="V28" s="10"/>
      <c r="W28" s="322" t="str">
        <f t="shared" si="3"/>
        <v/>
      </c>
      <c r="X28" s="323" t="str">
        <f t="shared" si="4"/>
        <v/>
      </c>
      <c r="Y28" s="10"/>
      <c r="Z28" s="10"/>
      <c r="AA28" s="10"/>
      <c r="AB28" s="322" t="str">
        <f t="shared" si="5"/>
        <v/>
      </c>
      <c r="AC28" s="323" t="str">
        <f t="shared" si="6"/>
        <v/>
      </c>
      <c r="AD28" s="10"/>
      <c r="AE28" s="10"/>
      <c r="AF28" s="10"/>
      <c r="AG28" s="322" t="str">
        <f t="shared" si="7"/>
        <v/>
      </c>
      <c r="AH28" s="323" t="str">
        <f t="shared" si="8"/>
        <v/>
      </c>
      <c r="AI28" s="10"/>
      <c r="AJ28" s="10"/>
      <c r="AK28" s="10"/>
      <c r="AL28" s="322" t="str">
        <f t="shared" si="9"/>
        <v/>
      </c>
      <c r="AM28" s="323" t="str">
        <f t="shared" si="10"/>
        <v/>
      </c>
      <c r="AN28" s="10"/>
      <c r="AO28" s="10"/>
      <c r="AP28" s="10"/>
      <c r="AQ28" s="322" t="str">
        <f t="shared" si="11"/>
        <v/>
      </c>
      <c r="AR28" s="323" t="str">
        <f t="shared" si="12"/>
        <v/>
      </c>
      <c r="AS28" s="10"/>
      <c r="AT28" s="10"/>
      <c r="AU28" s="10"/>
      <c r="AV28" s="322" t="str">
        <f t="shared" si="13"/>
        <v/>
      </c>
      <c r="AW28" s="323" t="str">
        <f t="shared" si="14"/>
        <v/>
      </c>
      <c r="AX28" s="10"/>
      <c r="AY28" s="10"/>
      <c r="AZ28" s="10"/>
      <c r="BA28" s="322" t="str">
        <f t="shared" si="15"/>
        <v/>
      </c>
      <c r="BB28" s="323" t="str">
        <f t="shared" si="16"/>
        <v/>
      </c>
      <c r="BC28" s="10"/>
      <c r="BD28" s="10"/>
      <c r="BE28" s="10"/>
      <c r="BF28" s="322" t="str">
        <f t="shared" si="17"/>
        <v/>
      </c>
      <c r="BG28" s="323" t="str">
        <f t="shared" si="18"/>
        <v/>
      </c>
      <c r="BH28" s="10"/>
      <c r="BI28" s="10"/>
      <c r="BJ28" s="10"/>
      <c r="BK28" s="322" t="str">
        <f t="shared" si="19"/>
        <v/>
      </c>
      <c r="BL28" s="323" t="str">
        <f t="shared" si="20"/>
        <v/>
      </c>
      <c r="BM28" s="10"/>
      <c r="BN28" s="10"/>
      <c r="BO28" s="10"/>
      <c r="BP28" s="322" t="str">
        <f t="shared" si="21"/>
        <v/>
      </c>
      <c r="BQ28" s="323" t="str">
        <f t="shared" si="22"/>
        <v/>
      </c>
      <c r="BR28" s="10"/>
      <c r="BS28" s="10"/>
      <c r="BT28" s="10"/>
      <c r="BU28" s="322" t="str">
        <f t="shared" si="23"/>
        <v/>
      </c>
      <c r="BV28" s="323" t="str">
        <f t="shared" si="24"/>
        <v/>
      </c>
      <c r="BW28" s="10"/>
      <c r="BX28" s="10"/>
      <c r="BY28" s="10"/>
      <c r="BZ28" s="322" t="str">
        <f t="shared" si="25"/>
        <v/>
      </c>
      <c r="CA28" s="323" t="str">
        <f t="shared" si="26"/>
        <v/>
      </c>
      <c r="CB28" s="10"/>
      <c r="CC28" s="10"/>
      <c r="CD28" s="10"/>
      <c r="CE28" s="322" t="str">
        <f t="shared" si="27"/>
        <v/>
      </c>
      <c r="CF28" s="323" t="str">
        <f t="shared" si="28"/>
        <v/>
      </c>
      <c r="CG28" s="10"/>
      <c r="CH28" s="10"/>
      <c r="CI28" s="10"/>
      <c r="CJ28" s="322" t="str">
        <f t="shared" si="29"/>
        <v/>
      </c>
      <c r="CK28" s="323" t="str">
        <f t="shared" si="30"/>
        <v/>
      </c>
      <c r="CL28" s="10"/>
      <c r="CM28" s="10"/>
      <c r="CN28" s="10"/>
      <c r="CO28" s="322" t="str">
        <f t="shared" si="31"/>
        <v/>
      </c>
      <c r="CP28" s="323" t="str">
        <f t="shared" si="32"/>
        <v/>
      </c>
      <c r="CQ28" s="10"/>
      <c r="CR28" s="10"/>
      <c r="CS28" s="10"/>
      <c r="CT28" s="322" t="str">
        <f t="shared" si="33"/>
        <v/>
      </c>
      <c r="CU28" s="323" t="str">
        <f t="shared" si="34"/>
        <v/>
      </c>
      <c r="CV28" s="10"/>
      <c r="CW28" s="10"/>
      <c r="CX28" s="10"/>
      <c r="CY28" s="322" t="str">
        <f t="shared" si="35"/>
        <v/>
      </c>
      <c r="CZ28" s="323" t="str">
        <f t="shared" si="36"/>
        <v/>
      </c>
      <c r="DA28" s="10"/>
      <c r="DB28" s="10"/>
      <c r="DC28" s="10"/>
      <c r="DD28" s="322" t="str">
        <f t="shared" si="37"/>
        <v/>
      </c>
      <c r="DE28" s="323" t="str">
        <f t="shared" si="38"/>
        <v/>
      </c>
      <c r="DF28" s="10"/>
      <c r="DG28" s="10"/>
      <c r="DH28" s="10"/>
      <c r="DI28" s="322" t="str">
        <f t="shared" si="39"/>
        <v/>
      </c>
      <c r="DJ28" s="323" t="str">
        <f t="shared" si="40"/>
        <v/>
      </c>
      <c r="DK28" s="10"/>
      <c r="DL28" s="10"/>
      <c r="DM28" s="10"/>
      <c r="DN28" s="322" t="str">
        <f t="shared" si="41"/>
        <v/>
      </c>
      <c r="DO28" s="323" t="str">
        <f t="shared" si="42"/>
        <v/>
      </c>
      <c r="DP28" s="10"/>
      <c r="DQ28" s="10"/>
      <c r="DR28" s="10"/>
      <c r="DS28" s="322" t="str">
        <f t="shared" si="43"/>
        <v/>
      </c>
      <c r="DT28" s="323" t="str">
        <f t="shared" si="44"/>
        <v/>
      </c>
      <c r="DU28" s="10"/>
      <c r="DV28" s="10"/>
      <c r="DW28" s="10"/>
      <c r="DX28" s="322" t="str">
        <f t="shared" si="45"/>
        <v/>
      </c>
      <c r="DY28" s="323" t="str">
        <f t="shared" si="46"/>
        <v/>
      </c>
      <c r="DZ28" s="10"/>
      <c r="EA28" s="10"/>
      <c r="EB28" s="10"/>
      <c r="EC28" s="322" t="str">
        <f t="shared" si="47"/>
        <v/>
      </c>
      <c r="ED28" s="323" t="str">
        <f t="shared" si="48"/>
        <v/>
      </c>
      <c r="EE28" s="10"/>
      <c r="EF28" s="10"/>
      <c r="EG28" s="10"/>
      <c r="EH28" s="322" t="str">
        <f t="shared" si="49"/>
        <v/>
      </c>
      <c r="EI28" s="323" t="str">
        <f t="shared" si="50"/>
        <v/>
      </c>
      <c r="EJ28" s="10"/>
      <c r="EK28" s="65" t="str">
        <f>EF2</f>
        <v>PLAYER 25</v>
      </c>
      <c r="EL28" s="65">
        <f>IF(EK28="","",EI2)</f>
        <v>0</v>
      </c>
      <c r="EM28" s="10"/>
      <c r="EN28" s="70" t="str">
        <v>PLAYER 25</v>
      </c>
      <c r="EO28" s="70">
        <v>0</v>
      </c>
      <c r="EP28" s="10"/>
    </row>
    <row r="29" spans="1:146" ht="30" customHeight="1">
      <c r="A29" s="10"/>
      <c r="B29" s="306"/>
      <c r="C29" s="307"/>
      <c r="D29" s="46"/>
      <c r="E29" s="293"/>
      <c r="F29" s="262"/>
      <c r="G29" s="48"/>
      <c r="H29" s="16"/>
      <c r="I29" s="16"/>
      <c r="J29" s="49"/>
      <c r="K29" s="50"/>
      <c r="L29" s="49"/>
      <c r="M29" s="50"/>
      <c r="N29" s="50"/>
      <c r="O29" s="63" t="str">
        <f t="shared" si="0"/>
        <v/>
      </c>
      <c r="P29" s="10"/>
      <c r="Q29" s="10"/>
      <c r="R29" s="322" t="str">
        <f t="shared" si="1"/>
        <v/>
      </c>
      <c r="S29" s="323" t="str">
        <f t="shared" si="2"/>
        <v/>
      </c>
      <c r="T29" s="10"/>
      <c r="U29" s="10"/>
      <c r="V29" s="10"/>
      <c r="W29" s="322" t="str">
        <f t="shared" si="3"/>
        <v/>
      </c>
      <c r="X29" s="323" t="str">
        <f t="shared" si="4"/>
        <v/>
      </c>
      <c r="Y29" s="10"/>
      <c r="Z29" s="10"/>
      <c r="AA29" s="10"/>
      <c r="AB29" s="322" t="str">
        <f t="shared" si="5"/>
        <v/>
      </c>
      <c r="AC29" s="323" t="str">
        <f t="shared" si="6"/>
        <v/>
      </c>
      <c r="AD29" s="10"/>
      <c r="AE29" s="10"/>
      <c r="AF29" s="10"/>
      <c r="AG29" s="322" t="str">
        <f t="shared" si="7"/>
        <v/>
      </c>
      <c r="AH29" s="323" t="str">
        <f t="shared" si="8"/>
        <v/>
      </c>
      <c r="AI29" s="10"/>
      <c r="AJ29" s="10"/>
      <c r="AK29" s="10"/>
      <c r="AL29" s="322" t="str">
        <f t="shared" si="9"/>
        <v/>
      </c>
      <c r="AM29" s="323" t="str">
        <f t="shared" si="10"/>
        <v/>
      </c>
      <c r="AN29" s="10"/>
      <c r="AO29" s="10"/>
      <c r="AP29" s="10"/>
      <c r="AQ29" s="322" t="str">
        <f t="shared" si="11"/>
        <v/>
      </c>
      <c r="AR29" s="323" t="str">
        <f t="shared" si="12"/>
        <v/>
      </c>
      <c r="AS29" s="10"/>
      <c r="AT29" s="10"/>
      <c r="AU29" s="10"/>
      <c r="AV29" s="322" t="str">
        <f t="shared" si="13"/>
        <v/>
      </c>
      <c r="AW29" s="323" t="str">
        <f t="shared" si="14"/>
        <v/>
      </c>
      <c r="AX29" s="10"/>
      <c r="AY29" s="10"/>
      <c r="AZ29" s="10"/>
      <c r="BA29" s="322" t="str">
        <f t="shared" si="15"/>
        <v/>
      </c>
      <c r="BB29" s="323" t="str">
        <f t="shared" si="16"/>
        <v/>
      </c>
      <c r="BC29" s="10"/>
      <c r="BD29" s="10"/>
      <c r="BE29" s="10"/>
      <c r="BF29" s="322" t="str">
        <f t="shared" si="17"/>
        <v/>
      </c>
      <c r="BG29" s="323" t="str">
        <f t="shared" si="18"/>
        <v/>
      </c>
      <c r="BH29" s="10"/>
      <c r="BI29" s="10"/>
      <c r="BJ29" s="10"/>
      <c r="BK29" s="322" t="str">
        <f t="shared" si="19"/>
        <v/>
      </c>
      <c r="BL29" s="323" t="str">
        <f t="shared" si="20"/>
        <v/>
      </c>
      <c r="BM29" s="10"/>
      <c r="BN29" s="10"/>
      <c r="BO29" s="10"/>
      <c r="BP29" s="322" t="str">
        <f t="shared" si="21"/>
        <v/>
      </c>
      <c r="BQ29" s="323" t="str">
        <f t="shared" si="22"/>
        <v/>
      </c>
      <c r="BR29" s="10"/>
      <c r="BS29" s="10"/>
      <c r="BT29" s="10"/>
      <c r="BU29" s="322" t="str">
        <f t="shared" si="23"/>
        <v/>
      </c>
      <c r="BV29" s="323" t="str">
        <f t="shared" si="24"/>
        <v/>
      </c>
      <c r="BW29" s="10"/>
      <c r="BX29" s="10"/>
      <c r="BY29" s="10"/>
      <c r="BZ29" s="322" t="str">
        <f t="shared" si="25"/>
        <v/>
      </c>
      <c r="CA29" s="323" t="str">
        <f t="shared" si="26"/>
        <v/>
      </c>
      <c r="CB29" s="10"/>
      <c r="CC29" s="10"/>
      <c r="CD29" s="10"/>
      <c r="CE29" s="322" t="str">
        <f t="shared" si="27"/>
        <v/>
      </c>
      <c r="CF29" s="323" t="str">
        <f t="shared" si="28"/>
        <v/>
      </c>
      <c r="CG29" s="10"/>
      <c r="CH29" s="10"/>
      <c r="CI29" s="10"/>
      <c r="CJ29" s="322" t="str">
        <f t="shared" si="29"/>
        <v/>
      </c>
      <c r="CK29" s="323" t="str">
        <f t="shared" si="30"/>
        <v/>
      </c>
      <c r="CL29" s="10"/>
      <c r="CM29" s="10"/>
      <c r="CN29" s="10"/>
      <c r="CO29" s="322" t="str">
        <f t="shared" si="31"/>
        <v/>
      </c>
      <c r="CP29" s="323" t="str">
        <f t="shared" si="32"/>
        <v/>
      </c>
      <c r="CQ29" s="10"/>
      <c r="CR29" s="10"/>
      <c r="CS29" s="10"/>
      <c r="CT29" s="322" t="str">
        <f t="shared" si="33"/>
        <v/>
      </c>
      <c r="CU29" s="323" t="str">
        <f t="shared" si="34"/>
        <v/>
      </c>
      <c r="CV29" s="10"/>
      <c r="CW29" s="10"/>
      <c r="CX29" s="10"/>
      <c r="CY29" s="322" t="str">
        <f t="shared" si="35"/>
        <v/>
      </c>
      <c r="CZ29" s="323" t="str">
        <f t="shared" si="36"/>
        <v/>
      </c>
      <c r="DA29" s="10"/>
      <c r="DB29" s="10"/>
      <c r="DC29" s="10"/>
      <c r="DD29" s="322" t="str">
        <f t="shared" si="37"/>
        <v/>
      </c>
      <c r="DE29" s="323" t="str">
        <f t="shared" si="38"/>
        <v/>
      </c>
      <c r="DF29" s="10"/>
      <c r="DG29" s="10"/>
      <c r="DH29" s="10"/>
      <c r="DI29" s="322" t="str">
        <f t="shared" si="39"/>
        <v/>
      </c>
      <c r="DJ29" s="323" t="str">
        <f t="shared" si="40"/>
        <v/>
      </c>
      <c r="DK29" s="10"/>
      <c r="DL29" s="10"/>
      <c r="DM29" s="10"/>
      <c r="DN29" s="322" t="str">
        <f t="shared" si="41"/>
        <v/>
      </c>
      <c r="DO29" s="323" t="str">
        <f t="shared" si="42"/>
        <v/>
      </c>
      <c r="DP29" s="10"/>
      <c r="DQ29" s="10"/>
      <c r="DR29" s="10"/>
      <c r="DS29" s="322" t="str">
        <f t="shared" si="43"/>
        <v/>
      </c>
      <c r="DT29" s="323" t="str">
        <f t="shared" si="44"/>
        <v/>
      </c>
      <c r="DU29" s="10"/>
      <c r="DV29" s="10"/>
      <c r="DW29" s="10"/>
      <c r="DX29" s="322" t="str">
        <f t="shared" si="45"/>
        <v/>
      </c>
      <c r="DY29" s="323" t="str">
        <f t="shared" si="46"/>
        <v/>
      </c>
      <c r="DZ29" s="10"/>
      <c r="EA29" s="10"/>
      <c r="EB29" s="10"/>
      <c r="EC29" s="322" t="str">
        <f t="shared" si="47"/>
        <v/>
      </c>
      <c r="ED29" s="323" t="str">
        <f t="shared" si="48"/>
        <v/>
      </c>
      <c r="EE29" s="10"/>
      <c r="EF29" s="10"/>
      <c r="EG29" s="10"/>
      <c r="EH29" s="322" t="str">
        <f t="shared" si="49"/>
        <v/>
      </c>
      <c r="EI29" s="323" t="str">
        <f t="shared" si="50"/>
        <v/>
      </c>
      <c r="EJ29" s="10"/>
      <c r="EK29" s="10"/>
      <c r="EL29" s="10"/>
      <c r="EM29" s="10"/>
      <c r="EN29" s="10"/>
      <c r="EO29" s="10"/>
      <c r="EP29" s="10"/>
    </row>
    <row r="30" spans="1:146" ht="30" customHeight="1">
      <c r="A30" s="10"/>
      <c r="B30" s="306"/>
      <c r="C30" s="307"/>
      <c r="D30" s="46"/>
      <c r="E30" s="293"/>
      <c r="F30" s="262"/>
      <c r="G30" s="48"/>
      <c r="H30" s="16"/>
      <c r="I30" s="16"/>
      <c r="J30" s="49"/>
      <c r="K30" s="50"/>
      <c r="L30" s="49"/>
      <c r="M30" s="50"/>
      <c r="N30" s="50"/>
      <c r="O30" s="63" t="str">
        <f t="shared" si="0"/>
        <v/>
      </c>
      <c r="P30" s="10"/>
      <c r="Q30" s="10"/>
      <c r="R30" s="322" t="str">
        <f t="shared" si="1"/>
        <v/>
      </c>
      <c r="S30" s="323" t="str">
        <f t="shared" si="2"/>
        <v/>
      </c>
      <c r="T30" s="10"/>
      <c r="U30" s="10"/>
      <c r="V30" s="10"/>
      <c r="W30" s="322" t="str">
        <f t="shared" si="3"/>
        <v/>
      </c>
      <c r="X30" s="323" t="str">
        <f t="shared" si="4"/>
        <v/>
      </c>
      <c r="Y30" s="10"/>
      <c r="Z30" s="10"/>
      <c r="AA30" s="10"/>
      <c r="AB30" s="322" t="str">
        <f t="shared" si="5"/>
        <v/>
      </c>
      <c r="AC30" s="323" t="str">
        <f t="shared" si="6"/>
        <v/>
      </c>
      <c r="AD30" s="10"/>
      <c r="AE30" s="10"/>
      <c r="AF30" s="10"/>
      <c r="AG30" s="322" t="str">
        <f t="shared" si="7"/>
        <v/>
      </c>
      <c r="AH30" s="323" t="str">
        <f t="shared" si="8"/>
        <v/>
      </c>
      <c r="AI30" s="10"/>
      <c r="AJ30" s="10"/>
      <c r="AK30" s="10"/>
      <c r="AL30" s="322" t="str">
        <f t="shared" si="9"/>
        <v/>
      </c>
      <c r="AM30" s="323" t="str">
        <f t="shared" si="10"/>
        <v/>
      </c>
      <c r="AN30" s="10"/>
      <c r="AO30" s="10"/>
      <c r="AP30" s="10"/>
      <c r="AQ30" s="322" t="str">
        <f t="shared" si="11"/>
        <v/>
      </c>
      <c r="AR30" s="323" t="str">
        <f t="shared" si="12"/>
        <v/>
      </c>
      <c r="AS30" s="10"/>
      <c r="AT30" s="10"/>
      <c r="AU30" s="10"/>
      <c r="AV30" s="322" t="str">
        <f t="shared" si="13"/>
        <v/>
      </c>
      <c r="AW30" s="323" t="str">
        <f t="shared" si="14"/>
        <v/>
      </c>
      <c r="AX30" s="10"/>
      <c r="AY30" s="10"/>
      <c r="AZ30" s="10"/>
      <c r="BA30" s="322" t="str">
        <f t="shared" si="15"/>
        <v/>
      </c>
      <c r="BB30" s="323" t="str">
        <f t="shared" si="16"/>
        <v/>
      </c>
      <c r="BC30" s="10"/>
      <c r="BD30" s="10"/>
      <c r="BE30" s="10"/>
      <c r="BF30" s="322" t="str">
        <f t="shared" si="17"/>
        <v/>
      </c>
      <c r="BG30" s="323" t="str">
        <f t="shared" si="18"/>
        <v/>
      </c>
      <c r="BH30" s="10"/>
      <c r="BI30" s="10"/>
      <c r="BJ30" s="10"/>
      <c r="BK30" s="322" t="str">
        <f t="shared" si="19"/>
        <v/>
      </c>
      <c r="BL30" s="323" t="str">
        <f t="shared" si="20"/>
        <v/>
      </c>
      <c r="BM30" s="10"/>
      <c r="BN30" s="10"/>
      <c r="BO30" s="10"/>
      <c r="BP30" s="322" t="str">
        <f t="shared" si="21"/>
        <v/>
      </c>
      <c r="BQ30" s="323" t="str">
        <f t="shared" si="22"/>
        <v/>
      </c>
      <c r="BR30" s="10"/>
      <c r="BS30" s="10"/>
      <c r="BT30" s="10"/>
      <c r="BU30" s="322" t="str">
        <f t="shared" si="23"/>
        <v/>
      </c>
      <c r="BV30" s="323" t="str">
        <f t="shared" si="24"/>
        <v/>
      </c>
      <c r="BW30" s="10"/>
      <c r="BX30" s="10"/>
      <c r="BY30" s="10"/>
      <c r="BZ30" s="322" t="str">
        <f t="shared" si="25"/>
        <v/>
      </c>
      <c r="CA30" s="323" t="str">
        <f t="shared" si="26"/>
        <v/>
      </c>
      <c r="CB30" s="10"/>
      <c r="CC30" s="10"/>
      <c r="CD30" s="10"/>
      <c r="CE30" s="322" t="str">
        <f t="shared" si="27"/>
        <v/>
      </c>
      <c r="CF30" s="323" t="str">
        <f t="shared" si="28"/>
        <v/>
      </c>
      <c r="CG30" s="10"/>
      <c r="CH30" s="10"/>
      <c r="CI30" s="10"/>
      <c r="CJ30" s="322" t="str">
        <f t="shared" si="29"/>
        <v/>
      </c>
      <c r="CK30" s="323" t="str">
        <f t="shared" si="30"/>
        <v/>
      </c>
      <c r="CL30" s="10"/>
      <c r="CM30" s="10"/>
      <c r="CN30" s="10"/>
      <c r="CO30" s="322" t="str">
        <f t="shared" si="31"/>
        <v/>
      </c>
      <c r="CP30" s="323" t="str">
        <f t="shared" si="32"/>
        <v/>
      </c>
      <c r="CQ30" s="10"/>
      <c r="CR30" s="10"/>
      <c r="CS30" s="10"/>
      <c r="CT30" s="322" t="str">
        <f t="shared" si="33"/>
        <v/>
      </c>
      <c r="CU30" s="323" t="str">
        <f t="shared" si="34"/>
        <v/>
      </c>
      <c r="CV30" s="10"/>
      <c r="CW30" s="10"/>
      <c r="CX30" s="10"/>
      <c r="CY30" s="322" t="str">
        <f t="shared" si="35"/>
        <v/>
      </c>
      <c r="CZ30" s="323" t="str">
        <f t="shared" si="36"/>
        <v/>
      </c>
      <c r="DA30" s="10"/>
      <c r="DB30" s="10"/>
      <c r="DC30" s="10"/>
      <c r="DD30" s="322" t="str">
        <f t="shared" si="37"/>
        <v/>
      </c>
      <c r="DE30" s="323" t="str">
        <f t="shared" si="38"/>
        <v/>
      </c>
      <c r="DF30" s="10"/>
      <c r="DG30" s="10"/>
      <c r="DH30" s="10"/>
      <c r="DI30" s="322" t="str">
        <f t="shared" si="39"/>
        <v/>
      </c>
      <c r="DJ30" s="323" t="str">
        <f t="shared" si="40"/>
        <v/>
      </c>
      <c r="DK30" s="10"/>
      <c r="DL30" s="10"/>
      <c r="DM30" s="10"/>
      <c r="DN30" s="322" t="str">
        <f t="shared" si="41"/>
        <v/>
      </c>
      <c r="DO30" s="323" t="str">
        <f t="shared" si="42"/>
        <v/>
      </c>
      <c r="DP30" s="10"/>
      <c r="DQ30" s="10"/>
      <c r="DR30" s="10"/>
      <c r="DS30" s="322" t="str">
        <f t="shared" si="43"/>
        <v/>
      </c>
      <c r="DT30" s="323" t="str">
        <f t="shared" si="44"/>
        <v/>
      </c>
      <c r="DU30" s="10"/>
      <c r="DV30" s="10"/>
      <c r="DW30" s="10"/>
      <c r="DX30" s="322" t="str">
        <f t="shared" si="45"/>
        <v/>
      </c>
      <c r="DY30" s="323" t="str">
        <f t="shared" si="46"/>
        <v/>
      </c>
      <c r="DZ30" s="10"/>
      <c r="EA30" s="10"/>
      <c r="EB30" s="10"/>
      <c r="EC30" s="322" t="str">
        <f t="shared" si="47"/>
        <v/>
      </c>
      <c r="ED30" s="323" t="str">
        <f t="shared" si="48"/>
        <v/>
      </c>
      <c r="EE30" s="10"/>
      <c r="EF30" s="10"/>
      <c r="EG30" s="10"/>
      <c r="EH30" s="322" t="str">
        <f t="shared" si="49"/>
        <v/>
      </c>
      <c r="EI30" s="323" t="str">
        <f t="shared" si="50"/>
        <v/>
      </c>
      <c r="EJ30" s="10"/>
      <c r="EK30" s="10"/>
      <c r="EL30" s="10"/>
      <c r="EM30" s="10"/>
      <c r="EN30" s="10"/>
      <c r="EO30" s="10"/>
      <c r="EP30" s="10"/>
    </row>
    <row r="31" spans="1:146" ht="30" customHeight="1">
      <c r="A31" s="10"/>
      <c r="B31" s="306"/>
      <c r="C31" s="307"/>
      <c r="D31" s="46"/>
      <c r="E31" s="293"/>
      <c r="F31" s="262"/>
      <c r="G31" s="48"/>
      <c r="H31" s="16"/>
      <c r="I31" s="16"/>
      <c r="J31" s="49"/>
      <c r="K31" s="50"/>
      <c r="L31" s="49"/>
      <c r="M31" s="50"/>
      <c r="N31" s="50"/>
      <c r="O31" s="63" t="str">
        <f t="shared" si="0"/>
        <v/>
      </c>
      <c r="P31" s="10"/>
      <c r="Q31" s="10"/>
      <c r="R31" s="322" t="str">
        <f t="shared" si="1"/>
        <v/>
      </c>
      <c r="S31" s="323" t="str">
        <f t="shared" si="2"/>
        <v/>
      </c>
      <c r="T31" s="10"/>
      <c r="U31" s="10"/>
      <c r="V31" s="10"/>
      <c r="W31" s="322" t="str">
        <f t="shared" si="3"/>
        <v/>
      </c>
      <c r="X31" s="323" t="str">
        <f t="shared" si="4"/>
        <v/>
      </c>
      <c r="Y31" s="10"/>
      <c r="Z31" s="10"/>
      <c r="AA31" s="10"/>
      <c r="AB31" s="322" t="str">
        <f t="shared" si="5"/>
        <v/>
      </c>
      <c r="AC31" s="323" t="str">
        <f t="shared" si="6"/>
        <v/>
      </c>
      <c r="AD31" s="10"/>
      <c r="AE31" s="10"/>
      <c r="AF31" s="10"/>
      <c r="AG31" s="322" t="str">
        <f t="shared" si="7"/>
        <v/>
      </c>
      <c r="AH31" s="323" t="str">
        <f t="shared" si="8"/>
        <v/>
      </c>
      <c r="AI31" s="10"/>
      <c r="AJ31" s="10"/>
      <c r="AK31" s="10"/>
      <c r="AL31" s="322" t="str">
        <f t="shared" si="9"/>
        <v/>
      </c>
      <c r="AM31" s="323" t="str">
        <f t="shared" si="10"/>
        <v/>
      </c>
      <c r="AN31" s="10"/>
      <c r="AO31" s="10"/>
      <c r="AP31" s="10"/>
      <c r="AQ31" s="322" t="str">
        <f t="shared" si="11"/>
        <v/>
      </c>
      <c r="AR31" s="323" t="str">
        <f t="shared" si="12"/>
        <v/>
      </c>
      <c r="AS31" s="10"/>
      <c r="AT31" s="10"/>
      <c r="AU31" s="10"/>
      <c r="AV31" s="322" t="str">
        <f t="shared" si="13"/>
        <v/>
      </c>
      <c r="AW31" s="323" t="str">
        <f t="shared" si="14"/>
        <v/>
      </c>
      <c r="AX31" s="10"/>
      <c r="AY31" s="10"/>
      <c r="AZ31" s="10"/>
      <c r="BA31" s="322" t="str">
        <f t="shared" si="15"/>
        <v/>
      </c>
      <c r="BB31" s="323" t="str">
        <f t="shared" si="16"/>
        <v/>
      </c>
      <c r="BC31" s="10"/>
      <c r="BD31" s="10"/>
      <c r="BE31" s="10"/>
      <c r="BF31" s="322" t="str">
        <f t="shared" si="17"/>
        <v/>
      </c>
      <c r="BG31" s="323" t="str">
        <f t="shared" si="18"/>
        <v/>
      </c>
      <c r="BH31" s="10"/>
      <c r="BI31" s="10"/>
      <c r="BJ31" s="10"/>
      <c r="BK31" s="322" t="str">
        <f t="shared" si="19"/>
        <v/>
      </c>
      <c r="BL31" s="323" t="str">
        <f t="shared" si="20"/>
        <v/>
      </c>
      <c r="BM31" s="10"/>
      <c r="BN31" s="10"/>
      <c r="BO31" s="10"/>
      <c r="BP31" s="322" t="str">
        <f t="shared" si="21"/>
        <v/>
      </c>
      <c r="BQ31" s="323" t="str">
        <f t="shared" si="22"/>
        <v/>
      </c>
      <c r="BR31" s="10"/>
      <c r="BS31" s="10"/>
      <c r="BT31" s="10"/>
      <c r="BU31" s="322" t="str">
        <f t="shared" si="23"/>
        <v/>
      </c>
      <c r="BV31" s="323" t="str">
        <f t="shared" si="24"/>
        <v/>
      </c>
      <c r="BW31" s="10"/>
      <c r="BX31" s="10"/>
      <c r="BY31" s="10"/>
      <c r="BZ31" s="322" t="str">
        <f t="shared" si="25"/>
        <v/>
      </c>
      <c r="CA31" s="323" t="str">
        <f t="shared" si="26"/>
        <v/>
      </c>
      <c r="CB31" s="10"/>
      <c r="CC31" s="10"/>
      <c r="CD31" s="10"/>
      <c r="CE31" s="322" t="str">
        <f t="shared" si="27"/>
        <v/>
      </c>
      <c r="CF31" s="323" t="str">
        <f t="shared" si="28"/>
        <v/>
      </c>
      <c r="CG31" s="10"/>
      <c r="CH31" s="10"/>
      <c r="CI31" s="10"/>
      <c r="CJ31" s="322" t="str">
        <f t="shared" si="29"/>
        <v/>
      </c>
      <c r="CK31" s="323" t="str">
        <f t="shared" si="30"/>
        <v/>
      </c>
      <c r="CL31" s="10"/>
      <c r="CM31" s="10"/>
      <c r="CN31" s="10"/>
      <c r="CO31" s="322" t="str">
        <f t="shared" si="31"/>
        <v/>
      </c>
      <c r="CP31" s="323" t="str">
        <f t="shared" si="32"/>
        <v/>
      </c>
      <c r="CQ31" s="10"/>
      <c r="CR31" s="10"/>
      <c r="CS31" s="10"/>
      <c r="CT31" s="322" t="str">
        <f t="shared" si="33"/>
        <v/>
      </c>
      <c r="CU31" s="323" t="str">
        <f t="shared" si="34"/>
        <v/>
      </c>
      <c r="CV31" s="10"/>
      <c r="CW31" s="10"/>
      <c r="CX31" s="10"/>
      <c r="CY31" s="322" t="str">
        <f t="shared" si="35"/>
        <v/>
      </c>
      <c r="CZ31" s="323" t="str">
        <f t="shared" si="36"/>
        <v/>
      </c>
      <c r="DA31" s="10"/>
      <c r="DB31" s="10"/>
      <c r="DC31" s="10"/>
      <c r="DD31" s="322" t="str">
        <f t="shared" si="37"/>
        <v/>
      </c>
      <c r="DE31" s="323" t="str">
        <f t="shared" si="38"/>
        <v/>
      </c>
      <c r="DF31" s="10"/>
      <c r="DG31" s="10"/>
      <c r="DH31" s="10"/>
      <c r="DI31" s="322" t="str">
        <f t="shared" si="39"/>
        <v/>
      </c>
      <c r="DJ31" s="323" t="str">
        <f t="shared" si="40"/>
        <v/>
      </c>
      <c r="DK31" s="10"/>
      <c r="DL31" s="10"/>
      <c r="DM31" s="10"/>
      <c r="DN31" s="322" t="str">
        <f t="shared" si="41"/>
        <v/>
      </c>
      <c r="DO31" s="323" t="str">
        <f t="shared" si="42"/>
        <v/>
      </c>
      <c r="DP31" s="10"/>
      <c r="DQ31" s="10"/>
      <c r="DR31" s="10"/>
      <c r="DS31" s="322" t="str">
        <f t="shared" si="43"/>
        <v/>
      </c>
      <c r="DT31" s="323" t="str">
        <f t="shared" si="44"/>
        <v/>
      </c>
      <c r="DU31" s="10"/>
      <c r="DV31" s="10"/>
      <c r="DW31" s="10"/>
      <c r="DX31" s="322" t="str">
        <f t="shared" si="45"/>
        <v/>
      </c>
      <c r="DY31" s="323" t="str">
        <f t="shared" si="46"/>
        <v/>
      </c>
      <c r="DZ31" s="10"/>
      <c r="EA31" s="10"/>
      <c r="EB31" s="10"/>
      <c r="EC31" s="322" t="str">
        <f t="shared" si="47"/>
        <v/>
      </c>
      <c r="ED31" s="323" t="str">
        <f t="shared" si="48"/>
        <v/>
      </c>
      <c r="EE31" s="10"/>
      <c r="EF31" s="10"/>
      <c r="EG31" s="10"/>
      <c r="EH31" s="322" t="str">
        <f t="shared" si="49"/>
        <v/>
      </c>
      <c r="EI31" s="323" t="str">
        <f t="shared" si="50"/>
        <v/>
      </c>
      <c r="EJ31" s="10"/>
      <c r="EK31" s="10"/>
      <c r="EL31" s="10"/>
      <c r="EM31" s="10"/>
      <c r="EN31" s="10"/>
      <c r="EO31" s="10"/>
      <c r="EP31" s="10"/>
    </row>
    <row r="32" spans="1:146" ht="30" customHeight="1">
      <c r="A32" s="10"/>
      <c r="B32" s="306"/>
      <c r="C32" s="307"/>
      <c r="D32" s="46"/>
      <c r="E32" s="293"/>
      <c r="F32" s="262"/>
      <c r="G32" s="48"/>
      <c r="H32" s="16"/>
      <c r="I32" s="16"/>
      <c r="J32" s="49"/>
      <c r="K32" s="50"/>
      <c r="L32" s="49"/>
      <c r="M32" s="50"/>
      <c r="N32" s="50"/>
      <c r="O32" s="63" t="str">
        <f t="shared" si="0"/>
        <v/>
      </c>
      <c r="P32" s="10"/>
      <c r="Q32" s="10"/>
      <c r="R32" s="322" t="str">
        <f t="shared" si="1"/>
        <v/>
      </c>
      <c r="S32" s="323" t="str">
        <f t="shared" si="2"/>
        <v/>
      </c>
      <c r="T32" s="10"/>
      <c r="U32" s="10"/>
      <c r="V32" s="10"/>
      <c r="W32" s="322" t="str">
        <f t="shared" si="3"/>
        <v/>
      </c>
      <c r="X32" s="323" t="str">
        <f t="shared" si="4"/>
        <v/>
      </c>
      <c r="Y32" s="10"/>
      <c r="Z32" s="10"/>
      <c r="AA32" s="10"/>
      <c r="AB32" s="322" t="str">
        <f t="shared" si="5"/>
        <v/>
      </c>
      <c r="AC32" s="323" t="str">
        <f t="shared" si="6"/>
        <v/>
      </c>
      <c r="AD32" s="10"/>
      <c r="AE32" s="10"/>
      <c r="AF32" s="10"/>
      <c r="AG32" s="322" t="str">
        <f t="shared" si="7"/>
        <v/>
      </c>
      <c r="AH32" s="323" t="str">
        <f t="shared" si="8"/>
        <v/>
      </c>
      <c r="AI32" s="10"/>
      <c r="AJ32" s="10"/>
      <c r="AK32" s="10"/>
      <c r="AL32" s="322" t="str">
        <f t="shared" si="9"/>
        <v/>
      </c>
      <c r="AM32" s="323" t="str">
        <f t="shared" si="10"/>
        <v/>
      </c>
      <c r="AN32" s="10"/>
      <c r="AO32" s="10"/>
      <c r="AP32" s="10"/>
      <c r="AQ32" s="322" t="str">
        <f t="shared" si="11"/>
        <v/>
      </c>
      <c r="AR32" s="323" t="str">
        <f t="shared" si="12"/>
        <v/>
      </c>
      <c r="AS32" s="10"/>
      <c r="AT32" s="10"/>
      <c r="AU32" s="10"/>
      <c r="AV32" s="322" t="str">
        <f t="shared" si="13"/>
        <v/>
      </c>
      <c r="AW32" s="323" t="str">
        <f t="shared" si="14"/>
        <v/>
      </c>
      <c r="AX32" s="10"/>
      <c r="AY32" s="10"/>
      <c r="AZ32" s="10"/>
      <c r="BA32" s="322" t="str">
        <f t="shared" si="15"/>
        <v/>
      </c>
      <c r="BB32" s="323" t="str">
        <f t="shared" si="16"/>
        <v/>
      </c>
      <c r="BC32" s="10"/>
      <c r="BD32" s="10"/>
      <c r="BE32" s="10"/>
      <c r="BF32" s="322" t="str">
        <f t="shared" si="17"/>
        <v/>
      </c>
      <c r="BG32" s="323" t="str">
        <f t="shared" si="18"/>
        <v/>
      </c>
      <c r="BH32" s="10"/>
      <c r="BI32" s="10"/>
      <c r="BJ32" s="10"/>
      <c r="BK32" s="322" t="str">
        <f t="shared" si="19"/>
        <v/>
      </c>
      <c r="BL32" s="323" t="str">
        <f t="shared" si="20"/>
        <v/>
      </c>
      <c r="BM32" s="10"/>
      <c r="BN32" s="10"/>
      <c r="BO32" s="10"/>
      <c r="BP32" s="322" t="str">
        <f t="shared" si="21"/>
        <v/>
      </c>
      <c r="BQ32" s="323" t="str">
        <f t="shared" si="22"/>
        <v/>
      </c>
      <c r="BR32" s="10"/>
      <c r="BS32" s="10"/>
      <c r="BT32" s="10"/>
      <c r="BU32" s="322" t="str">
        <f t="shared" si="23"/>
        <v/>
      </c>
      <c r="BV32" s="323" t="str">
        <f t="shared" si="24"/>
        <v/>
      </c>
      <c r="BW32" s="10"/>
      <c r="BX32" s="10"/>
      <c r="BY32" s="10"/>
      <c r="BZ32" s="322" t="str">
        <f t="shared" si="25"/>
        <v/>
      </c>
      <c r="CA32" s="323" t="str">
        <f t="shared" si="26"/>
        <v/>
      </c>
      <c r="CB32" s="10"/>
      <c r="CC32" s="10"/>
      <c r="CD32" s="10"/>
      <c r="CE32" s="322" t="str">
        <f t="shared" si="27"/>
        <v/>
      </c>
      <c r="CF32" s="323" t="str">
        <f t="shared" si="28"/>
        <v/>
      </c>
      <c r="CG32" s="10"/>
      <c r="CH32" s="10"/>
      <c r="CI32" s="10"/>
      <c r="CJ32" s="322" t="str">
        <f t="shared" si="29"/>
        <v/>
      </c>
      <c r="CK32" s="323" t="str">
        <f t="shared" si="30"/>
        <v/>
      </c>
      <c r="CL32" s="10"/>
      <c r="CM32" s="10"/>
      <c r="CN32" s="10"/>
      <c r="CO32" s="322" t="str">
        <f t="shared" si="31"/>
        <v/>
      </c>
      <c r="CP32" s="323" t="str">
        <f t="shared" si="32"/>
        <v/>
      </c>
      <c r="CQ32" s="10"/>
      <c r="CR32" s="10"/>
      <c r="CS32" s="10"/>
      <c r="CT32" s="322" t="str">
        <f t="shared" si="33"/>
        <v/>
      </c>
      <c r="CU32" s="323" t="str">
        <f t="shared" si="34"/>
        <v/>
      </c>
      <c r="CV32" s="10"/>
      <c r="CW32" s="10"/>
      <c r="CX32" s="10"/>
      <c r="CY32" s="322" t="str">
        <f t="shared" si="35"/>
        <v/>
      </c>
      <c r="CZ32" s="323" t="str">
        <f t="shared" si="36"/>
        <v/>
      </c>
      <c r="DA32" s="10"/>
      <c r="DB32" s="10"/>
      <c r="DC32" s="10"/>
      <c r="DD32" s="322" t="str">
        <f t="shared" si="37"/>
        <v/>
      </c>
      <c r="DE32" s="323" t="str">
        <f t="shared" si="38"/>
        <v/>
      </c>
      <c r="DF32" s="10"/>
      <c r="DG32" s="10"/>
      <c r="DH32" s="10"/>
      <c r="DI32" s="322" t="str">
        <f t="shared" si="39"/>
        <v/>
      </c>
      <c r="DJ32" s="323" t="str">
        <f t="shared" si="40"/>
        <v/>
      </c>
      <c r="DK32" s="10"/>
      <c r="DL32" s="10"/>
      <c r="DM32" s="10"/>
      <c r="DN32" s="322" t="str">
        <f t="shared" si="41"/>
        <v/>
      </c>
      <c r="DO32" s="323" t="str">
        <f t="shared" si="42"/>
        <v/>
      </c>
      <c r="DP32" s="10"/>
      <c r="DQ32" s="10"/>
      <c r="DR32" s="10"/>
      <c r="DS32" s="322" t="str">
        <f t="shared" si="43"/>
        <v/>
      </c>
      <c r="DT32" s="323" t="str">
        <f t="shared" si="44"/>
        <v/>
      </c>
      <c r="DU32" s="10"/>
      <c r="DV32" s="10"/>
      <c r="DW32" s="10"/>
      <c r="DX32" s="322" t="str">
        <f t="shared" si="45"/>
        <v/>
      </c>
      <c r="DY32" s="323" t="str">
        <f t="shared" si="46"/>
        <v/>
      </c>
      <c r="DZ32" s="10"/>
      <c r="EA32" s="10"/>
      <c r="EB32" s="10"/>
      <c r="EC32" s="322" t="str">
        <f t="shared" si="47"/>
        <v/>
      </c>
      <c r="ED32" s="323" t="str">
        <f t="shared" si="48"/>
        <v/>
      </c>
      <c r="EE32" s="10"/>
      <c r="EF32" s="10"/>
      <c r="EG32" s="10"/>
      <c r="EH32" s="322" t="str">
        <f t="shared" si="49"/>
        <v/>
      </c>
      <c r="EI32" s="323" t="str">
        <f t="shared" si="50"/>
        <v/>
      </c>
      <c r="EJ32" s="10"/>
      <c r="EK32" s="10"/>
      <c r="EL32" s="10"/>
      <c r="EM32" s="10"/>
      <c r="EN32" s="10"/>
      <c r="EO32" s="10"/>
      <c r="EP32" s="10"/>
    </row>
    <row r="33" spans="1:146" ht="30" customHeight="1">
      <c r="A33" s="10"/>
      <c r="B33" s="306"/>
      <c r="C33" s="307"/>
      <c r="D33" s="46"/>
      <c r="E33" s="293"/>
      <c r="F33" s="262"/>
      <c r="G33" s="48"/>
      <c r="H33" s="16"/>
      <c r="I33" s="16"/>
      <c r="J33" s="49"/>
      <c r="K33" s="50"/>
      <c r="L33" s="49"/>
      <c r="M33" s="50"/>
      <c r="N33" s="50"/>
      <c r="O33" s="63" t="str">
        <f t="shared" si="0"/>
        <v/>
      </c>
      <c r="P33" s="10"/>
      <c r="Q33" s="10"/>
      <c r="R33" s="322" t="str">
        <f t="shared" si="1"/>
        <v/>
      </c>
      <c r="S33" s="323" t="str">
        <f t="shared" si="2"/>
        <v/>
      </c>
      <c r="T33" s="10"/>
      <c r="U33" s="10"/>
      <c r="V33" s="10"/>
      <c r="W33" s="322" t="str">
        <f t="shared" si="3"/>
        <v/>
      </c>
      <c r="X33" s="323" t="str">
        <f t="shared" si="4"/>
        <v/>
      </c>
      <c r="Y33" s="10"/>
      <c r="Z33" s="10"/>
      <c r="AA33" s="10"/>
      <c r="AB33" s="322" t="str">
        <f t="shared" si="5"/>
        <v/>
      </c>
      <c r="AC33" s="323" t="str">
        <f t="shared" si="6"/>
        <v/>
      </c>
      <c r="AD33" s="10"/>
      <c r="AE33" s="10"/>
      <c r="AF33" s="10"/>
      <c r="AG33" s="322" t="str">
        <f t="shared" si="7"/>
        <v/>
      </c>
      <c r="AH33" s="323" t="str">
        <f t="shared" si="8"/>
        <v/>
      </c>
      <c r="AI33" s="10"/>
      <c r="AJ33" s="10"/>
      <c r="AK33" s="10"/>
      <c r="AL33" s="322" t="str">
        <f t="shared" si="9"/>
        <v/>
      </c>
      <c r="AM33" s="323" t="str">
        <f t="shared" si="10"/>
        <v/>
      </c>
      <c r="AN33" s="10"/>
      <c r="AO33" s="10"/>
      <c r="AP33" s="10"/>
      <c r="AQ33" s="322" t="str">
        <f t="shared" si="11"/>
        <v/>
      </c>
      <c r="AR33" s="323" t="str">
        <f t="shared" si="12"/>
        <v/>
      </c>
      <c r="AS33" s="10"/>
      <c r="AT33" s="10"/>
      <c r="AU33" s="10"/>
      <c r="AV33" s="322" t="str">
        <f t="shared" si="13"/>
        <v/>
      </c>
      <c r="AW33" s="323" t="str">
        <f t="shared" si="14"/>
        <v/>
      </c>
      <c r="AX33" s="10"/>
      <c r="AY33" s="10"/>
      <c r="AZ33" s="10"/>
      <c r="BA33" s="322" t="str">
        <f t="shared" si="15"/>
        <v/>
      </c>
      <c r="BB33" s="323" t="str">
        <f t="shared" si="16"/>
        <v/>
      </c>
      <c r="BC33" s="10"/>
      <c r="BD33" s="10"/>
      <c r="BE33" s="10"/>
      <c r="BF33" s="322" t="str">
        <f t="shared" si="17"/>
        <v/>
      </c>
      <c r="BG33" s="323" t="str">
        <f t="shared" si="18"/>
        <v/>
      </c>
      <c r="BH33" s="10"/>
      <c r="BI33" s="10"/>
      <c r="BJ33" s="10"/>
      <c r="BK33" s="322" t="str">
        <f t="shared" si="19"/>
        <v/>
      </c>
      <c r="BL33" s="323" t="str">
        <f t="shared" si="20"/>
        <v/>
      </c>
      <c r="BM33" s="10"/>
      <c r="BN33" s="10"/>
      <c r="BO33" s="10"/>
      <c r="BP33" s="322" t="str">
        <f t="shared" si="21"/>
        <v/>
      </c>
      <c r="BQ33" s="323" t="str">
        <f t="shared" si="22"/>
        <v/>
      </c>
      <c r="BR33" s="10"/>
      <c r="BS33" s="10"/>
      <c r="BT33" s="10"/>
      <c r="BU33" s="322" t="str">
        <f t="shared" si="23"/>
        <v/>
      </c>
      <c r="BV33" s="323" t="str">
        <f t="shared" si="24"/>
        <v/>
      </c>
      <c r="BW33" s="10"/>
      <c r="BX33" s="10"/>
      <c r="BY33" s="10"/>
      <c r="BZ33" s="322" t="str">
        <f t="shared" si="25"/>
        <v/>
      </c>
      <c r="CA33" s="323" t="str">
        <f t="shared" si="26"/>
        <v/>
      </c>
      <c r="CB33" s="10"/>
      <c r="CC33" s="10"/>
      <c r="CD33" s="10"/>
      <c r="CE33" s="322" t="str">
        <f t="shared" si="27"/>
        <v/>
      </c>
      <c r="CF33" s="323" t="str">
        <f t="shared" si="28"/>
        <v/>
      </c>
      <c r="CG33" s="10"/>
      <c r="CH33" s="10"/>
      <c r="CI33" s="10"/>
      <c r="CJ33" s="322" t="str">
        <f t="shared" si="29"/>
        <v/>
      </c>
      <c r="CK33" s="323" t="str">
        <f t="shared" si="30"/>
        <v/>
      </c>
      <c r="CL33" s="10"/>
      <c r="CM33" s="10"/>
      <c r="CN33" s="10"/>
      <c r="CO33" s="322" t="str">
        <f t="shared" si="31"/>
        <v/>
      </c>
      <c r="CP33" s="323" t="str">
        <f t="shared" si="32"/>
        <v/>
      </c>
      <c r="CQ33" s="10"/>
      <c r="CR33" s="10"/>
      <c r="CS33" s="10"/>
      <c r="CT33" s="322" t="str">
        <f t="shared" si="33"/>
        <v/>
      </c>
      <c r="CU33" s="323" t="str">
        <f t="shared" si="34"/>
        <v/>
      </c>
      <c r="CV33" s="10"/>
      <c r="CW33" s="10"/>
      <c r="CX33" s="10"/>
      <c r="CY33" s="322" t="str">
        <f t="shared" si="35"/>
        <v/>
      </c>
      <c r="CZ33" s="323" t="str">
        <f t="shared" si="36"/>
        <v/>
      </c>
      <c r="DA33" s="10"/>
      <c r="DB33" s="10"/>
      <c r="DC33" s="10"/>
      <c r="DD33" s="322" t="str">
        <f t="shared" si="37"/>
        <v/>
      </c>
      <c r="DE33" s="323" t="str">
        <f t="shared" si="38"/>
        <v/>
      </c>
      <c r="DF33" s="10"/>
      <c r="DG33" s="10"/>
      <c r="DH33" s="10"/>
      <c r="DI33" s="322" t="str">
        <f t="shared" si="39"/>
        <v/>
      </c>
      <c r="DJ33" s="323" t="str">
        <f t="shared" si="40"/>
        <v/>
      </c>
      <c r="DK33" s="10"/>
      <c r="DL33" s="10"/>
      <c r="DM33" s="10"/>
      <c r="DN33" s="322" t="str">
        <f t="shared" si="41"/>
        <v/>
      </c>
      <c r="DO33" s="323" t="str">
        <f t="shared" si="42"/>
        <v/>
      </c>
      <c r="DP33" s="10"/>
      <c r="DQ33" s="10"/>
      <c r="DR33" s="10"/>
      <c r="DS33" s="322" t="str">
        <f t="shared" si="43"/>
        <v/>
      </c>
      <c r="DT33" s="323" t="str">
        <f t="shared" si="44"/>
        <v/>
      </c>
      <c r="DU33" s="10"/>
      <c r="DV33" s="10"/>
      <c r="DW33" s="10"/>
      <c r="DX33" s="322" t="str">
        <f t="shared" si="45"/>
        <v/>
      </c>
      <c r="DY33" s="323" t="str">
        <f t="shared" si="46"/>
        <v/>
      </c>
      <c r="DZ33" s="10"/>
      <c r="EA33" s="10"/>
      <c r="EB33" s="10"/>
      <c r="EC33" s="322" t="str">
        <f t="shared" si="47"/>
        <v/>
      </c>
      <c r="ED33" s="323" t="str">
        <f t="shared" si="48"/>
        <v/>
      </c>
      <c r="EE33" s="10"/>
      <c r="EF33" s="10"/>
      <c r="EG33" s="10"/>
      <c r="EH33" s="322" t="str">
        <f t="shared" si="49"/>
        <v/>
      </c>
      <c r="EI33" s="323" t="str">
        <f t="shared" si="50"/>
        <v/>
      </c>
      <c r="EJ33" s="10"/>
      <c r="EK33" s="10"/>
      <c r="EL33" s="10"/>
      <c r="EM33" s="10"/>
      <c r="EN33" s="10"/>
      <c r="EO33" s="10"/>
      <c r="EP33" s="10"/>
    </row>
    <row r="34" spans="1:146" ht="30" customHeight="1">
      <c r="A34" s="10"/>
      <c r="B34" s="306"/>
      <c r="C34" s="307"/>
      <c r="D34" s="46"/>
      <c r="E34" s="293"/>
      <c r="F34" s="262"/>
      <c r="G34" s="48"/>
      <c r="H34" s="16"/>
      <c r="I34" s="16"/>
      <c r="J34" s="49"/>
      <c r="K34" s="50"/>
      <c r="L34" s="49"/>
      <c r="M34" s="50"/>
      <c r="N34" s="50"/>
      <c r="O34" s="63" t="str">
        <f t="shared" si="0"/>
        <v/>
      </c>
      <c r="P34" s="10"/>
      <c r="Q34" s="10"/>
      <c r="R34" s="322" t="str">
        <f t="shared" si="1"/>
        <v/>
      </c>
      <c r="S34" s="323" t="str">
        <f t="shared" si="2"/>
        <v/>
      </c>
      <c r="T34" s="10"/>
      <c r="U34" s="10"/>
      <c r="V34" s="10"/>
      <c r="W34" s="322" t="str">
        <f t="shared" si="3"/>
        <v/>
      </c>
      <c r="X34" s="323" t="str">
        <f t="shared" si="4"/>
        <v/>
      </c>
      <c r="Y34" s="10"/>
      <c r="Z34" s="10"/>
      <c r="AA34" s="10"/>
      <c r="AB34" s="322" t="str">
        <f t="shared" si="5"/>
        <v/>
      </c>
      <c r="AC34" s="323" t="str">
        <f t="shared" si="6"/>
        <v/>
      </c>
      <c r="AD34" s="10"/>
      <c r="AE34" s="10"/>
      <c r="AF34" s="10"/>
      <c r="AG34" s="322" t="str">
        <f t="shared" si="7"/>
        <v/>
      </c>
      <c r="AH34" s="323" t="str">
        <f t="shared" si="8"/>
        <v/>
      </c>
      <c r="AI34" s="10"/>
      <c r="AJ34" s="10"/>
      <c r="AK34" s="10"/>
      <c r="AL34" s="322" t="str">
        <f t="shared" si="9"/>
        <v/>
      </c>
      <c r="AM34" s="323" t="str">
        <f t="shared" si="10"/>
        <v/>
      </c>
      <c r="AN34" s="10"/>
      <c r="AO34" s="10"/>
      <c r="AP34" s="10"/>
      <c r="AQ34" s="322" t="str">
        <f t="shared" si="11"/>
        <v/>
      </c>
      <c r="AR34" s="323" t="str">
        <f t="shared" si="12"/>
        <v/>
      </c>
      <c r="AS34" s="10"/>
      <c r="AT34" s="10"/>
      <c r="AU34" s="10"/>
      <c r="AV34" s="322" t="str">
        <f t="shared" si="13"/>
        <v/>
      </c>
      <c r="AW34" s="323" t="str">
        <f t="shared" si="14"/>
        <v/>
      </c>
      <c r="AX34" s="10"/>
      <c r="AY34" s="10"/>
      <c r="AZ34" s="10"/>
      <c r="BA34" s="322" t="str">
        <f t="shared" si="15"/>
        <v/>
      </c>
      <c r="BB34" s="323" t="str">
        <f t="shared" si="16"/>
        <v/>
      </c>
      <c r="BC34" s="10"/>
      <c r="BD34" s="10"/>
      <c r="BE34" s="10"/>
      <c r="BF34" s="322" t="str">
        <f t="shared" si="17"/>
        <v/>
      </c>
      <c r="BG34" s="323" t="str">
        <f t="shared" si="18"/>
        <v/>
      </c>
      <c r="BH34" s="10"/>
      <c r="BI34" s="10"/>
      <c r="BJ34" s="10"/>
      <c r="BK34" s="322" t="str">
        <f t="shared" si="19"/>
        <v/>
      </c>
      <c r="BL34" s="323" t="str">
        <f t="shared" si="20"/>
        <v/>
      </c>
      <c r="BM34" s="10"/>
      <c r="BN34" s="10"/>
      <c r="BO34" s="10"/>
      <c r="BP34" s="322" t="str">
        <f t="shared" si="21"/>
        <v/>
      </c>
      <c r="BQ34" s="323" t="str">
        <f t="shared" si="22"/>
        <v/>
      </c>
      <c r="BR34" s="10"/>
      <c r="BS34" s="10"/>
      <c r="BT34" s="10"/>
      <c r="BU34" s="322" t="str">
        <f t="shared" si="23"/>
        <v/>
      </c>
      <c r="BV34" s="323" t="str">
        <f t="shared" si="24"/>
        <v/>
      </c>
      <c r="BW34" s="10"/>
      <c r="BX34" s="10"/>
      <c r="BY34" s="10"/>
      <c r="BZ34" s="322" t="str">
        <f t="shared" si="25"/>
        <v/>
      </c>
      <c r="CA34" s="323" t="str">
        <f t="shared" si="26"/>
        <v/>
      </c>
      <c r="CB34" s="10"/>
      <c r="CC34" s="10"/>
      <c r="CD34" s="10"/>
      <c r="CE34" s="322" t="str">
        <f t="shared" si="27"/>
        <v/>
      </c>
      <c r="CF34" s="323" t="str">
        <f t="shared" si="28"/>
        <v/>
      </c>
      <c r="CG34" s="10"/>
      <c r="CH34" s="10"/>
      <c r="CI34" s="10"/>
      <c r="CJ34" s="322" t="str">
        <f t="shared" si="29"/>
        <v/>
      </c>
      <c r="CK34" s="323" t="str">
        <f t="shared" si="30"/>
        <v/>
      </c>
      <c r="CL34" s="10"/>
      <c r="CM34" s="10"/>
      <c r="CN34" s="10"/>
      <c r="CO34" s="322" t="str">
        <f t="shared" si="31"/>
        <v/>
      </c>
      <c r="CP34" s="323" t="str">
        <f t="shared" si="32"/>
        <v/>
      </c>
      <c r="CQ34" s="10"/>
      <c r="CR34" s="10"/>
      <c r="CS34" s="10"/>
      <c r="CT34" s="322" t="str">
        <f t="shared" si="33"/>
        <v/>
      </c>
      <c r="CU34" s="323" t="str">
        <f t="shared" si="34"/>
        <v/>
      </c>
      <c r="CV34" s="10"/>
      <c r="CW34" s="10"/>
      <c r="CX34" s="10"/>
      <c r="CY34" s="322" t="str">
        <f t="shared" si="35"/>
        <v/>
      </c>
      <c r="CZ34" s="323" t="str">
        <f t="shared" si="36"/>
        <v/>
      </c>
      <c r="DA34" s="10"/>
      <c r="DB34" s="10"/>
      <c r="DC34" s="10"/>
      <c r="DD34" s="322" t="str">
        <f t="shared" si="37"/>
        <v/>
      </c>
      <c r="DE34" s="323" t="str">
        <f t="shared" si="38"/>
        <v/>
      </c>
      <c r="DF34" s="10"/>
      <c r="DG34" s="10"/>
      <c r="DH34" s="10"/>
      <c r="DI34" s="322" t="str">
        <f t="shared" si="39"/>
        <v/>
      </c>
      <c r="DJ34" s="323" t="str">
        <f t="shared" si="40"/>
        <v/>
      </c>
      <c r="DK34" s="10"/>
      <c r="DL34" s="10"/>
      <c r="DM34" s="10"/>
      <c r="DN34" s="322" t="str">
        <f t="shared" si="41"/>
        <v/>
      </c>
      <c r="DO34" s="323" t="str">
        <f t="shared" si="42"/>
        <v/>
      </c>
      <c r="DP34" s="10"/>
      <c r="DQ34" s="10"/>
      <c r="DR34" s="10"/>
      <c r="DS34" s="322" t="str">
        <f t="shared" si="43"/>
        <v/>
      </c>
      <c r="DT34" s="323" t="str">
        <f t="shared" si="44"/>
        <v/>
      </c>
      <c r="DU34" s="10"/>
      <c r="DV34" s="10"/>
      <c r="DW34" s="10"/>
      <c r="DX34" s="322" t="str">
        <f t="shared" si="45"/>
        <v/>
      </c>
      <c r="DY34" s="323" t="str">
        <f t="shared" si="46"/>
        <v/>
      </c>
      <c r="DZ34" s="10"/>
      <c r="EA34" s="10"/>
      <c r="EB34" s="10"/>
      <c r="EC34" s="322" t="str">
        <f t="shared" si="47"/>
        <v/>
      </c>
      <c r="ED34" s="323" t="str">
        <f t="shared" si="48"/>
        <v/>
      </c>
      <c r="EE34" s="10"/>
      <c r="EF34" s="10"/>
      <c r="EG34" s="10"/>
      <c r="EH34" s="322" t="str">
        <f t="shared" si="49"/>
        <v/>
      </c>
      <c r="EI34" s="323" t="str">
        <f t="shared" si="50"/>
        <v/>
      </c>
      <c r="EJ34" s="10"/>
      <c r="EK34" s="10"/>
      <c r="EL34" s="10"/>
      <c r="EM34" s="10"/>
      <c r="EN34" s="10"/>
      <c r="EO34" s="10"/>
      <c r="EP34" s="10"/>
    </row>
    <row r="35" spans="1:146" ht="30" customHeight="1">
      <c r="A35" s="10"/>
      <c r="B35" s="306"/>
      <c r="C35" s="307"/>
      <c r="D35" s="46"/>
      <c r="E35" s="293"/>
      <c r="F35" s="262"/>
      <c r="G35" s="48"/>
      <c r="H35" s="16"/>
      <c r="I35" s="16"/>
      <c r="J35" s="49"/>
      <c r="K35" s="50"/>
      <c r="L35" s="49"/>
      <c r="M35" s="50"/>
      <c r="N35" s="50"/>
      <c r="O35" s="63" t="str">
        <f t="shared" si="0"/>
        <v/>
      </c>
      <c r="P35" s="10"/>
      <c r="Q35" s="10"/>
      <c r="R35" s="322" t="str">
        <f t="shared" si="1"/>
        <v/>
      </c>
      <c r="S35" s="323" t="str">
        <f t="shared" si="2"/>
        <v/>
      </c>
      <c r="T35" s="10"/>
      <c r="U35" s="10"/>
      <c r="V35" s="10"/>
      <c r="W35" s="322" t="str">
        <f t="shared" si="3"/>
        <v/>
      </c>
      <c r="X35" s="323" t="str">
        <f t="shared" si="4"/>
        <v/>
      </c>
      <c r="Y35" s="10"/>
      <c r="Z35" s="10"/>
      <c r="AA35" s="10"/>
      <c r="AB35" s="322" t="str">
        <f t="shared" si="5"/>
        <v/>
      </c>
      <c r="AC35" s="323" t="str">
        <f t="shared" si="6"/>
        <v/>
      </c>
      <c r="AD35" s="10"/>
      <c r="AE35" s="10"/>
      <c r="AF35" s="10"/>
      <c r="AG35" s="322" t="str">
        <f t="shared" si="7"/>
        <v/>
      </c>
      <c r="AH35" s="323" t="str">
        <f t="shared" si="8"/>
        <v/>
      </c>
      <c r="AI35" s="10"/>
      <c r="AJ35" s="10"/>
      <c r="AK35" s="10"/>
      <c r="AL35" s="322" t="str">
        <f t="shared" si="9"/>
        <v/>
      </c>
      <c r="AM35" s="323" t="str">
        <f t="shared" si="10"/>
        <v/>
      </c>
      <c r="AN35" s="10"/>
      <c r="AO35" s="10"/>
      <c r="AP35" s="10"/>
      <c r="AQ35" s="322" t="str">
        <f t="shared" si="11"/>
        <v/>
      </c>
      <c r="AR35" s="323" t="str">
        <f t="shared" si="12"/>
        <v/>
      </c>
      <c r="AS35" s="10"/>
      <c r="AT35" s="10"/>
      <c r="AU35" s="10"/>
      <c r="AV35" s="322" t="str">
        <f t="shared" si="13"/>
        <v/>
      </c>
      <c r="AW35" s="323" t="str">
        <f t="shared" si="14"/>
        <v/>
      </c>
      <c r="AX35" s="10"/>
      <c r="AY35" s="10"/>
      <c r="AZ35" s="10"/>
      <c r="BA35" s="322" t="str">
        <f t="shared" si="15"/>
        <v/>
      </c>
      <c r="BB35" s="323" t="str">
        <f t="shared" si="16"/>
        <v/>
      </c>
      <c r="BC35" s="10"/>
      <c r="BD35" s="10"/>
      <c r="BE35" s="10"/>
      <c r="BF35" s="322" t="str">
        <f t="shared" si="17"/>
        <v/>
      </c>
      <c r="BG35" s="323" t="str">
        <f t="shared" si="18"/>
        <v/>
      </c>
      <c r="BH35" s="10"/>
      <c r="BI35" s="10"/>
      <c r="BJ35" s="10"/>
      <c r="BK35" s="322" t="str">
        <f t="shared" si="19"/>
        <v/>
      </c>
      <c r="BL35" s="323" t="str">
        <f t="shared" si="20"/>
        <v/>
      </c>
      <c r="BM35" s="10"/>
      <c r="BN35" s="10"/>
      <c r="BO35" s="10"/>
      <c r="BP35" s="322" t="str">
        <f t="shared" si="21"/>
        <v/>
      </c>
      <c r="BQ35" s="323" t="str">
        <f t="shared" si="22"/>
        <v/>
      </c>
      <c r="BR35" s="10"/>
      <c r="BS35" s="10"/>
      <c r="BT35" s="10"/>
      <c r="BU35" s="322" t="str">
        <f t="shared" si="23"/>
        <v/>
      </c>
      <c r="BV35" s="323" t="str">
        <f t="shared" si="24"/>
        <v/>
      </c>
      <c r="BW35" s="10"/>
      <c r="BX35" s="10"/>
      <c r="BY35" s="10"/>
      <c r="BZ35" s="322" t="str">
        <f t="shared" si="25"/>
        <v/>
      </c>
      <c r="CA35" s="323" t="str">
        <f t="shared" si="26"/>
        <v/>
      </c>
      <c r="CB35" s="10"/>
      <c r="CC35" s="10"/>
      <c r="CD35" s="10"/>
      <c r="CE35" s="322" t="str">
        <f t="shared" si="27"/>
        <v/>
      </c>
      <c r="CF35" s="323" t="str">
        <f t="shared" si="28"/>
        <v/>
      </c>
      <c r="CG35" s="10"/>
      <c r="CH35" s="10"/>
      <c r="CI35" s="10"/>
      <c r="CJ35" s="322" t="str">
        <f t="shared" si="29"/>
        <v/>
      </c>
      <c r="CK35" s="323" t="str">
        <f t="shared" si="30"/>
        <v/>
      </c>
      <c r="CL35" s="10"/>
      <c r="CM35" s="10"/>
      <c r="CN35" s="10"/>
      <c r="CO35" s="322" t="str">
        <f t="shared" si="31"/>
        <v/>
      </c>
      <c r="CP35" s="323" t="str">
        <f t="shared" si="32"/>
        <v/>
      </c>
      <c r="CQ35" s="10"/>
      <c r="CR35" s="10"/>
      <c r="CS35" s="10"/>
      <c r="CT35" s="322" t="str">
        <f t="shared" si="33"/>
        <v/>
      </c>
      <c r="CU35" s="323" t="str">
        <f t="shared" si="34"/>
        <v/>
      </c>
      <c r="CV35" s="10"/>
      <c r="CW35" s="10"/>
      <c r="CX35" s="10"/>
      <c r="CY35" s="322" t="str">
        <f t="shared" si="35"/>
        <v/>
      </c>
      <c r="CZ35" s="323" t="str">
        <f t="shared" si="36"/>
        <v/>
      </c>
      <c r="DA35" s="10"/>
      <c r="DB35" s="10"/>
      <c r="DC35" s="10"/>
      <c r="DD35" s="322" t="str">
        <f t="shared" si="37"/>
        <v/>
      </c>
      <c r="DE35" s="323" t="str">
        <f t="shared" si="38"/>
        <v/>
      </c>
      <c r="DF35" s="10"/>
      <c r="DG35" s="10"/>
      <c r="DH35" s="10"/>
      <c r="DI35" s="322" t="str">
        <f t="shared" si="39"/>
        <v/>
      </c>
      <c r="DJ35" s="323" t="str">
        <f t="shared" si="40"/>
        <v/>
      </c>
      <c r="DK35" s="10"/>
      <c r="DL35" s="10"/>
      <c r="DM35" s="10"/>
      <c r="DN35" s="322" t="str">
        <f t="shared" si="41"/>
        <v/>
      </c>
      <c r="DO35" s="323" t="str">
        <f t="shared" si="42"/>
        <v/>
      </c>
      <c r="DP35" s="10"/>
      <c r="DQ35" s="10"/>
      <c r="DR35" s="10"/>
      <c r="DS35" s="322" t="str">
        <f t="shared" si="43"/>
        <v/>
      </c>
      <c r="DT35" s="323" t="str">
        <f t="shared" si="44"/>
        <v/>
      </c>
      <c r="DU35" s="10"/>
      <c r="DV35" s="10"/>
      <c r="DW35" s="10"/>
      <c r="DX35" s="322" t="str">
        <f t="shared" si="45"/>
        <v/>
      </c>
      <c r="DY35" s="323" t="str">
        <f t="shared" si="46"/>
        <v/>
      </c>
      <c r="DZ35" s="10"/>
      <c r="EA35" s="10"/>
      <c r="EB35" s="10"/>
      <c r="EC35" s="322" t="str">
        <f t="shared" si="47"/>
        <v/>
      </c>
      <c r="ED35" s="323" t="str">
        <f t="shared" si="48"/>
        <v/>
      </c>
      <c r="EE35" s="10"/>
      <c r="EF35" s="10"/>
      <c r="EG35" s="10"/>
      <c r="EH35" s="322" t="str">
        <f t="shared" si="49"/>
        <v/>
      </c>
      <c r="EI35" s="323" t="str">
        <f t="shared" si="50"/>
        <v/>
      </c>
      <c r="EJ35" s="10"/>
      <c r="EK35" s="10"/>
      <c r="EL35" s="10"/>
      <c r="EM35" s="10"/>
      <c r="EN35" s="10"/>
      <c r="EO35" s="10"/>
      <c r="EP35" s="10"/>
    </row>
    <row r="36" spans="1:146" ht="30" customHeight="1">
      <c r="A36" s="10"/>
      <c r="B36" s="306"/>
      <c r="C36" s="307"/>
      <c r="D36" s="46"/>
      <c r="E36" s="293"/>
      <c r="F36" s="262"/>
      <c r="G36" s="48"/>
      <c r="H36" s="16"/>
      <c r="I36" s="16"/>
      <c r="J36" s="49"/>
      <c r="K36" s="50"/>
      <c r="L36" s="49"/>
      <c r="M36" s="50"/>
      <c r="N36" s="50"/>
      <c r="O36" s="63" t="str">
        <f t="shared" si="0"/>
        <v/>
      </c>
      <c r="P36" s="10"/>
      <c r="Q36" s="10"/>
      <c r="R36" s="322" t="str">
        <f t="shared" si="1"/>
        <v/>
      </c>
      <c r="S36" s="323" t="str">
        <f t="shared" si="2"/>
        <v/>
      </c>
      <c r="T36" s="10"/>
      <c r="U36" s="10"/>
      <c r="V36" s="10"/>
      <c r="W36" s="322" t="str">
        <f t="shared" si="3"/>
        <v/>
      </c>
      <c r="X36" s="323" t="str">
        <f t="shared" si="4"/>
        <v/>
      </c>
      <c r="Y36" s="10"/>
      <c r="Z36" s="10"/>
      <c r="AA36" s="10"/>
      <c r="AB36" s="322" t="str">
        <f t="shared" si="5"/>
        <v/>
      </c>
      <c r="AC36" s="323" t="str">
        <f t="shared" si="6"/>
        <v/>
      </c>
      <c r="AD36" s="10"/>
      <c r="AE36" s="10"/>
      <c r="AF36" s="10"/>
      <c r="AG36" s="322" t="str">
        <f t="shared" si="7"/>
        <v/>
      </c>
      <c r="AH36" s="323" t="str">
        <f t="shared" si="8"/>
        <v/>
      </c>
      <c r="AI36" s="10"/>
      <c r="AJ36" s="10"/>
      <c r="AK36" s="10"/>
      <c r="AL36" s="322" t="str">
        <f t="shared" si="9"/>
        <v/>
      </c>
      <c r="AM36" s="323" t="str">
        <f t="shared" si="10"/>
        <v/>
      </c>
      <c r="AN36" s="10"/>
      <c r="AO36" s="10"/>
      <c r="AP36" s="10"/>
      <c r="AQ36" s="322" t="str">
        <f t="shared" si="11"/>
        <v/>
      </c>
      <c r="AR36" s="323" t="str">
        <f t="shared" si="12"/>
        <v/>
      </c>
      <c r="AS36" s="10"/>
      <c r="AT36" s="10"/>
      <c r="AU36" s="10"/>
      <c r="AV36" s="322" t="str">
        <f t="shared" si="13"/>
        <v/>
      </c>
      <c r="AW36" s="323" t="str">
        <f t="shared" si="14"/>
        <v/>
      </c>
      <c r="AX36" s="10"/>
      <c r="AY36" s="10"/>
      <c r="AZ36" s="10"/>
      <c r="BA36" s="322" t="str">
        <f t="shared" si="15"/>
        <v/>
      </c>
      <c r="BB36" s="323" t="str">
        <f t="shared" si="16"/>
        <v/>
      </c>
      <c r="BC36" s="10"/>
      <c r="BD36" s="10"/>
      <c r="BE36" s="10"/>
      <c r="BF36" s="322" t="str">
        <f t="shared" si="17"/>
        <v/>
      </c>
      <c r="BG36" s="323" t="str">
        <f t="shared" si="18"/>
        <v/>
      </c>
      <c r="BH36" s="10"/>
      <c r="BI36" s="10"/>
      <c r="BJ36" s="10"/>
      <c r="BK36" s="322" t="str">
        <f t="shared" si="19"/>
        <v/>
      </c>
      <c r="BL36" s="323" t="str">
        <f t="shared" si="20"/>
        <v/>
      </c>
      <c r="BM36" s="10"/>
      <c r="BN36" s="10"/>
      <c r="BO36" s="10"/>
      <c r="BP36" s="322" t="str">
        <f t="shared" si="21"/>
        <v/>
      </c>
      <c r="BQ36" s="323" t="str">
        <f t="shared" si="22"/>
        <v/>
      </c>
      <c r="BR36" s="10"/>
      <c r="BS36" s="10"/>
      <c r="BT36" s="10"/>
      <c r="BU36" s="322" t="str">
        <f t="shared" si="23"/>
        <v/>
      </c>
      <c r="BV36" s="323" t="str">
        <f t="shared" si="24"/>
        <v/>
      </c>
      <c r="BW36" s="10"/>
      <c r="BX36" s="10"/>
      <c r="BY36" s="10"/>
      <c r="BZ36" s="322" t="str">
        <f t="shared" si="25"/>
        <v/>
      </c>
      <c r="CA36" s="323" t="str">
        <f t="shared" si="26"/>
        <v/>
      </c>
      <c r="CB36" s="10"/>
      <c r="CC36" s="10"/>
      <c r="CD36" s="10"/>
      <c r="CE36" s="322" t="str">
        <f t="shared" si="27"/>
        <v/>
      </c>
      <c r="CF36" s="323" t="str">
        <f t="shared" si="28"/>
        <v/>
      </c>
      <c r="CG36" s="10"/>
      <c r="CH36" s="10"/>
      <c r="CI36" s="10"/>
      <c r="CJ36" s="322" t="str">
        <f t="shared" si="29"/>
        <v/>
      </c>
      <c r="CK36" s="323" t="str">
        <f t="shared" si="30"/>
        <v/>
      </c>
      <c r="CL36" s="10"/>
      <c r="CM36" s="10"/>
      <c r="CN36" s="10"/>
      <c r="CO36" s="322" t="str">
        <f t="shared" si="31"/>
        <v/>
      </c>
      <c r="CP36" s="323" t="str">
        <f t="shared" si="32"/>
        <v/>
      </c>
      <c r="CQ36" s="10"/>
      <c r="CR36" s="10"/>
      <c r="CS36" s="10"/>
      <c r="CT36" s="322" t="str">
        <f t="shared" si="33"/>
        <v/>
      </c>
      <c r="CU36" s="323" t="str">
        <f t="shared" si="34"/>
        <v/>
      </c>
      <c r="CV36" s="10"/>
      <c r="CW36" s="10"/>
      <c r="CX36" s="10"/>
      <c r="CY36" s="322" t="str">
        <f t="shared" si="35"/>
        <v/>
      </c>
      <c r="CZ36" s="323" t="str">
        <f t="shared" si="36"/>
        <v/>
      </c>
      <c r="DA36" s="10"/>
      <c r="DB36" s="10"/>
      <c r="DC36" s="10"/>
      <c r="DD36" s="322" t="str">
        <f t="shared" si="37"/>
        <v/>
      </c>
      <c r="DE36" s="323" t="str">
        <f t="shared" si="38"/>
        <v/>
      </c>
      <c r="DF36" s="10"/>
      <c r="DG36" s="10"/>
      <c r="DH36" s="10"/>
      <c r="DI36" s="322" t="str">
        <f t="shared" si="39"/>
        <v/>
      </c>
      <c r="DJ36" s="323" t="str">
        <f t="shared" si="40"/>
        <v/>
      </c>
      <c r="DK36" s="10"/>
      <c r="DL36" s="10"/>
      <c r="DM36" s="10"/>
      <c r="DN36" s="322" t="str">
        <f t="shared" si="41"/>
        <v/>
      </c>
      <c r="DO36" s="323" t="str">
        <f t="shared" si="42"/>
        <v/>
      </c>
      <c r="DP36" s="10"/>
      <c r="DQ36" s="10"/>
      <c r="DR36" s="10"/>
      <c r="DS36" s="322" t="str">
        <f t="shared" si="43"/>
        <v/>
      </c>
      <c r="DT36" s="323" t="str">
        <f t="shared" si="44"/>
        <v/>
      </c>
      <c r="DU36" s="10"/>
      <c r="DV36" s="10"/>
      <c r="DW36" s="10"/>
      <c r="DX36" s="322" t="str">
        <f t="shared" si="45"/>
        <v/>
      </c>
      <c r="DY36" s="323" t="str">
        <f t="shared" si="46"/>
        <v/>
      </c>
      <c r="DZ36" s="10"/>
      <c r="EA36" s="10"/>
      <c r="EB36" s="10"/>
      <c r="EC36" s="322" t="str">
        <f t="shared" si="47"/>
        <v/>
      </c>
      <c r="ED36" s="323" t="str">
        <f t="shared" si="48"/>
        <v/>
      </c>
      <c r="EE36" s="10"/>
      <c r="EF36" s="10"/>
      <c r="EG36" s="10"/>
      <c r="EH36" s="322" t="str">
        <f t="shared" si="49"/>
        <v/>
      </c>
      <c r="EI36" s="323" t="str">
        <f t="shared" si="50"/>
        <v/>
      </c>
      <c r="EJ36" s="10"/>
      <c r="EK36" s="10"/>
      <c r="EL36" s="10"/>
      <c r="EM36" s="10"/>
      <c r="EN36" s="10"/>
      <c r="EO36" s="10"/>
      <c r="EP36" s="10"/>
    </row>
    <row r="37" spans="1:146" ht="30" customHeight="1">
      <c r="A37" s="10"/>
      <c r="B37" s="306"/>
      <c r="C37" s="307"/>
      <c r="D37" s="46"/>
      <c r="E37" s="293"/>
      <c r="F37" s="262"/>
      <c r="G37" s="48"/>
      <c r="H37" s="16"/>
      <c r="I37" s="16"/>
      <c r="J37" s="49"/>
      <c r="K37" s="50"/>
      <c r="L37" s="49"/>
      <c r="M37" s="50"/>
      <c r="N37" s="50"/>
      <c r="O37" s="63" t="str">
        <f t="shared" si="0"/>
        <v/>
      </c>
      <c r="P37" s="10"/>
      <c r="Q37" s="10"/>
      <c r="R37" s="322" t="str">
        <f t="shared" si="1"/>
        <v/>
      </c>
      <c r="S37" s="323" t="str">
        <f t="shared" si="2"/>
        <v/>
      </c>
      <c r="T37" s="10"/>
      <c r="U37" s="10"/>
      <c r="V37" s="10"/>
      <c r="W37" s="322" t="str">
        <f t="shared" si="3"/>
        <v/>
      </c>
      <c r="X37" s="323" t="str">
        <f t="shared" si="4"/>
        <v/>
      </c>
      <c r="Y37" s="10"/>
      <c r="Z37" s="10"/>
      <c r="AA37" s="10"/>
      <c r="AB37" s="322" t="str">
        <f t="shared" si="5"/>
        <v/>
      </c>
      <c r="AC37" s="323" t="str">
        <f t="shared" si="6"/>
        <v/>
      </c>
      <c r="AD37" s="10"/>
      <c r="AE37" s="10"/>
      <c r="AF37" s="10"/>
      <c r="AG37" s="322" t="str">
        <f t="shared" si="7"/>
        <v/>
      </c>
      <c r="AH37" s="323" t="str">
        <f t="shared" si="8"/>
        <v/>
      </c>
      <c r="AI37" s="10"/>
      <c r="AJ37" s="10"/>
      <c r="AK37" s="10"/>
      <c r="AL37" s="322" t="str">
        <f t="shared" si="9"/>
        <v/>
      </c>
      <c r="AM37" s="323" t="str">
        <f t="shared" si="10"/>
        <v/>
      </c>
      <c r="AN37" s="10"/>
      <c r="AO37" s="10"/>
      <c r="AP37" s="10"/>
      <c r="AQ37" s="322" t="str">
        <f t="shared" si="11"/>
        <v/>
      </c>
      <c r="AR37" s="323" t="str">
        <f t="shared" si="12"/>
        <v/>
      </c>
      <c r="AS37" s="10"/>
      <c r="AT37" s="10"/>
      <c r="AU37" s="10"/>
      <c r="AV37" s="322" t="str">
        <f t="shared" si="13"/>
        <v/>
      </c>
      <c r="AW37" s="323" t="str">
        <f t="shared" si="14"/>
        <v/>
      </c>
      <c r="AX37" s="10"/>
      <c r="AY37" s="10"/>
      <c r="AZ37" s="10"/>
      <c r="BA37" s="322" t="str">
        <f t="shared" si="15"/>
        <v/>
      </c>
      <c r="BB37" s="323" t="str">
        <f t="shared" si="16"/>
        <v/>
      </c>
      <c r="BC37" s="10"/>
      <c r="BD37" s="10"/>
      <c r="BE37" s="10"/>
      <c r="BF37" s="322" t="str">
        <f t="shared" si="17"/>
        <v/>
      </c>
      <c r="BG37" s="323" t="str">
        <f t="shared" si="18"/>
        <v/>
      </c>
      <c r="BH37" s="10"/>
      <c r="BI37" s="10"/>
      <c r="BJ37" s="10"/>
      <c r="BK37" s="322" t="str">
        <f t="shared" si="19"/>
        <v/>
      </c>
      <c r="BL37" s="323" t="str">
        <f t="shared" si="20"/>
        <v/>
      </c>
      <c r="BM37" s="10"/>
      <c r="BN37" s="10"/>
      <c r="BO37" s="10"/>
      <c r="BP37" s="322" t="str">
        <f t="shared" si="21"/>
        <v/>
      </c>
      <c r="BQ37" s="323" t="str">
        <f t="shared" si="22"/>
        <v/>
      </c>
      <c r="BR37" s="10"/>
      <c r="BS37" s="10"/>
      <c r="BT37" s="10"/>
      <c r="BU37" s="322" t="str">
        <f t="shared" si="23"/>
        <v/>
      </c>
      <c r="BV37" s="323" t="str">
        <f t="shared" si="24"/>
        <v/>
      </c>
      <c r="BW37" s="10"/>
      <c r="BX37" s="10"/>
      <c r="BY37" s="10"/>
      <c r="BZ37" s="322" t="str">
        <f t="shared" si="25"/>
        <v/>
      </c>
      <c r="CA37" s="323" t="str">
        <f t="shared" si="26"/>
        <v/>
      </c>
      <c r="CB37" s="10"/>
      <c r="CC37" s="10"/>
      <c r="CD37" s="10"/>
      <c r="CE37" s="322" t="str">
        <f t="shared" si="27"/>
        <v/>
      </c>
      <c r="CF37" s="323" t="str">
        <f t="shared" si="28"/>
        <v/>
      </c>
      <c r="CG37" s="10"/>
      <c r="CH37" s="10"/>
      <c r="CI37" s="10"/>
      <c r="CJ37" s="322" t="str">
        <f t="shared" si="29"/>
        <v/>
      </c>
      <c r="CK37" s="323" t="str">
        <f t="shared" si="30"/>
        <v/>
      </c>
      <c r="CL37" s="10"/>
      <c r="CM37" s="10"/>
      <c r="CN37" s="10"/>
      <c r="CO37" s="322" t="str">
        <f t="shared" si="31"/>
        <v/>
      </c>
      <c r="CP37" s="323" t="str">
        <f t="shared" si="32"/>
        <v/>
      </c>
      <c r="CQ37" s="10"/>
      <c r="CR37" s="10"/>
      <c r="CS37" s="10"/>
      <c r="CT37" s="322" t="str">
        <f t="shared" si="33"/>
        <v/>
      </c>
      <c r="CU37" s="323" t="str">
        <f t="shared" si="34"/>
        <v/>
      </c>
      <c r="CV37" s="10"/>
      <c r="CW37" s="10"/>
      <c r="CX37" s="10"/>
      <c r="CY37" s="322" t="str">
        <f t="shared" si="35"/>
        <v/>
      </c>
      <c r="CZ37" s="323" t="str">
        <f t="shared" si="36"/>
        <v/>
      </c>
      <c r="DA37" s="10"/>
      <c r="DB37" s="10"/>
      <c r="DC37" s="10"/>
      <c r="DD37" s="322" t="str">
        <f t="shared" si="37"/>
        <v/>
      </c>
      <c r="DE37" s="323" t="str">
        <f t="shared" si="38"/>
        <v/>
      </c>
      <c r="DF37" s="10"/>
      <c r="DG37" s="10"/>
      <c r="DH37" s="10"/>
      <c r="DI37" s="322" t="str">
        <f t="shared" si="39"/>
        <v/>
      </c>
      <c r="DJ37" s="323" t="str">
        <f t="shared" si="40"/>
        <v/>
      </c>
      <c r="DK37" s="10"/>
      <c r="DL37" s="10"/>
      <c r="DM37" s="10"/>
      <c r="DN37" s="322" t="str">
        <f t="shared" si="41"/>
        <v/>
      </c>
      <c r="DO37" s="323" t="str">
        <f t="shared" si="42"/>
        <v/>
      </c>
      <c r="DP37" s="10"/>
      <c r="DQ37" s="10"/>
      <c r="DR37" s="10"/>
      <c r="DS37" s="322" t="str">
        <f t="shared" si="43"/>
        <v/>
      </c>
      <c r="DT37" s="323" t="str">
        <f t="shared" si="44"/>
        <v/>
      </c>
      <c r="DU37" s="10"/>
      <c r="DV37" s="10"/>
      <c r="DW37" s="10"/>
      <c r="DX37" s="322" t="str">
        <f t="shared" si="45"/>
        <v/>
      </c>
      <c r="DY37" s="323" t="str">
        <f t="shared" si="46"/>
        <v/>
      </c>
      <c r="DZ37" s="10"/>
      <c r="EA37" s="10"/>
      <c r="EB37" s="10"/>
      <c r="EC37" s="322" t="str">
        <f t="shared" si="47"/>
        <v/>
      </c>
      <c r="ED37" s="323" t="str">
        <f t="shared" si="48"/>
        <v/>
      </c>
      <c r="EE37" s="10"/>
      <c r="EF37" s="10"/>
      <c r="EG37" s="10"/>
      <c r="EH37" s="322" t="str">
        <f t="shared" si="49"/>
        <v/>
      </c>
      <c r="EI37" s="323" t="str">
        <f t="shared" si="50"/>
        <v/>
      </c>
      <c r="EJ37" s="10"/>
      <c r="EK37" s="10"/>
      <c r="EL37" s="10"/>
      <c r="EM37" s="10"/>
      <c r="EN37" s="10"/>
      <c r="EO37" s="10"/>
      <c r="EP37" s="10"/>
    </row>
    <row r="38" spans="1:146" ht="30" customHeight="1">
      <c r="A38" s="10"/>
      <c r="B38" s="306"/>
      <c r="C38" s="307"/>
      <c r="D38" s="46"/>
      <c r="E38" s="293"/>
      <c r="F38" s="262"/>
      <c r="G38" s="48"/>
      <c r="H38" s="16"/>
      <c r="I38" s="16"/>
      <c r="J38" s="49"/>
      <c r="K38" s="50"/>
      <c r="L38" s="49"/>
      <c r="M38" s="50"/>
      <c r="N38" s="50"/>
      <c r="O38" s="63" t="str">
        <f t="shared" si="0"/>
        <v/>
      </c>
      <c r="P38" s="10"/>
      <c r="Q38" s="10"/>
      <c r="R38" s="322" t="str">
        <f t="shared" si="1"/>
        <v/>
      </c>
      <c r="S38" s="323" t="str">
        <f t="shared" si="2"/>
        <v/>
      </c>
      <c r="T38" s="10"/>
      <c r="U38" s="10"/>
      <c r="V38" s="10"/>
      <c r="W38" s="322" t="str">
        <f t="shared" si="3"/>
        <v/>
      </c>
      <c r="X38" s="323" t="str">
        <f t="shared" si="4"/>
        <v/>
      </c>
      <c r="Y38" s="10"/>
      <c r="Z38" s="10"/>
      <c r="AA38" s="10"/>
      <c r="AB38" s="322" t="str">
        <f t="shared" si="5"/>
        <v/>
      </c>
      <c r="AC38" s="323" t="str">
        <f t="shared" si="6"/>
        <v/>
      </c>
      <c r="AD38" s="10"/>
      <c r="AE38" s="10"/>
      <c r="AF38" s="10"/>
      <c r="AG38" s="322" t="str">
        <f t="shared" si="7"/>
        <v/>
      </c>
      <c r="AH38" s="323" t="str">
        <f t="shared" si="8"/>
        <v/>
      </c>
      <c r="AI38" s="10"/>
      <c r="AJ38" s="10"/>
      <c r="AK38" s="10"/>
      <c r="AL38" s="322" t="str">
        <f t="shared" si="9"/>
        <v/>
      </c>
      <c r="AM38" s="323" t="str">
        <f t="shared" si="10"/>
        <v/>
      </c>
      <c r="AN38" s="10"/>
      <c r="AO38" s="10"/>
      <c r="AP38" s="10"/>
      <c r="AQ38" s="322" t="str">
        <f t="shared" si="11"/>
        <v/>
      </c>
      <c r="AR38" s="323" t="str">
        <f t="shared" si="12"/>
        <v/>
      </c>
      <c r="AS38" s="10"/>
      <c r="AT38" s="10"/>
      <c r="AU38" s="10"/>
      <c r="AV38" s="322" t="str">
        <f t="shared" si="13"/>
        <v/>
      </c>
      <c r="AW38" s="323" t="str">
        <f t="shared" si="14"/>
        <v/>
      </c>
      <c r="AX38" s="10"/>
      <c r="AY38" s="10"/>
      <c r="AZ38" s="10"/>
      <c r="BA38" s="322" t="str">
        <f t="shared" si="15"/>
        <v/>
      </c>
      <c r="BB38" s="323" t="str">
        <f t="shared" si="16"/>
        <v/>
      </c>
      <c r="BC38" s="10"/>
      <c r="BD38" s="10"/>
      <c r="BE38" s="10"/>
      <c r="BF38" s="322" t="str">
        <f t="shared" si="17"/>
        <v/>
      </c>
      <c r="BG38" s="323" t="str">
        <f t="shared" si="18"/>
        <v/>
      </c>
      <c r="BH38" s="10"/>
      <c r="BI38" s="10"/>
      <c r="BJ38" s="10"/>
      <c r="BK38" s="322" t="str">
        <f t="shared" si="19"/>
        <v/>
      </c>
      <c r="BL38" s="323" t="str">
        <f t="shared" si="20"/>
        <v/>
      </c>
      <c r="BM38" s="10"/>
      <c r="BN38" s="10"/>
      <c r="BO38" s="10"/>
      <c r="BP38" s="322" t="str">
        <f t="shared" si="21"/>
        <v/>
      </c>
      <c r="BQ38" s="323" t="str">
        <f t="shared" si="22"/>
        <v/>
      </c>
      <c r="BR38" s="10"/>
      <c r="BS38" s="10"/>
      <c r="BT38" s="10"/>
      <c r="BU38" s="322" t="str">
        <f t="shared" si="23"/>
        <v/>
      </c>
      <c r="BV38" s="323" t="str">
        <f t="shared" si="24"/>
        <v/>
      </c>
      <c r="BW38" s="10"/>
      <c r="BX38" s="10"/>
      <c r="BY38" s="10"/>
      <c r="BZ38" s="322" t="str">
        <f t="shared" si="25"/>
        <v/>
      </c>
      <c r="CA38" s="323" t="str">
        <f t="shared" si="26"/>
        <v/>
      </c>
      <c r="CB38" s="10"/>
      <c r="CC38" s="10"/>
      <c r="CD38" s="10"/>
      <c r="CE38" s="322" t="str">
        <f t="shared" si="27"/>
        <v/>
      </c>
      <c r="CF38" s="323" t="str">
        <f t="shared" si="28"/>
        <v/>
      </c>
      <c r="CG38" s="10"/>
      <c r="CH38" s="10"/>
      <c r="CI38" s="10"/>
      <c r="CJ38" s="322" t="str">
        <f t="shared" si="29"/>
        <v/>
      </c>
      <c r="CK38" s="323" t="str">
        <f t="shared" si="30"/>
        <v/>
      </c>
      <c r="CL38" s="10"/>
      <c r="CM38" s="10"/>
      <c r="CN38" s="10"/>
      <c r="CO38" s="322" t="str">
        <f t="shared" si="31"/>
        <v/>
      </c>
      <c r="CP38" s="323" t="str">
        <f t="shared" si="32"/>
        <v/>
      </c>
      <c r="CQ38" s="10"/>
      <c r="CR38" s="10"/>
      <c r="CS38" s="10"/>
      <c r="CT38" s="322" t="str">
        <f t="shared" si="33"/>
        <v/>
      </c>
      <c r="CU38" s="323" t="str">
        <f t="shared" si="34"/>
        <v/>
      </c>
      <c r="CV38" s="10"/>
      <c r="CW38" s="10"/>
      <c r="CX38" s="10"/>
      <c r="CY38" s="322" t="str">
        <f t="shared" si="35"/>
        <v/>
      </c>
      <c r="CZ38" s="323" t="str">
        <f t="shared" si="36"/>
        <v/>
      </c>
      <c r="DA38" s="10"/>
      <c r="DB38" s="10"/>
      <c r="DC38" s="10"/>
      <c r="DD38" s="322" t="str">
        <f t="shared" si="37"/>
        <v/>
      </c>
      <c r="DE38" s="323" t="str">
        <f t="shared" si="38"/>
        <v/>
      </c>
      <c r="DF38" s="10"/>
      <c r="DG38" s="10"/>
      <c r="DH38" s="10"/>
      <c r="DI38" s="322" t="str">
        <f t="shared" si="39"/>
        <v/>
      </c>
      <c r="DJ38" s="323" t="str">
        <f t="shared" si="40"/>
        <v/>
      </c>
      <c r="DK38" s="10"/>
      <c r="DL38" s="10"/>
      <c r="DM38" s="10"/>
      <c r="DN38" s="322" t="str">
        <f t="shared" si="41"/>
        <v/>
      </c>
      <c r="DO38" s="323" t="str">
        <f t="shared" si="42"/>
        <v/>
      </c>
      <c r="DP38" s="10"/>
      <c r="DQ38" s="10"/>
      <c r="DR38" s="10"/>
      <c r="DS38" s="322" t="str">
        <f t="shared" si="43"/>
        <v/>
      </c>
      <c r="DT38" s="323" t="str">
        <f t="shared" si="44"/>
        <v/>
      </c>
      <c r="DU38" s="10"/>
      <c r="DV38" s="10"/>
      <c r="DW38" s="10"/>
      <c r="DX38" s="322" t="str">
        <f t="shared" si="45"/>
        <v/>
      </c>
      <c r="DY38" s="323" t="str">
        <f t="shared" si="46"/>
        <v/>
      </c>
      <c r="DZ38" s="10"/>
      <c r="EA38" s="10"/>
      <c r="EB38" s="10"/>
      <c r="EC38" s="322" t="str">
        <f t="shared" si="47"/>
        <v/>
      </c>
      <c r="ED38" s="323" t="str">
        <f t="shared" si="48"/>
        <v/>
      </c>
      <c r="EE38" s="10"/>
      <c r="EF38" s="10"/>
      <c r="EG38" s="10"/>
      <c r="EH38" s="322" t="str">
        <f t="shared" si="49"/>
        <v/>
      </c>
      <c r="EI38" s="323" t="str">
        <f t="shared" si="50"/>
        <v/>
      </c>
      <c r="EJ38" s="10"/>
      <c r="EK38" s="10"/>
      <c r="EL38" s="10"/>
      <c r="EM38" s="10"/>
      <c r="EN38" s="10"/>
      <c r="EO38" s="10"/>
      <c r="EP38" s="10"/>
    </row>
    <row r="39" spans="1:146" ht="30" customHeight="1">
      <c r="A39" s="10"/>
      <c r="B39" s="306"/>
      <c r="C39" s="307"/>
      <c r="D39" s="46"/>
      <c r="E39" s="293"/>
      <c r="F39" s="262"/>
      <c r="G39" s="48"/>
      <c r="H39" s="16"/>
      <c r="I39" s="16"/>
      <c r="J39" s="49"/>
      <c r="K39" s="50"/>
      <c r="L39" s="49"/>
      <c r="M39" s="50"/>
      <c r="N39" s="50"/>
      <c r="O39" s="63" t="str">
        <f t="shared" si="0"/>
        <v/>
      </c>
      <c r="P39" s="10"/>
      <c r="Q39" s="10"/>
      <c r="R39" s="322" t="str">
        <f t="shared" si="1"/>
        <v/>
      </c>
      <c r="S39" s="323" t="str">
        <f t="shared" si="2"/>
        <v/>
      </c>
      <c r="T39" s="10"/>
      <c r="U39" s="10"/>
      <c r="V39" s="10"/>
      <c r="W39" s="322" t="str">
        <f t="shared" si="3"/>
        <v/>
      </c>
      <c r="X39" s="323" t="str">
        <f t="shared" si="4"/>
        <v/>
      </c>
      <c r="Y39" s="10"/>
      <c r="Z39" s="10"/>
      <c r="AA39" s="10"/>
      <c r="AB39" s="322" t="str">
        <f t="shared" si="5"/>
        <v/>
      </c>
      <c r="AC39" s="323" t="str">
        <f t="shared" si="6"/>
        <v/>
      </c>
      <c r="AD39" s="10"/>
      <c r="AE39" s="10"/>
      <c r="AF39" s="10"/>
      <c r="AG39" s="322" t="str">
        <f t="shared" si="7"/>
        <v/>
      </c>
      <c r="AH39" s="323" t="str">
        <f t="shared" si="8"/>
        <v/>
      </c>
      <c r="AI39" s="10"/>
      <c r="AJ39" s="10"/>
      <c r="AK39" s="10"/>
      <c r="AL39" s="322" t="str">
        <f t="shared" si="9"/>
        <v/>
      </c>
      <c r="AM39" s="323" t="str">
        <f t="shared" si="10"/>
        <v/>
      </c>
      <c r="AN39" s="10"/>
      <c r="AO39" s="10"/>
      <c r="AP39" s="10"/>
      <c r="AQ39" s="322" t="str">
        <f t="shared" si="11"/>
        <v/>
      </c>
      <c r="AR39" s="323" t="str">
        <f t="shared" si="12"/>
        <v/>
      </c>
      <c r="AS39" s="10"/>
      <c r="AT39" s="10"/>
      <c r="AU39" s="10"/>
      <c r="AV39" s="322" t="str">
        <f t="shared" si="13"/>
        <v/>
      </c>
      <c r="AW39" s="323" t="str">
        <f t="shared" si="14"/>
        <v/>
      </c>
      <c r="AX39" s="10"/>
      <c r="AY39" s="10"/>
      <c r="AZ39" s="10"/>
      <c r="BA39" s="322" t="str">
        <f t="shared" si="15"/>
        <v/>
      </c>
      <c r="BB39" s="323" t="str">
        <f t="shared" si="16"/>
        <v/>
      </c>
      <c r="BC39" s="10"/>
      <c r="BD39" s="10"/>
      <c r="BE39" s="10"/>
      <c r="BF39" s="322" t="str">
        <f t="shared" si="17"/>
        <v/>
      </c>
      <c r="BG39" s="323" t="str">
        <f t="shared" si="18"/>
        <v/>
      </c>
      <c r="BH39" s="10"/>
      <c r="BI39" s="10"/>
      <c r="BJ39" s="10"/>
      <c r="BK39" s="322" t="str">
        <f t="shared" si="19"/>
        <v/>
      </c>
      <c r="BL39" s="323" t="str">
        <f t="shared" si="20"/>
        <v/>
      </c>
      <c r="BM39" s="10"/>
      <c r="BN39" s="10"/>
      <c r="BO39" s="10"/>
      <c r="BP39" s="322" t="str">
        <f t="shared" si="21"/>
        <v/>
      </c>
      <c r="BQ39" s="323" t="str">
        <f t="shared" si="22"/>
        <v/>
      </c>
      <c r="BR39" s="10"/>
      <c r="BS39" s="10"/>
      <c r="BT39" s="10"/>
      <c r="BU39" s="322" t="str">
        <f t="shared" si="23"/>
        <v/>
      </c>
      <c r="BV39" s="323" t="str">
        <f t="shared" si="24"/>
        <v/>
      </c>
      <c r="BW39" s="10"/>
      <c r="BX39" s="10"/>
      <c r="BY39" s="10"/>
      <c r="BZ39" s="322" t="str">
        <f t="shared" si="25"/>
        <v/>
      </c>
      <c r="CA39" s="323" t="str">
        <f t="shared" si="26"/>
        <v/>
      </c>
      <c r="CB39" s="10"/>
      <c r="CC39" s="10"/>
      <c r="CD39" s="10"/>
      <c r="CE39" s="322" t="str">
        <f t="shared" si="27"/>
        <v/>
      </c>
      <c r="CF39" s="323" t="str">
        <f t="shared" si="28"/>
        <v/>
      </c>
      <c r="CG39" s="10"/>
      <c r="CH39" s="10"/>
      <c r="CI39" s="10"/>
      <c r="CJ39" s="322" t="str">
        <f t="shared" si="29"/>
        <v/>
      </c>
      <c r="CK39" s="323" t="str">
        <f t="shared" si="30"/>
        <v/>
      </c>
      <c r="CL39" s="10"/>
      <c r="CM39" s="10"/>
      <c r="CN39" s="10"/>
      <c r="CO39" s="322" t="str">
        <f t="shared" si="31"/>
        <v/>
      </c>
      <c r="CP39" s="323" t="str">
        <f t="shared" si="32"/>
        <v/>
      </c>
      <c r="CQ39" s="10"/>
      <c r="CR39" s="10"/>
      <c r="CS39" s="10"/>
      <c r="CT39" s="322" t="str">
        <f t="shared" si="33"/>
        <v/>
      </c>
      <c r="CU39" s="323" t="str">
        <f t="shared" si="34"/>
        <v/>
      </c>
      <c r="CV39" s="10"/>
      <c r="CW39" s="10"/>
      <c r="CX39" s="10"/>
      <c r="CY39" s="322" t="str">
        <f t="shared" si="35"/>
        <v/>
      </c>
      <c r="CZ39" s="323" t="str">
        <f t="shared" si="36"/>
        <v/>
      </c>
      <c r="DA39" s="10"/>
      <c r="DB39" s="10"/>
      <c r="DC39" s="10"/>
      <c r="DD39" s="322" t="str">
        <f t="shared" si="37"/>
        <v/>
      </c>
      <c r="DE39" s="323" t="str">
        <f t="shared" si="38"/>
        <v/>
      </c>
      <c r="DF39" s="10"/>
      <c r="DG39" s="10"/>
      <c r="DH39" s="10"/>
      <c r="DI39" s="322" t="str">
        <f t="shared" si="39"/>
        <v/>
      </c>
      <c r="DJ39" s="323" t="str">
        <f t="shared" si="40"/>
        <v/>
      </c>
      <c r="DK39" s="10"/>
      <c r="DL39" s="10"/>
      <c r="DM39" s="10"/>
      <c r="DN39" s="322" t="str">
        <f t="shared" si="41"/>
        <v/>
      </c>
      <c r="DO39" s="323" t="str">
        <f t="shared" si="42"/>
        <v/>
      </c>
      <c r="DP39" s="10"/>
      <c r="DQ39" s="10"/>
      <c r="DR39" s="10"/>
      <c r="DS39" s="322" t="str">
        <f t="shared" si="43"/>
        <v/>
      </c>
      <c r="DT39" s="323" t="str">
        <f t="shared" si="44"/>
        <v/>
      </c>
      <c r="DU39" s="10"/>
      <c r="DV39" s="10"/>
      <c r="DW39" s="10"/>
      <c r="DX39" s="322" t="str">
        <f t="shared" si="45"/>
        <v/>
      </c>
      <c r="DY39" s="323" t="str">
        <f t="shared" si="46"/>
        <v/>
      </c>
      <c r="DZ39" s="10"/>
      <c r="EA39" s="10"/>
      <c r="EB39" s="10"/>
      <c r="EC39" s="322" t="str">
        <f t="shared" si="47"/>
        <v/>
      </c>
      <c r="ED39" s="323" t="str">
        <f t="shared" si="48"/>
        <v/>
      </c>
      <c r="EE39" s="10"/>
      <c r="EF39" s="10"/>
      <c r="EG39" s="10"/>
      <c r="EH39" s="322" t="str">
        <f t="shared" si="49"/>
        <v/>
      </c>
      <c r="EI39" s="323" t="str">
        <f t="shared" si="50"/>
        <v/>
      </c>
      <c r="EJ39" s="10"/>
      <c r="EK39" s="10"/>
      <c r="EL39" s="10"/>
      <c r="EM39" s="10"/>
      <c r="EN39" s="10"/>
      <c r="EO39" s="10"/>
      <c r="EP39" s="10"/>
    </row>
    <row r="40" spans="1:146" ht="30" customHeight="1">
      <c r="A40" s="10"/>
      <c r="B40" s="306"/>
      <c r="C40" s="307"/>
      <c r="D40" s="46"/>
      <c r="E40" s="293"/>
      <c r="F40" s="262"/>
      <c r="G40" s="48"/>
      <c r="H40" s="16"/>
      <c r="I40" s="16"/>
      <c r="J40" s="49"/>
      <c r="K40" s="50"/>
      <c r="L40" s="49"/>
      <c r="M40" s="50"/>
      <c r="N40" s="50"/>
      <c r="O40" s="63" t="str">
        <f t="shared" si="0"/>
        <v/>
      </c>
      <c r="P40" s="10"/>
      <c r="Q40" s="10"/>
      <c r="R40" s="322" t="str">
        <f t="shared" si="1"/>
        <v/>
      </c>
      <c r="S40" s="323" t="str">
        <f t="shared" si="2"/>
        <v/>
      </c>
      <c r="T40" s="10"/>
      <c r="U40" s="10"/>
      <c r="V40" s="10"/>
      <c r="W40" s="322" t="str">
        <f t="shared" si="3"/>
        <v/>
      </c>
      <c r="X40" s="323" t="str">
        <f t="shared" si="4"/>
        <v/>
      </c>
      <c r="Y40" s="10"/>
      <c r="Z40" s="10"/>
      <c r="AA40" s="10"/>
      <c r="AB40" s="322" t="str">
        <f t="shared" si="5"/>
        <v/>
      </c>
      <c r="AC40" s="323" t="str">
        <f t="shared" si="6"/>
        <v/>
      </c>
      <c r="AD40" s="10"/>
      <c r="AE40" s="10"/>
      <c r="AF40" s="10"/>
      <c r="AG40" s="322" t="str">
        <f t="shared" si="7"/>
        <v/>
      </c>
      <c r="AH40" s="323" t="str">
        <f t="shared" si="8"/>
        <v/>
      </c>
      <c r="AI40" s="10"/>
      <c r="AJ40" s="10"/>
      <c r="AK40" s="10"/>
      <c r="AL40" s="322" t="str">
        <f t="shared" si="9"/>
        <v/>
      </c>
      <c r="AM40" s="323" t="str">
        <f t="shared" si="10"/>
        <v/>
      </c>
      <c r="AN40" s="10"/>
      <c r="AO40" s="10"/>
      <c r="AP40" s="10"/>
      <c r="AQ40" s="322" t="str">
        <f t="shared" si="11"/>
        <v/>
      </c>
      <c r="AR40" s="323" t="str">
        <f t="shared" si="12"/>
        <v/>
      </c>
      <c r="AS40" s="10"/>
      <c r="AT40" s="10"/>
      <c r="AU40" s="10"/>
      <c r="AV40" s="322" t="str">
        <f t="shared" si="13"/>
        <v/>
      </c>
      <c r="AW40" s="323" t="str">
        <f t="shared" si="14"/>
        <v/>
      </c>
      <c r="AX40" s="10"/>
      <c r="AY40" s="10"/>
      <c r="AZ40" s="10"/>
      <c r="BA40" s="322" t="str">
        <f t="shared" si="15"/>
        <v/>
      </c>
      <c r="BB40" s="323" t="str">
        <f t="shared" si="16"/>
        <v/>
      </c>
      <c r="BC40" s="10"/>
      <c r="BD40" s="10"/>
      <c r="BE40" s="10"/>
      <c r="BF40" s="322" t="str">
        <f t="shared" si="17"/>
        <v/>
      </c>
      <c r="BG40" s="323" t="str">
        <f t="shared" si="18"/>
        <v/>
      </c>
      <c r="BH40" s="10"/>
      <c r="BI40" s="10"/>
      <c r="BJ40" s="10"/>
      <c r="BK40" s="322" t="str">
        <f t="shared" si="19"/>
        <v/>
      </c>
      <c r="BL40" s="323" t="str">
        <f t="shared" si="20"/>
        <v/>
      </c>
      <c r="BM40" s="10"/>
      <c r="BN40" s="10"/>
      <c r="BO40" s="10"/>
      <c r="BP40" s="322" t="str">
        <f t="shared" si="21"/>
        <v/>
      </c>
      <c r="BQ40" s="323" t="str">
        <f t="shared" si="22"/>
        <v/>
      </c>
      <c r="BR40" s="10"/>
      <c r="BS40" s="10"/>
      <c r="BT40" s="10"/>
      <c r="BU40" s="322" t="str">
        <f t="shared" si="23"/>
        <v/>
      </c>
      <c r="BV40" s="323" t="str">
        <f t="shared" si="24"/>
        <v/>
      </c>
      <c r="BW40" s="10"/>
      <c r="BX40" s="10"/>
      <c r="BY40" s="10"/>
      <c r="BZ40" s="322" t="str">
        <f t="shared" si="25"/>
        <v/>
      </c>
      <c r="CA40" s="323" t="str">
        <f t="shared" si="26"/>
        <v/>
      </c>
      <c r="CB40" s="10"/>
      <c r="CC40" s="10"/>
      <c r="CD40" s="10"/>
      <c r="CE40" s="322" t="str">
        <f t="shared" si="27"/>
        <v/>
      </c>
      <c r="CF40" s="323" t="str">
        <f t="shared" si="28"/>
        <v/>
      </c>
      <c r="CG40" s="10"/>
      <c r="CH40" s="10"/>
      <c r="CI40" s="10"/>
      <c r="CJ40" s="322" t="str">
        <f t="shared" si="29"/>
        <v/>
      </c>
      <c r="CK40" s="323" t="str">
        <f t="shared" si="30"/>
        <v/>
      </c>
      <c r="CL40" s="10"/>
      <c r="CM40" s="10"/>
      <c r="CN40" s="10"/>
      <c r="CO40" s="322" t="str">
        <f t="shared" si="31"/>
        <v/>
      </c>
      <c r="CP40" s="323" t="str">
        <f t="shared" si="32"/>
        <v/>
      </c>
      <c r="CQ40" s="10"/>
      <c r="CR40" s="10"/>
      <c r="CS40" s="10"/>
      <c r="CT40" s="322" t="str">
        <f t="shared" si="33"/>
        <v/>
      </c>
      <c r="CU40" s="323" t="str">
        <f t="shared" si="34"/>
        <v/>
      </c>
      <c r="CV40" s="10"/>
      <c r="CW40" s="10"/>
      <c r="CX40" s="10"/>
      <c r="CY40" s="322" t="str">
        <f t="shared" si="35"/>
        <v/>
      </c>
      <c r="CZ40" s="323" t="str">
        <f t="shared" si="36"/>
        <v/>
      </c>
      <c r="DA40" s="10"/>
      <c r="DB40" s="10"/>
      <c r="DC40" s="10"/>
      <c r="DD40" s="322" t="str">
        <f t="shared" si="37"/>
        <v/>
      </c>
      <c r="DE40" s="323" t="str">
        <f t="shared" si="38"/>
        <v/>
      </c>
      <c r="DF40" s="10"/>
      <c r="DG40" s="10"/>
      <c r="DH40" s="10"/>
      <c r="DI40" s="322" t="str">
        <f t="shared" si="39"/>
        <v/>
      </c>
      <c r="DJ40" s="323" t="str">
        <f t="shared" si="40"/>
        <v/>
      </c>
      <c r="DK40" s="10"/>
      <c r="DL40" s="10"/>
      <c r="DM40" s="10"/>
      <c r="DN40" s="322" t="str">
        <f t="shared" si="41"/>
        <v/>
      </c>
      <c r="DO40" s="323" t="str">
        <f t="shared" si="42"/>
        <v/>
      </c>
      <c r="DP40" s="10"/>
      <c r="DQ40" s="10"/>
      <c r="DR40" s="10"/>
      <c r="DS40" s="322" t="str">
        <f t="shared" si="43"/>
        <v/>
      </c>
      <c r="DT40" s="323" t="str">
        <f t="shared" si="44"/>
        <v/>
      </c>
      <c r="DU40" s="10"/>
      <c r="DV40" s="10"/>
      <c r="DW40" s="10"/>
      <c r="DX40" s="322" t="str">
        <f t="shared" si="45"/>
        <v/>
      </c>
      <c r="DY40" s="323" t="str">
        <f t="shared" si="46"/>
        <v/>
      </c>
      <c r="DZ40" s="10"/>
      <c r="EA40" s="10"/>
      <c r="EB40" s="10"/>
      <c r="EC40" s="322" t="str">
        <f t="shared" si="47"/>
        <v/>
      </c>
      <c r="ED40" s="323" t="str">
        <f t="shared" si="48"/>
        <v/>
      </c>
      <c r="EE40" s="10"/>
      <c r="EF40" s="10"/>
      <c r="EG40" s="10"/>
      <c r="EH40" s="322" t="str">
        <f t="shared" si="49"/>
        <v/>
      </c>
      <c r="EI40" s="323" t="str">
        <f t="shared" si="50"/>
        <v/>
      </c>
      <c r="EJ40" s="10"/>
      <c r="EK40" s="10"/>
      <c r="EL40" s="10"/>
      <c r="EM40" s="10"/>
      <c r="EN40" s="10"/>
      <c r="EO40" s="10"/>
      <c r="EP40" s="10"/>
    </row>
    <row r="41" spans="1:146" ht="30" customHeight="1">
      <c r="A41" s="10"/>
      <c r="B41" s="306"/>
      <c r="C41" s="307"/>
      <c r="D41" s="46"/>
      <c r="E41" s="293"/>
      <c r="F41" s="262"/>
      <c r="G41" s="48"/>
      <c r="H41" s="16"/>
      <c r="I41" s="16"/>
      <c r="J41" s="49"/>
      <c r="K41" s="50"/>
      <c r="L41" s="49"/>
      <c r="M41" s="50"/>
      <c r="N41" s="50"/>
      <c r="O41" s="63" t="str">
        <f t="shared" si="0"/>
        <v/>
      </c>
      <c r="P41" s="10"/>
      <c r="Q41" s="10"/>
      <c r="R41" s="322" t="str">
        <f t="shared" si="1"/>
        <v/>
      </c>
      <c r="S41" s="323" t="str">
        <f t="shared" si="2"/>
        <v/>
      </c>
      <c r="T41" s="10"/>
      <c r="U41" s="10"/>
      <c r="V41" s="10"/>
      <c r="W41" s="322" t="str">
        <f t="shared" si="3"/>
        <v/>
      </c>
      <c r="X41" s="323" t="str">
        <f t="shared" si="4"/>
        <v/>
      </c>
      <c r="Y41" s="10"/>
      <c r="Z41" s="10"/>
      <c r="AA41" s="10"/>
      <c r="AB41" s="322" t="str">
        <f t="shared" si="5"/>
        <v/>
      </c>
      <c r="AC41" s="323" t="str">
        <f t="shared" si="6"/>
        <v/>
      </c>
      <c r="AD41" s="10"/>
      <c r="AE41" s="10"/>
      <c r="AF41" s="10"/>
      <c r="AG41" s="322" t="str">
        <f t="shared" si="7"/>
        <v/>
      </c>
      <c r="AH41" s="323" t="str">
        <f t="shared" si="8"/>
        <v/>
      </c>
      <c r="AI41" s="10"/>
      <c r="AJ41" s="10"/>
      <c r="AK41" s="10"/>
      <c r="AL41" s="322" t="str">
        <f t="shared" si="9"/>
        <v/>
      </c>
      <c r="AM41" s="323" t="str">
        <f t="shared" si="10"/>
        <v/>
      </c>
      <c r="AN41" s="10"/>
      <c r="AO41" s="10"/>
      <c r="AP41" s="10"/>
      <c r="AQ41" s="322" t="str">
        <f t="shared" si="11"/>
        <v/>
      </c>
      <c r="AR41" s="323" t="str">
        <f t="shared" si="12"/>
        <v/>
      </c>
      <c r="AS41" s="10"/>
      <c r="AT41" s="10"/>
      <c r="AU41" s="10"/>
      <c r="AV41" s="322" t="str">
        <f t="shared" si="13"/>
        <v/>
      </c>
      <c r="AW41" s="323" t="str">
        <f t="shared" si="14"/>
        <v/>
      </c>
      <c r="AX41" s="10"/>
      <c r="AY41" s="10"/>
      <c r="AZ41" s="10"/>
      <c r="BA41" s="322" t="str">
        <f t="shared" si="15"/>
        <v/>
      </c>
      <c r="BB41" s="323" t="str">
        <f t="shared" si="16"/>
        <v/>
      </c>
      <c r="BC41" s="10"/>
      <c r="BD41" s="10"/>
      <c r="BE41" s="10"/>
      <c r="BF41" s="322" t="str">
        <f t="shared" si="17"/>
        <v/>
      </c>
      <c r="BG41" s="323" t="str">
        <f t="shared" si="18"/>
        <v/>
      </c>
      <c r="BH41" s="10"/>
      <c r="BI41" s="10"/>
      <c r="BJ41" s="10"/>
      <c r="BK41" s="322" t="str">
        <f t="shared" si="19"/>
        <v/>
      </c>
      <c r="BL41" s="323" t="str">
        <f t="shared" si="20"/>
        <v/>
      </c>
      <c r="BM41" s="10"/>
      <c r="BN41" s="10"/>
      <c r="BO41" s="10"/>
      <c r="BP41" s="322" t="str">
        <f t="shared" si="21"/>
        <v/>
      </c>
      <c r="BQ41" s="323" t="str">
        <f t="shared" si="22"/>
        <v/>
      </c>
      <c r="BR41" s="10"/>
      <c r="BS41" s="10"/>
      <c r="BT41" s="10"/>
      <c r="BU41" s="322" t="str">
        <f t="shared" si="23"/>
        <v/>
      </c>
      <c r="BV41" s="323" t="str">
        <f t="shared" si="24"/>
        <v/>
      </c>
      <c r="BW41" s="10"/>
      <c r="BX41" s="10"/>
      <c r="BY41" s="10"/>
      <c r="BZ41" s="322" t="str">
        <f t="shared" si="25"/>
        <v/>
      </c>
      <c r="CA41" s="323" t="str">
        <f t="shared" si="26"/>
        <v/>
      </c>
      <c r="CB41" s="10"/>
      <c r="CC41" s="10"/>
      <c r="CD41" s="10"/>
      <c r="CE41" s="322" t="str">
        <f t="shared" si="27"/>
        <v/>
      </c>
      <c r="CF41" s="323" t="str">
        <f t="shared" si="28"/>
        <v/>
      </c>
      <c r="CG41" s="10"/>
      <c r="CH41" s="10"/>
      <c r="CI41" s="10"/>
      <c r="CJ41" s="322" t="str">
        <f t="shared" si="29"/>
        <v/>
      </c>
      <c r="CK41" s="323" t="str">
        <f t="shared" si="30"/>
        <v/>
      </c>
      <c r="CL41" s="10"/>
      <c r="CM41" s="10"/>
      <c r="CN41" s="10"/>
      <c r="CO41" s="322" t="str">
        <f t="shared" si="31"/>
        <v/>
      </c>
      <c r="CP41" s="323" t="str">
        <f t="shared" si="32"/>
        <v/>
      </c>
      <c r="CQ41" s="10"/>
      <c r="CR41" s="10"/>
      <c r="CS41" s="10"/>
      <c r="CT41" s="322" t="str">
        <f t="shared" si="33"/>
        <v/>
      </c>
      <c r="CU41" s="323" t="str">
        <f t="shared" si="34"/>
        <v/>
      </c>
      <c r="CV41" s="10"/>
      <c r="CW41" s="10"/>
      <c r="CX41" s="10"/>
      <c r="CY41" s="322" t="str">
        <f t="shared" si="35"/>
        <v/>
      </c>
      <c r="CZ41" s="323" t="str">
        <f t="shared" si="36"/>
        <v/>
      </c>
      <c r="DA41" s="10"/>
      <c r="DB41" s="10"/>
      <c r="DC41" s="10"/>
      <c r="DD41" s="322" t="str">
        <f t="shared" si="37"/>
        <v/>
      </c>
      <c r="DE41" s="323" t="str">
        <f t="shared" si="38"/>
        <v/>
      </c>
      <c r="DF41" s="10"/>
      <c r="DG41" s="10"/>
      <c r="DH41" s="10"/>
      <c r="DI41" s="322" t="str">
        <f t="shared" si="39"/>
        <v/>
      </c>
      <c r="DJ41" s="323" t="str">
        <f t="shared" si="40"/>
        <v/>
      </c>
      <c r="DK41" s="10"/>
      <c r="DL41" s="10"/>
      <c r="DM41" s="10"/>
      <c r="DN41" s="322" t="str">
        <f t="shared" si="41"/>
        <v/>
      </c>
      <c r="DO41" s="323" t="str">
        <f t="shared" si="42"/>
        <v/>
      </c>
      <c r="DP41" s="10"/>
      <c r="DQ41" s="10"/>
      <c r="DR41" s="10"/>
      <c r="DS41" s="322" t="str">
        <f t="shared" si="43"/>
        <v/>
      </c>
      <c r="DT41" s="323" t="str">
        <f t="shared" si="44"/>
        <v/>
      </c>
      <c r="DU41" s="10"/>
      <c r="DV41" s="10"/>
      <c r="DW41" s="10"/>
      <c r="DX41" s="322" t="str">
        <f t="shared" si="45"/>
        <v/>
      </c>
      <c r="DY41" s="323" t="str">
        <f t="shared" si="46"/>
        <v/>
      </c>
      <c r="DZ41" s="10"/>
      <c r="EA41" s="10"/>
      <c r="EB41" s="10"/>
      <c r="EC41" s="322" t="str">
        <f t="shared" si="47"/>
        <v/>
      </c>
      <c r="ED41" s="323" t="str">
        <f t="shared" si="48"/>
        <v/>
      </c>
      <c r="EE41" s="10"/>
      <c r="EF41" s="10"/>
      <c r="EG41" s="10"/>
      <c r="EH41" s="322" t="str">
        <f t="shared" si="49"/>
        <v/>
      </c>
      <c r="EI41" s="323" t="str">
        <f t="shared" si="50"/>
        <v/>
      </c>
      <c r="EJ41" s="10"/>
      <c r="EK41" s="10"/>
      <c r="EL41" s="10"/>
      <c r="EM41" s="10"/>
      <c r="EN41" s="10"/>
      <c r="EO41" s="10"/>
      <c r="EP41" s="10"/>
    </row>
    <row r="42" spans="1:146" ht="30" customHeight="1">
      <c r="A42" s="10"/>
      <c r="B42" s="306"/>
      <c r="C42" s="307"/>
      <c r="D42" s="46"/>
      <c r="E42" s="293"/>
      <c r="F42" s="262"/>
      <c r="G42" s="48"/>
      <c r="H42" s="16"/>
      <c r="I42" s="16"/>
      <c r="J42" s="49"/>
      <c r="K42" s="50"/>
      <c r="L42" s="49"/>
      <c r="M42" s="50"/>
      <c r="N42" s="50"/>
      <c r="O42" s="63" t="str">
        <f t="shared" si="0"/>
        <v/>
      </c>
      <c r="P42" s="10"/>
      <c r="Q42" s="10"/>
      <c r="R42" s="322" t="str">
        <f t="shared" si="1"/>
        <v/>
      </c>
      <c r="S42" s="323" t="str">
        <f t="shared" si="2"/>
        <v/>
      </c>
      <c r="T42" s="10"/>
      <c r="U42" s="10"/>
      <c r="V42" s="10"/>
      <c r="W42" s="322" t="str">
        <f t="shared" si="3"/>
        <v/>
      </c>
      <c r="X42" s="323" t="str">
        <f t="shared" si="4"/>
        <v/>
      </c>
      <c r="Y42" s="10"/>
      <c r="Z42" s="10"/>
      <c r="AA42" s="10"/>
      <c r="AB42" s="322" t="str">
        <f t="shared" si="5"/>
        <v/>
      </c>
      <c r="AC42" s="323" t="str">
        <f t="shared" si="6"/>
        <v/>
      </c>
      <c r="AD42" s="10"/>
      <c r="AE42" s="10"/>
      <c r="AF42" s="10"/>
      <c r="AG42" s="322" t="str">
        <f t="shared" si="7"/>
        <v/>
      </c>
      <c r="AH42" s="323" t="str">
        <f t="shared" si="8"/>
        <v/>
      </c>
      <c r="AI42" s="10"/>
      <c r="AJ42" s="10"/>
      <c r="AK42" s="10"/>
      <c r="AL42" s="322" t="str">
        <f t="shared" si="9"/>
        <v/>
      </c>
      <c r="AM42" s="323" t="str">
        <f t="shared" si="10"/>
        <v/>
      </c>
      <c r="AN42" s="10"/>
      <c r="AO42" s="10"/>
      <c r="AP42" s="10"/>
      <c r="AQ42" s="322" t="str">
        <f t="shared" si="11"/>
        <v/>
      </c>
      <c r="AR42" s="323" t="str">
        <f t="shared" si="12"/>
        <v/>
      </c>
      <c r="AS42" s="10"/>
      <c r="AT42" s="10"/>
      <c r="AU42" s="10"/>
      <c r="AV42" s="322" t="str">
        <f t="shared" si="13"/>
        <v/>
      </c>
      <c r="AW42" s="323" t="str">
        <f t="shared" si="14"/>
        <v/>
      </c>
      <c r="AX42" s="10"/>
      <c r="AY42" s="10"/>
      <c r="AZ42" s="10"/>
      <c r="BA42" s="322" t="str">
        <f t="shared" si="15"/>
        <v/>
      </c>
      <c r="BB42" s="323" t="str">
        <f t="shared" si="16"/>
        <v/>
      </c>
      <c r="BC42" s="10"/>
      <c r="BD42" s="10"/>
      <c r="BE42" s="10"/>
      <c r="BF42" s="322" t="str">
        <f t="shared" si="17"/>
        <v/>
      </c>
      <c r="BG42" s="323" t="str">
        <f t="shared" si="18"/>
        <v/>
      </c>
      <c r="BH42" s="10"/>
      <c r="BI42" s="10"/>
      <c r="BJ42" s="10"/>
      <c r="BK42" s="322" t="str">
        <f t="shared" si="19"/>
        <v/>
      </c>
      <c r="BL42" s="323" t="str">
        <f t="shared" si="20"/>
        <v/>
      </c>
      <c r="BM42" s="10"/>
      <c r="BN42" s="10"/>
      <c r="BO42" s="10"/>
      <c r="BP42" s="322" t="str">
        <f t="shared" si="21"/>
        <v/>
      </c>
      <c r="BQ42" s="323" t="str">
        <f t="shared" si="22"/>
        <v/>
      </c>
      <c r="BR42" s="10"/>
      <c r="BS42" s="10"/>
      <c r="BT42" s="10"/>
      <c r="BU42" s="322" t="str">
        <f t="shared" si="23"/>
        <v/>
      </c>
      <c r="BV42" s="323" t="str">
        <f t="shared" si="24"/>
        <v/>
      </c>
      <c r="BW42" s="10"/>
      <c r="BX42" s="10"/>
      <c r="BY42" s="10"/>
      <c r="BZ42" s="322" t="str">
        <f t="shared" si="25"/>
        <v/>
      </c>
      <c r="CA42" s="323" t="str">
        <f t="shared" si="26"/>
        <v/>
      </c>
      <c r="CB42" s="10"/>
      <c r="CC42" s="10"/>
      <c r="CD42" s="10"/>
      <c r="CE42" s="322" t="str">
        <f t="shared" si="27"/>
        <v/>
      </c>
      <c r="CF42" s="323" t="str">
        <f t="shared" si="28"/>
        <v/>
      </c>
      <c r="CG42" s="10"/>
      <c r="CH42" s="10"/>
      <c r="CI42" s="10"/>
      <c r="CJ42" s="322" t="str">
        <f t="shared" si="29"/>
        <v/>
      </c>
      <c r="CK42" s="323" t="str">
        <f t="shared" si="30"/>
        <v/>
      </c>
      <c r="CL42" s="10"/>
      <c r="CM42" s="10"/>
      <c r="CN42" s="10"/>
      <c r="CO42" s="322" t="str">
        <f t="shared" si="31"/>
        <v/>
      </c>
      <c r="CP42" s="323" t="str">
        <f t="shared" si="32"/>
        <v/>
      </c>
      <c r="CQ42" s="10"/>
      <c r="CR42" s="10"/>
      <c r="CS42" s="10"/>
      <c r="CT42" s="322" t="str">
        <f t="shared" si="33"/>
        <v/>
      </c>
      <c r="CU42" s="323" t="str">
        <f t="shared" si="34"/>
        <v/>
      </c>
      <c r="CV42" s="10"/>
      <c r="CW42" s="10"/>
      <c r="CX42" s="10"/>
      <c r="CY42" s="322" t="str">
        <f t="shared" si="35"/>
        <v/>
      </c>
      <c r="CZ42" s="323" t="str">
        <f t="shared" si="36"/>
        <v/>
      </c>
      <c r="DA42" s="10"/>
      <c r="DB42" s="10"/>
      <c r="DC42" s="10"/>
      <c r="DD42" s="322" t="str">
        <f t="shared" si="37"/>
        <v/>
      </c>
      <c r="DE42" s="323" t="str">
        <f t="shared" si="38"/>
        <v/>
      </c>
      <c r="DF42" s="10"/>
      <c r="DG42" s="10"/>
      <c r="DH42" s="10"/>
      <c r="DI42" s="322" t="str">
        <f t="shared" si="39"/>
        <v/>
      </c>
      <c r="DJ42" s="323" t="str">
        <f t="shared" si="40"/>
        <v/>
      </c>
      <c r="DK42" s="10"/>
      <c r="DL42" s="10"/>
      <c r="DM42" s="10"/>
      <c r="DN42" s="322" t="str">
        <f t="shared" si="41"/>
        <v/>
      </c>
      <c r="DO42" s="323" t="str">
        <f t="shared" si="42"/>
        <v/>
      </c>
      <c r="DP42" s="10"/>
      <c r="DQ42" s="10"/>
      <c r="DR42" s="10"/>
      <c r="DS42" s="322" t="str">
        <f t="shared" si="43"/>
        <v/>
      </c>
      <c r="DT42" s="323" t="str">
        <f t="shared" si="44"/>
        <v/>
      </c>
      <c r="DU42" s="10"/>
      <c r="DV42" s="10"/>
      <c r="DW42" s="10"/>
      <c r="DX42" s="322" t="str">
        <f t="shared" si="45"/>
        <v/>
      </c>
      <c r="DY42" s="323" t="str">
        <f t="shared" si="46"/>
        <v/>
      </c>
      <c r="DZ42" s="10"/>
      <c r="EA42" s="10"/>
      <c r="EB42" s="10"/>
      <c r="EC42" s="322" t="str">
        <f t="shared" si="47"/>
        <v/>
      </c>
      <c r="ED42" s="323" t="str">
        <f t="shared" si="48"/>
        <v/>
      </c>
      <c r="EE42" s="10"/>
      <c r="EF42" s="10"/>
      <c r="EG42" s="10"/>
      <c r="EH42" s="322" t="str">
        <f t="shared" si="49"/>
        <v/>
      </c>
      <c r="EI42" s="323" t="str">
        <f t="shared" si="50"/>
        <v/>
      </c>
      <c r="EJ42" s="10"/>
      <c r="EK42" s="10"/>
      <c r="EL42" s="10"/>
      <c r="EM42" s="10"/>
      <c r="EN42" s="10"/>
      <c r="EO42" s="10"/>
      <c r="EP42" s="10"/>
    </row>
    <row r="43" spans="1:146" ht="30" customHeight="1">
      <c r="A43" s="10"/>
      <c r="B43" s="306"/>
      <c r="C43" s="307"/>
      <c r="D43" s="46"/>
      <c r="E43" s="293"/>
      <c r="F43" s="262"/>
      <c r="G43" s="48"/>
      <c r="H43" s="16"/>
      <c r="I43" s="16"/>
      <c r="J43" s="49"/>
      <c r="K43" s="50"/>
      <c r="L43" s="49"/>
      <c r="M43" s="50"/>
      <c r="N43" s="50"/>
      <c r="O43" s="63" t="str">
        <f t="shared" si="0"/>
        <v/>
      </c>
      <c r="P43" s="10"/>
      <c r="Q43" s="10"/>
      <c r="R43" s="322" t="str">
        <f t="shared" si="1"/>
        <v/>
      </c>
      <c r="S43" s="323" t="str">
        <f t="shared" si="2"/>
        <v/>
      </c>
      <c r="T43" s="10"/>
      <c r="U43" s="10"/>
      <c r="V43" s="10"/>
      <c r="W43" s="322" t="str">
        <f t="shared" si="3"/>
        <v/>
      </c>
      <c r="X43" s="323" t="str">
        <f t="shared" si="4"/>
        <v/>
      </c>
      <c r="Y43" s="10"/>
      <c r="Z43" s="10"/>
      <c r="AA43" s="10"/>
      <c r="AB43" s="322" t="str">
        <f t="shared" si="5"/>
        <v/>
      </c>
      <c r="AC43" s="323" t="str">
        <f t="shared" si="6"/>
        <v/>
      </c>
      <c r="AD43" s="10"/>
      <c r="AE43" s="10"/>
      <c r="AF43" s="10"/>
      <c r="AG43" s="322" t="str">
        <f t="shared" si="7"/>
        <v/>
      </c>
      <c r="AH43" s="323" t="str">
        <f t="shared" si="8"/>
        <v/>
      </c>
      <c r="AI43" s="10"/>
      <c r="AJ43" s="10"/>
      <c r="AK43" s="10"/>
      <c r="AL43" s="322" t="str">
        <f t="shared" si="9"/>
        <v/>
      </c>
      <c r="AM43" s="323" t="str">
        <f t="shared" si="10"/>
        <v/>
      </c>
      <c r="AN43" s="10"/>
      <c r="AO43" s="10"/>
      <c r="AP43" s="10"/>
      <c r="AQ43" s="322" t="str">
        <f t="shared" si="11"/>
        <v/>
      </c>
      <c r="AR43" s="323" t="str">
        <f t="shared" si="12"/>
        <v/>
      </c>
      <c r="AS43" s="10"/>
      <c r="AT43" s="10"/>
      <c r="AU43" s="10"/>
      <c r="AV43" s="322" t="str">
        <f t="shared" si="13"/>
        <v/>
      </c>
      <c r="AW43" s="323" t="str">
        <f t="shared" si="14"/>
        <v/>
      </c>
      <c r="AX43" s="10"/>
      <c r="AY43" s="10"/>
      <c r="AZ43" s="10"/>
      <c r="BA43" s="322" t="str">
        <f t="shared" si="15"/>
        <v/>
      </c>
      <c r="BB43" s="323" t="str">
        <f t="shared" si="16"/>
        <v/>
      </c>
      <c r="BC43" s="10"/>
      <c r="BD43" s="10"/>
      <c r="BE43" s="10"/>
      <c r="BF43" s="322" t="str">
        <f t="shared" si="17"/>
        <v/>
      </c>
      <c r="BG43" s="323" t="str">
        <f t="shared" si="18"/>
        <v/>
      </c>
      <c r="BH43" s="10"/>
      <c r="BI43" s="10"/>
      <c r="BJ43" s="10"/>
      <c r="BK43" s="322" t="str">
        <f t="shared" si="19"/>
        <v/>
      </c>
      <c r="BL43" s="323" t="str">
        <f t="shared" si="20"/>
        <v/>
      </c>
      <c r="BM43" s="10"/>
      <c r="BN43" s="10"/>
      <c r="BO43" s="10"/>
      <c r="BP43" s="322" t="str">
        <f t="shared" si="21"/>
        <v/>
      </c>
      <c r="BQ43" s="323" t="str">
        <f t="shared" si="22"/>
        <v/>
      </c>
      <c r="BR43" s="10"/>
      <c r="BS43" s="10"/>
      <c r="BT43" s="10"/>
      <c r="BU43" s="322" t="str">
        <f t="shared" si="23"/>
        <v/>
      </c>
      <c r="BV43" s="323" t="str">
        <f t="shared" si="24"/>
        <v/>
      </c>
      <c r="BW43" s="10"/>
      <c r="BX43" s="10"/>
      <c r="BY43" s="10"/>
      <c r="BZ43" s="322" t="str">
        <f t="shared" si="25"/>
        <v/>
      </c>
      <c r="CA43" s="323" t="str">
        <f t="shared" si="26"/>
        <v/>
      </c>
      <c r="CB43" s="10"/>
      <c r="CC43" s="10"/>
      <c r="CD43" s="10"/>
      <c r="CE43" s="322" t="str">
        <f t="shared" si="27"/>
        <v/>
      </c>
      <c r="CF43" s="323" t="str">
        <f t="shared" si="28"/>
        <v/>
      </c>
      <c r="CG43" s="10"/>
      <c r="CH43" s="10"/>
      <c r="CI43" s="10"/>
      <c r="CJ43" s="322" t="str">
        <f t="shared" si="29"/>
        <v/>
      </c>
      <c r="CK43" s="323" t="str">
        <f t="shared" si="30"/>
        <v/>
      </c>
      <c r="CL43" s="10"/>
      <c r="CM43" s="10"/>
      <c r="CN43" s="10"/>
      <c r="CO43" s="322" t="str">
        <f t="shared" si="31"/>
        <v/>
      </c>
      <c r="CP43" s="323" t="str">
        <f t="shared" si="32"/>
        <v/>
      </c>
      <c r="CQ43" s="10"/>
      <c r="CR43" s="10"/>
      <c r="CS43" s="10"/>
      <c r="CT43" s="322" t="str">
        <f t="shared" si="33"/>
        <v/>
      </c>
      <c r="CU43" s="323" t="str">
        <f t="shared" si="34"/>
        <v/>
      </c>
      <c r="CV43" s="10"/>
      <c r="CW43" s="10"/>
      <c r="CX43" s="10"/>
      <c r="CY43" s="322" t="str">
        <f t="shared" si="35"/>
        <v/>
      </c>
      <c r="CZ43" s="323" t="str">
        <f t="shared" si="36"/>
        <v/>
      </c>
      <c r="DA43" s="10"/>
      <c r="DB43" s="10"/>
      <c r="DC43" s="10"/>
      <c r="DD43" s="322" t="str">
        <f t="shared" si="37"/>
        <v/>
      </c>
      <c r="DE43" s="323" t="str">
        <f t="shared" si="38"/>
        <v/>
      </c>
      <c r="DF43" s="10"/>
      <c r="DG43" s="10"/>
      <c r="DH43" s="10"/>
      <c r="DI43" s="322" t="str">
        <f t="shared" si="39"/>
        <v/>
      </c>
      <c r="DJ43" s="323" t="str">
        <f t="shared" si="40"/>
        <v/>
      </c>
      <c r="DK43" s="10"/>
      <c r="DL43" s="10"/>
      <c r="DM43" s="10"/>
      <c r="DN43" s="322" t="str">
        <f t="shared" si="41"/>
        <v/>
      </c>
      <c r="DO43" s="323" t="str">
        <f t="shared" si="42"/>
        <v/>
      </c>
      <c r="DP43" s="10"/>
      <c r="DQ43" s="10"/>
      <c r="DR43" s="10"/>
      <c r="DS43" s="322" t="str">
        <f t="shared" si="43"/>
        <v/>
      </c>
      <c r="DT43" s="323" t="str">
        <f t="shared" si="44"/>
        <v/>
      </c>
      <c r="DU43" s="10"/>
      <c r="DV43" s="10"/>
      <c r="DW43" s="10"/>
      <c r="DX43" s="322" t="str">
        <f t="shared" si="45"/>
        <v/>
      </c>
      <c r="DY43" s="323" t="str">
        <f t="shared" si="46"/>
        <v/>
      </c>
      <c r="DZ43" s="10"/>
      <c r="EA43" s="10"/>
      <c r="EB43" s="10"/>
      <c r="EC43" s="322" t="str">
        <f t="shared" si="47"/>
        <v/>
      </c>
      <c r="ED43" s="323" t="str">
        <f t="shared" si="48"/>
        <v/>
      </c>
      <c r="EE43" s="10"/>
      <c r="EF43" s="10"/>
      <c r="EG43" s="10"/>
      <c r="EH43" s="322" t="str">
        <f t="shared" si="49"/>
        <v/>
      </c>
      <c r="EI43" s="323" t="str">
        <f t="shared" si="50"/>
        <v/>
      </c>
      <c r="EJ43" s="10"/>
      <c r="EK43" s="10"/>
      <c r="EL43" s="10"/>
      <c r="EM43" s="10"/>
      <c r="EN43" s="10"/>
      <c r="EO43" s="10"/>
      <c r="EP43" s="10"/>
    </row>
    <row r="44" spans="1:146" ht="30" customHeight="1">
      <c r="A44" s="10"/>
      <c r="B44" s="306"/>
      <c r="C44" s="307"/>
      <c r="D44" s="46"/>
      <c r="E44" s="293"/>
      <c r="F44" s="262"/>
      <c r="G44" s="48"/>
      <c r="H44" s="16"/>
      <c r="I44" s="16"/>
      <c r="J44" s="49"/>
      <c r="K44" s="50"/>
      <c r="L44" s="49"/>
      <c r="M44" s="50"/>
      <c r="N44" s="50"/>
      <c r="O44" s="63" t="str">
        <f t="shared" si="0"/>
        <v/>
      </c>
      <c r="P44" s="10"/>
      <c r="Q44" s="10"/>
      <c r="R44" s="322" t="str">
        <f t="shared" si="1"/>
        <v/>
      </c>
      <c r="S44" s="323" t="str">
        <f t="shared" si="2"/>
        <v/>
      </c>
      <c r="T44" s="10"/>
      <c r="U44" s="10"/>
      <c r="V44" s="10"/>
      <c r="W44" s="322" t="str">
        <f t="shared" si="3"/>
        <v/>
      </c>
      <c r="X44" s="323" t="str">
        <f t="shared" si="4"/>
        <v/>
      </c>
      <c r="Y44" s="10"/>
      <c r="Z44" s="10"/>
      <c r="AA44" s="10"/>
      <c r="AB44" s="322" t="str">
        <f t="shared" si="5"/>
        <v/>
      </c>
      <c r="AC44" s="323" t="str">
        <f t="shared" si="6"/>
        <v/>
      </c>
      <c r="AD44" s="10"/>
      <c r="AE44" s="10"/>
      <c r="AF44" s="10"/>
      <c r="AG44" s="322" t="str">
        <f t="shared" si="7"/>
        <v/>
      </c>
      <c r="AH44" s="323" t="str">
        <f t="shared" si="8"/>
        <v/>
      </c>
      <c r="AI44" s="10"/>
      <c r="AJ44" s="10"/>
      <c r="AK44" s="10"/>
      <c r="AL44" s="322" t="str">
        <f t="shared" si="9"/>
        <v/>
      </c>
      <c r="AM44" s="323" t="str">
        <f t="shared" si="10"/>
        <v/>
      </c>
      <c r="AN44" s="10"/>
      <c r="AO44" s="10"/>
      <c r="AP44" s="10"/>
      <c r="AQ44" s="322" t="str">
        <f t="shared" si="11"/>
        <v/>
      </c>
      <c r="AR44" s="323" t="str">
        <f t="shared" si="12"/>
        <v/>
      </c>
      <c r="AS44" s="10"/>
      <c r="AT44" s="10"/>
      <c r="AU44" s="10"/>
      <c r="AV44" s="322" t="str">
        <f t="shared" si="13"/>
        <v/>
      </c>
      <c r="AW44" s="323" t="str">
        <f t="shared" si="14"/>
        <v/>
      </c>
      <c r="AX44" s="10"/>
      <c r="AY44" s="10"/>
      <c r="AZ44" s="10"/>
      <c r="BA44" s="322" t="str">
        <f t="shared" si="15"/>
        <v/>
      </c>
      <c r="BB44" s="323" t="str">
        <f t="shared" si="16"/>
        <v/>
      </c>
      <c r="BC44" s="10"/>
      <c r="BD44" s="10"/>
      <c r="BE44" s="10"/>
      <c r="BF44" s="322" t="str">
        <f t="shared" si="17"/>
        <v/>
      </c>
      <c r="BG44" s="323" t="str">
        <f t="shared" si="18"/>
        <v/>
      </c>
      <c r="BH44" s="10"/>
      <c r="BI44" s="10"/>
      <c r="BJ44" s="10"/>
      <c r="BK44" s="322" t="str">
        <f t="shared" si="19"/>
        <v/>
      </c>
      <c r="BL44" s="323" t="str">
        <f t="shared" si="20"/>
        <v/>
      </c>
      <c r="BM44" s="10"/>
      <c r="BN44" s="10"/>
      <c r="BO44" s="10"/>
      <c r="BP44" s="322" t="str">
        <f t="shared" si="21"/>
        <v/>
      </c>
      <c r="BQ44" s="323" t="str">
        <f t="shared" si="22"/>
        <v/>
      </c>
      <c r="BR44" s="10"/>
      <c r="BS44" s="10"/>
      <c r="BT44" s="10"/>
      <c r="BU44" s="322" t="str">
        <f t="shared" si="23"/>
        <v/>
      </c>
      <c r="BV44" s="323" t="str">
        <f t="shared" si="24"/>
        <v/>
      </c>
      <c r="BW44" s="10"/>
      <c r="BX44" s="10"/>
      <c r="BY44" s="10"/>
      <c r="BZ44" s="322" t="str">
        <f t="shared" si="25"/>
        <v/>
      </c>
      <c r="CA44" s="323" t="str">
        <f t="shared" si="26"/>
        <v/>
      </c>
      <c r="CB44" s="10"/>
      <c r="CC44" s="10"/>
      <c r="CD44" s="10"/>
      <c r="CE44" s="322" t="str">
        <f t="shared" si="27"/>
        <v/>
      </c>
      <c r="CF44" s="323" t="str">
        <f t="shared" si="28"/>
        <v/>
      </c>
      <c r="CG44" s="10"/>
      <c r="CH44" s="10"/>
      <c r="CI44" s="10"/>
      <c r="CJ44" s="322" t="str">
        <f t="shared" si="29"/>
        <v/>
      </c>
      <c r="CK44" s="323" t="str">
        <f t="shared" si="30"/>
        <v/>
      </c>
      <c r="CL44" s="10"/>
      <c r="CM44" s="10"/>
      <c r="CN44" s="10"/>
      <c r="CO44" s="322" t="str">
        <f t="shared" si="31"/>
        <v/>
      </c>
      <c r="CP44" s="323" t="str">
        <f t="shared" si="32"/>
        <v/>
      </c>
      <c r="CQ44" s="10"/>
      <c r="CR44" s="10"/>
      <c r="CS44" s="10"/>
      <c r="CT44" s="322" t="str">
        <f t="shared" si="33"/>
        <v/>
      </c>
      <c r="CU44" s="323" t="str">
        <f t="shared" si="34"/>
        <v/>
      </c>
      <c r="CV44" s="10"/>
      <c r="CW44" s="10"/>
      <c r="CX44" s="10"/>
      <c r="CY44" s="322" t="str">
        <f t="shared" si="35"/>
        <v/>
      </c>
      <c r="CZ44" s="323" t="str">
        <f t="shared" si="36"/>
        <v/>
      </c>
      <c r="DA44" s="10"/>
      <c r="DB44" s="10"/>
      <c r="DC44" s="10"/>
      <c r="DD44" s="322" t="str">
        <f t="shared" si="37"/>
        <v/>
      </c>
      <c r="DE44" s="323" t="str">
        <f t="shared" si="38"/>
        <v/>
      </c>
      <c r="DF44" s="10"/>
      <c r="DG44" s="10"/>
      <c r="DH44" s="10"/>
      <c r="DI44" s="322" t="str">
        <f t="shared" si="39"/>
        <v/>
      </c>
      <c r="DJ44" s="323" t="str">
        <f t="shared" si="40"/>
        <v/>
      </c>
      <c r="DK44" s="10"/>
      <c r="DL44" s="10"/>
      <c r="DM44" s="10"/>
      <c r="DN44" s="322" t="str">
        <f t="shared" si="41"/>
        <v/>
      </c>
      <c r="DO44" s="323" t="str">
        <f t="shared" si="42"/>
        <v/>
      </c>
      <c r="DP44" s="10"/>
      <c r="DQ44" s="10"/>
      <c r="DR44" s="10"/>
      <c r="DS44" s="322" t="str">
        <f t="shared" si="43"/>
        <v/>
      </c>
      <c r="DT44" s="323" t="str">
        <f t="shared" si="44"/>
        <v/>
      </c>
      <c r="DU44" s="10"/>
      <c r="DV44" s="10"/>
      <c r="DW44" s="10"/>
      <c r="DX44" s="322" t="str">
        <f t="shared" si="45"/>
        <v/>
      </c>
      <c r="DY44" s="323" t="str">
        <f t="shared" si="46"/>
        <v/>
      </c>
      <c r="DZ44" s="10"/>
      <c r="EA44" s="10"/>
      <c r="EB44" s="10"/>
      <c r="EC44" s="322" t="str">
        <f t="shared" si="47"/>
        <v/>
      </c>
      <c r="ED44" s="323" t="str">
        <f t="shared" si="48"/>
        <v/>
      </c>
      <c r="EE44" s="10"/>
      <c r="EF44" s="10"/>
      <c r="EG44" s="10"/>
      <c r="EH44" s="322" t="str">
        <f t="shared" si="49"/>
        <v/>
      </c>
      <c r="EI44" s="323" t="str">
        <f t="shared" si="50"/>
        <v/>
      </c>
      <c r="EJ44" s="10"/>
      <c r="EK44" s="10"/>
      <c r="EL44" s="10"/>
      <c r="EM44" s="10"/>
      <c r="EN44" s="10"/>
      <c r="EO44" s="10"/>
      <c r="EP44" s="10"/>
    </row>
    <row r="45" spans="1:146" ht="30" customHeight="1">
      <c r="A45" s="10"/>
      <c r="B45" s="306"/>
      <c r="C45" s="307"/>
      <c r="D45" s="46"/>
      <c r="E45" s="293"/>
      <c r="F45" s="262"/>
      <c r="G45" s="48"/>
      <c r="H45" s="16"/>
      <c r="I45" s="16"/>
      <c r="J45" s="49"/>
      <c r="K45" s="50"/>
      <c r="L45" s="49"/>
      <c r="M45" s="50"/>
      <c r="N45" s="50"/>
      <c r="O45" s="63" t="str">
        <f t="shared" si="0"/>
        <v/>
      </c>
      <c r="P45" s="10"/>
      <c r="Q45" s="10"/>
      <c r="R45" s="322" t="str">
        <f t="shared" si="1"/>
        <v/>
      </c>
      <c r="S45" s="323" t="str">
        <f t="shared" si="2"/>
        <v/>
      </c>
      <c r="T45" s="10"/>
      <c r="U45" s="10"/>
      <c r="V45" s="10"/>
      <c r="W45" s="322" t="str">
        <f t="shared" si="3"/>
        <v/>
      </c>
      <c r="X45" s="323" t="str">
        <f t="shared" si="4"/>
        <v/>
      </c>
      <c r="Y45" s="10"/>
      <c r="Z45" s="10"/>
      <c r="AA45" s="10"/>
      <c r="AB45" s="322" t="str">
        <f t="shared" si="5"/>
        <v/>
      </c>
      <c r="AC45" s="323" t="str">
        <f t="shared" si="6"/>
        <v/>
      </c>
      <c r="AD45" s="10"/>
      <c r="AE45" s="10"/>
      <c r="AF45" s="10"/>
      <c r="AG45" s="322" t="str">
        <f t="shared" si="7"/>
        <v/>
      </c>
      <c r="AH45" s="323" t="str">
        <f t="shared" si="8"/>
        <v/>
      </c>
      <c r="AI45" s="10"/>
      <c r="AJ45" s="10"/>
      <c r="AK45" s="10"/>
      <c r="AL45" s="322" t="str">
        <f t="shared" si="9"/>
        <v/>
      </c>
      <c r="AM45" s="323" t="str">
        <f t="shared" si="10"/>
        <v/>
      </c>
      <c r="AN45" s="10"/>
      <c r="AO45" s="10"/>
      <c r="AP45" s="10"/>
      <c r="AQ45" s="322" t="str">
        <f t="shared" si="11"/>
        <v/>
      </c>
      <c r="AR45" s="323" t="str">
        <f t="shared" si="12"/>
        <v/>
      </c>
      <c r="AS45" s="10"/>
      <c r="AT45" s="10"/>
      <c r="AU45" s="10"/>
      <c r="AV45" s="322" t="str">
        <f t="shared" si="13"/>
        <v/>
      </c>
      <c r="AW45" s="323" t="str">
        <f t="shared" si="14"/>
        <v/>
      </c>
      <c r="AX45" s="10"/>
      <c r="AY45" s="10"/>
      <c r="AZ45" s="10"/>
      <c r="BA45" s="322" t="str">
        <f t="shared" si="15"/>
        <v/>
      </c>
      <c r="BB45" s="323" t="str">
        <f t="shared" si="16"/>
        <v/>
      </c>
      <c r="BC45" s="10"/>
      <c r="BD45" s="10"/>
      <c r="BE45" s="10"/>
      <c r="BF45" s="322" t="str">
        <f t="shared" si="17"/>
        <v/>
      </c>
      <c r="BG45" s="323" t="str">
        <f t="shared" si="18"/>
        <v/>
      </c>
      <c r="BH45" s="10"/>
      <c r="BI45" s="10"/>
      <c r="BJ45" s="10"/>
      <c r="BK45" s="322" t="str">
        <f t="shared" si="19"/>
        <v/>
      </c>
      <c r="BL45" s="323" t="str">
        <f t="shared" si="20"/>
        <v/>
      </c>
      <c r="BM45" s="10"/>
      <c r="BN45" s="10"/>
      <c r="BO45" s="10"/>
      <c r="BP45" s="322" t="str">
        <f t="shared" si="21"/>
        <v/>
      </c>
      <c r="BQ45" s="323" t="str">
        <f t="shared" si="22"/>
        <v/>
      </c>
      <c r="BR45" s="10"/>
      <c r="BS45" s="10"/>
      <c r="BT45" s="10"/>
      <c r="BU45" s="322" t="str">
        <f t="shared" si="23"/>
        <v/>
      </c>
      <c r="BV45" s="323" t="str">
        <f t="shared" si="24"/>
        <v/>
      </c>
      <c r="BW45" s="10"/>
      <c r="BX45" s="10"/>
      <c r="BY45" s="10"/>
      <c r="BZ45" s="322" t="str">
        <f t="shared" si="25"/>
        <v/>
      </c>
      <c r="CA45" s="323" t="str">
        <f t="shared" si="26"/>
        <v/>
      </c>
      <c r="CB45" s="10"/>
      <c r="CC45" s="10"/>
      <c r="CD45" s="10"/>
      <c r="CE45" s="322" t="str">
        <f t="shared" si="27"/>
        <v/>
      </c>
      <c r="CF45" s="323" t="str">
        <f t="shared" si="28"/>
        <v/>
      </c>
      <c r="CG45" s="10"/>
      <c r="CH45" s="10"/>
      <c r="CI45" s="10"/>
      <c r="CJ45" s="322" t="str">
        <f t="shared" si="29"/>
        <v/>
      </c>
      <c r="CK45" s="323" t="str">
        <f t="shared" si="30"/>
        <v/>
      </c>
      <c r="CL45" s="10"/>
      <c r="CM45" s="10"/>
      <c r="CN45" s="10"/>
      <c r="CO45" s="322" t="str">
        <f t="shared" si="31"/>
        <v/>
      </c>
      <c r="CP45" s="323" t="str">
        <f t="shared" si="32"/>
        <v/>
      </c>
      <c r="CQ45" s="10"/>
      <c r="CR45" s="10"/>
      <c r="CS45" s="10"/>
      <c r="CT45" s="322" t="str">
        <f t="shared" si="33"/>
        <v/>
      </c>
      <c r="CU45" s="323" t="str">
        <f t="shared" si="34"/>
        <v/>
      </c>
      <c r="CV45" s="10"/>
      <c r="CW45" s="10"/>
      <c r="CX45" s="10"/>
      <c r="CY45" s="322" t="str">
        <f t="shared" si="35"/>
        <v/>
      </c>
      <c r="CZ45" s="323" t="str">
        <f t="shared" si="36"/>
        <v/>
      </c>
      <c r="DA45" s="10"/>
      <c r="DB45" s="10"/>
      <c r="DC45" s="10"/>
      <c r="DD45" s="322" t="str">
        <f t="shared" si="37"/>
        <v/>
      </c>
      <c r="DE45" s="323" t="str">
        <f t="shared" si="38"/>
        <v/>
      </c>
      <c r="DF45" s="10"/>
      <c r="DG45" s="10"/>
      <c r="DH45" s="10"/>
      <c r="DI45" s="322" t="str">
        <f t="shared" si="39"/>
        <v/>
      </c>
      <c r="DJ45" s="323" t="str">
        <f t="shared" si="40"/>
        <v/>
      </c>
      <c r="DK45" s="10"/>
      <c r="DL45" s="10"/>
      <c r="DM45" s="10"/>
      <c r="DN45" s="322" t="str">
        <f t="shared" si="41"/>
        <v/>
      </c>
      <c r="DO45" s="323" t="str">
        <f t="shared" si="42"/>
        <v/>
      </c>
      <c r="DP45" s="10"/>
      <c r="DQ45" s="10"/>
      <c r="DR45" s="10"/>
      <c r="DS45" s="322" t="str">
        <f t="shared" si="43"/>
        <v/>
      </c>
      <c r="DT45" s="323" t="str">
        <f t="shared" si="44"/>
        <v/>
      </c>
      <c r="DU45" s="10"/>
      <c r="DV45" s="10"/>
      <c r="DW45" s="10"/>
      <c r="DX45" s="322" t="str">
        <f t="shared" si="45"/>
        <v/>
      </c>
      <c r="DY45" s="323" t="str">
        <f t="shared" si="46"/>
        <v/>
      </c>
      <c r="DZ45" s="10"/>
      <c r="EA45" s="10"/>
      <c r="EB45" s="10"/>
      <c r="EC45" s="322" t="str">
        <f t="shared" si="47"/>
        <v/>
      </c>
      <c r="ED45" s="323" t="str">
        <f t="shared" si="48"/>
        <v/>
      </c>
      <c r="EE45" s="10"/>
      <c r="EF45" s="10"/>
      <c r="EG45" s="10"/>
      <c r="EH45" s="322" t="str">
        <f t="shared" si="49"/>
        <v/>
      </c>
      <c r="EI45" s="323" t="str">
        <f t="shared" si="50"/>
        <v/>
      </c>
      <c r="EJ45" s="10"/>
      <c r="EK45" s="10"/>
      <c r="EL45" s="10"/>
      <c r="EM45" s="10"/>
      <c r="EN45" s="10"/>
      <c r="EO45" s="10"/>
      <c r="EP45" s="10"/>
    </row>
    <row r="46" spans="1:146" ht="30" customHeight="1">
      <c r="A46" s="10"/>
      <c r="B46" s="306"/>
      <c r="C46" s="307"/>
      <c r="D46" s="46"/>
      <c r="E46" s="293"/>
      <c r="F46" s="262"/>
      <c r="G46" s="48"/>
      <c r="H46" s="16"/>
      <c r="I46" s="16"/>
      <c r="J46" s="49"/>
      <c r="K46" s="50"/>
      <c r="L46" s="49"/>
      <c r="M46" s="50"/>
      <c r="N46" s="50"/>
      <c r="O46" s="63" t="str">
        <f t="shared" si="0"/>
        <v/>
      </c>
      <c r="P46" s="10"/>
      <c r="Q46" s="10"/>
      <c r="R46" s="322" t="str">
        <f t="shared" si="1"/>
        <v/>
      </c>
      <c r="S46" s="323" t="str">
        <f t="shared" si="2"/>
        <v/>
      </c>
      <c r="T46" s="10"/>
      <c r="U46" s="10"/>
      <c r="V46" s="10"/>
      <c r="W46" s="322" t="str">
        <f t="shared" si="3"/>
        <v/>
      </c>
      <c r="X46" s="323" t="str">
        <f t="shared" si="4"/>
        <v/>
      </c>
      <c r="Y46" s="10"/>
      <c r="Z46" s="10"/>
      <c r="AA46" s="10"/>
      <c r="AB46" s="322" t="str">
        <f t="shared" si="5"/>
        <v/>
      </c>
      <c r="AC46" s="323" t="str">
        <f t="shared" si="6"/>
        <v/>
      </c>
      <c r="AD46" s="10"/>
      <c r="AE46" s="10"/>
      <c r="AF46" s="10"/>
      <c r="AG46" s="322" t="str">
        <f t="shared" si="7"/>
        <v/>
      </c>
      <c r="AH46" s="323" t="str">
        <f t="shared" si="8"/>
        <v/>
      </c>
      <c r="AI46" s="10"/>
      <c r="AJ46" s="10"/>
      <c r="AK46" s="10"/>
      <c r="AL46" s="322" t="str">
        <f t="shared" si="9"/>
        <v/>
      </c>
      <c r="AM46" s="323" t="str">
        <f t="shared" si="10"/>
        <v/>
      </c>
      <c r="AN46" s="10"/>
      <c r="AO46" s="10"/>
      <c r="AP46" s="10"/>
      <c r="AQ46" s="322" t="str">
        <f t="shared" si="11"/>
        <v/>
      </c>
      <c r="AR46" s="323" t="str">
        <f t="shared" si="12"/>
        <v/>
      </c>
      <c r="AS46" s="10"/>
      <c r="AT46" s="10"/>
      <c r="AU46" s="10"/>
      <c r="AV46" s="322" t="str">
        <f t="shared" si="13"/>
        <v/>
      </c>
      <c r="AW46" s="323" t="str">
        <f t="shared" si="14"/>
        <v/>
      </c>
      <c r="AX46" s="10"/>
      <c r="AY46" s="10"/>
      <c r="AZ46" s="10"/>
      <c r="BA46" s="322" t="str">
        <f t="shared" si="15"/>
        <v/>
      </c>
      <c r="BB46" s="323" t="str">
        <f t="shared" si="16"/>
        <v/>
      </c>
      <c r="BC46" s="10"/>
      <c r="BD46" s="10"/>
      <c r="BE46" s="10"/>
      <c r="BF46" s="322" t="str">
        <f t="shared" si="17"/>
        <v/>
      </c>
      <c r="BG46" s="323" t="str">
        <f t="shared" si="18"/>
        <v/>
      </c>
      <c r="BH46" s="10"/>
      <c r="BI46" s="10"/>
      <c r="BJ46" s="10"/>
      <c r="BK46" s="322" t="str">
        <f t="shared" si="19"/>
        <v/>
      </c>
      <c r="BL46" s="323" t="str">
        <f t="shared" si="20"/>
        <v/>
      </c>
      <c r="BM46" s="10"/>
      <c r="BN46" s="10"/>
      <c r="BO46" s="10"/>
      <c r="BP46" s="322" t="str">
        <f t="shared" si="21"/>
        <v/>
      </c>
      <c r="BQ46" s="323" t="str">
        <f t="shared" si="22"/>
        <v/>
      </c>
      <c r="BR46" s="10"/>
      <c r="BS46" s="10"/>
      <c r="BT46" s="10"/>
      <c r="BU46" s="322" t="str">
        <f t="shared" si="23"/>
        <v/>
      </c>
      <c r="BV46" s="323" t="str">
        <f t="shared" si="24"/>
        <v/>
      </c>
      <c r="BW46" s="10"/>
      <c r="BX46" s="10"/>
      <c r="BY46" s="10"/>
      <c r="BZ46" s="322" t="str">
        <f t="shared" si="25"/>
        <v/>
      </c>
      <c r="CA46" s="323" t="str">
        <f t="shared" si="26"/>
        <v/>
      </c>
      <c r="CB46" s="10"/>
      <c r="CC46" s="10"/>
      <c r="CD46" s="10"/>
      <c r="CE46" s="322" t="str">
        <f t="shared" si="27"/>
        <v/>
      </c>
      <c r="CF46" s="323" t="str">
        <f t="shared" si="28"/>
        <v/>
      </c>
      <c r="CG46" s="10"/>
      <c r="CH46" s="10"/>
      <c r="CI46" s="10"/>
      <c r="CJ46" s="322" t="str">
        <f t="shared" si="29"/>
        <v/>
      </c>
      <c r="CK46" s="323" t="str">
        <f t="shared" si="30"/>
        <v/>
      </c>
      <c r="CL46" s="10"/>
      <c r="CM46" s="10"/>
      <c r="CN46" s="10"/>
      <c r="CO46" s="322" t="str">
        <f t="shared" si="31"/>
        <v/>
      </c>
      <c r="CP46" s="323" t="str">
        <f t="shared" si="32"/>
        <v/>
      </c>
      <c r="CQ46" s="10"/>
      <c r="CR46" s="10"/>
      <c r="CS46" s="10"/>
      <c r="CT46" s="322" t="str">
        <f t="shared" si="33"/>
        <v/>
      </c>
      <c r="CU46" s="323" t="str">
        <f t="shared" si="34"/>
        <v/>
      </c>
      <c r="CV46" s="10"/>
      <c r="CW46" s="10"/>
      <c r="CX46" s="10"/>
      <c r="CY46" s="322" t="str">
        <f t="shared" si="35"/>
        <v/>
      </c>
      <c r="CZ46" s="323" t="str">
        <f t="shared" si="36"/>
        <v/>
      </c>
      <c r="DA46" s="10"/>
      <c r="DB46" s="10"/>
      <c r="DC46" s="10"/>
      <c r="DD46" s="322" t="str">
        <f t="shared" si="37"/>
        <v/>
      </c>
      <c r="DE46" s="323" t="str">
        <f t="shared" si="38"/>
        <v/>
      </c>
      <c r="DF46" s="10"/>
      <c r="DG46" s="10"/>
      <c r="DH46" s="10"/>
      <c r="DI46" s="322" t="str">
        <f t="shared" si="39"/>
        <v/>
      </c>
      <c r="DJ46" s="323" t="str">
        <f t="shared" si="40"/>
        <v/>
      </c>
      <c r="DK46" s="10"/>
      <c r="DL46" s="10"/>
      <c r="DM46" s="10"/>
      <c r="DN46" s="322" t="str">
        <f t="shared" si="41"/>
        <v/>
      </c>
      <c r="DO46" s="323" t="str">
        <f t="shared" si="42"/>
        <v/>
      </c>
      <c r="DP46" s="10"/>
      <c r="DQ46" s="10"/>
      <c r="DR46" s="10"/>
      <c r="DS46" s="322" t="str">
        <f t="shared" si="43"/>
        <v/>
      </c>
      <c r="DT46" s="323" t="str">
        <f t="shared" si="44"/>
        <v/>
      </c>
      <c r="DU46" s="10"/>
      <c r="DV46" s="10"/>
      <c r="DW46" s="10"/>
      <c r="DX46" s="322" t="str">
        <f t="shared" si="45"/>
        <v/>
      </c>
      <c r="DY46" s="323" t="str">
        <f t="shared" si="46"/>
        <v/>
      </c>
      <c r="DZ46" s="10"/>
      <c r="EA46" s="10"/>
      <c r="EB46" s="10"/>
      <c r="EC46" s="322" t="str">
        <f t="shared" si="47"/>
        <v/>
      </c>
      <c r="ED46" s="323" t="str">
        <f t="shared" si="48"/>
        <v/>
      </c>
      <c r="EE46" s="10"/>
      <c r="EF46" s="10"/>
      <c r="EG46" s="10"/>
      <c r="EH46" s="322" t="str">
        <f t="shared" si="49"/>
        <v/>
      </c>
      <c r="EI46" s="323" t="str">
        <f t="shared" si="50"/>
        <v/>
      </c>
      <c r="EJ46" s="10"/>
      <c r="EK46" s="10"/>
      <c r="EL46" s="10"/>
      <c r="EM46" s="10"/>
      <c r="EN46" s="10"/>
      <c r="EO46" s="10"/>
      <c r="EP46" s="10"/>
    </row>
    <row r="47" spans="1:146" ht="30" customHeight="1">
      <c r="A47" s="10"/>
      <c r="B47" s="306"/>
      <c r="C47" s="307"/>
      <c r="D47" s="46"/>
      <c r="E47" s="293"/>
      <c r="F47" s="262"/>
      <c r="G47" s="48"/>
      <c r="H47" s="16"/>
      <c r="I47" s="16"/>
      <c r="J47" s="49"/>
      <c r="K47" s="50"/>
      <c r="L47" s="49"/>
      <c r="M47" s="50"/>
      <c r="N47" s="50"/>
      <c r="O47" s="63" t="str">
        <f t="shared" si="0"/>
        <v/>
      </c>
      <c r="P47" s="10"/>
      <c r="Q47" s="10"/>
      <c r="R47" s="322" t="str">
        <f t="shared" si="1"/>
        <v/>
      </c>
      <c r="S47" s="323" t="str">
        <f t="shared" si="2"/>
        <v/>
      </c>
      <c r="T47" s="10"/>
      <c r="U47" s="10"/>
      <c r="V47" s="10"/>
      <c r="W47" s="322" t="str">
        <f t="shared" si="3"/>
        <v/>
      </c>
      <c r="X47" s="323" t="str">
        <f t="shared" si="4"/>
        <v/>
      </c>
      <c r="Y47" s="10"/>
      <c r="Z47" s="10"/>
      <c r="AA47" s="10"/>
      <c r="AB47" s="322" t="str">
        <f t="shared" si="5"/>
        <v/>
      </c>
      <c r="AC47" s="323" t="str">
        <f t="shared" si="6"/>
        <v/>
      </c>
      <c r="AD47" s="10"/>
      <c r="AE47" s="10"/>
      <c r="AF47" s="10"/>
      <c r="AG47" s="322" t="str">
        <f t="shared" si="7"/>
        <v/>
      </c>
      <c r="AH47" s="323" t="str">
        <f t="shared" si="8"/>
        <v/>
      </c>
      <c r="AI47" s="10"/>
      <c r="AJ47" s="10"/>
      <c r="AK47" s="10"/>
      <c r="AL47" s="322" t="str">
        <f t="shared" si="9"/>
        <v/>
      </c>
      <c r="AM47" s="323" t="str">
        <f t="shared" si="10"/>
        <v/>
      </c>
      <c r="AN47" s="10"/>
      <c r="AO47" s="10"/>
      <c r="AP47" s="10"/>
      <c r="AQ47" s="322" t="str">
        <f t="shared" si="11"/>
        <v/>
      </c>
      <c r="AR47" s="323" t="str">
        <f t="shared" si="12"/>
        <v/>
      </c>
      <c r="AS47" s="10"/>
      <c r="AT47" s="10"/>
      <c r="AU47" s="10"/>
      <c r="AV47" s="322" t="str">
        <f t="shared" si="13"/>
        <v/>
      </c>
      <c r="AW47" s="323" t="str">
        <f t="shared" si="14"/>
        <v/>
      </c>
      <c r="AX47" s="10"/>
      <c r="AY47" s="10"/>
      <c r="AZ47" s="10"/>
      <c r="BA47" s="322" t="str">
        <f t="shared" si="15"/>
        <v/>
      </c>
      <c r="BB47" s="323" t="str">
        <f t="shared" si="16"/>
        <v/>
      </c>
      <c r="BC47" s="10"/>
      <c r="BD47" s="10"/>
      <c r="BE47" s="10"/>
      <c r="BF47" s="322" t="str">
        <f t="shared" si="17"/>
        <v/>
      </c>
      <c r="BG47" s="323" t="str">
        <f t="shared" si="18"/>
        <v/>
      </c>
      <c r="BH47" s="10"/>
      <c r="BI47" s="10"/>
      <c r="BJ47" s="10"/>
      <c r="BK47" s="322" t="str">
        <f t="shared" si="19"/>
        <v/>
      </c>
      <c r="BL47" s="323" t="str">
        <f t="shared" si="20"/>
        <v/>
      </c>
      <c r="BM47" s="10"/>
      <c r="BN47" s="10"/>
      <c r="BO47" s="10"/>
      <c r="BP47" s="322" t="str">
        <f t="shared" si="21"/>
        <v/>
      </c>
      <c r="BQ47" s="323" t="str">
        <f t="shared" si="22"/>
        <v/>
      </c>
      <c r="BR47" s="10"/>
      <c r="BS47" s="10"/>
      <c r="BT47" s="10"/>
      <c r="BU47" s="322" t="str">
        <f t="shared" si="23"/>
        <v/>
      </c>
      <c r="BV47" s="323" t="str">
        <f t="shared" si="24"/>
        <v/>
      </c>
      <c r="BW47" s="10"/>
      <c r="BX47" s="10"/>
      <c r="BY47" s="10"/>
      <c r="BZ47" s="322" t="str">
        <f t="shared" si="25"/>
        <v/>
      </c>
      <c r="CA47" s="323" t="str">
        <f t="shared" si="26"/>
        <v/>
      </c>
      <c r="CB47" s="10"/>
      <c r="CC47" s="10"/>
      <c r="CD47" s="10"/>
      <c r="CE47" s="322" t="str">
        <f t="shared" si="27"/>
        <v/>
      </c>
      <c r="CF47" s="323" t="str">
        <f t="shared" si="28"/>
        <v/>
      </c>
      <c r="CG47" s="10"/>
      <c r="CH47" s="10"/>
      <c r="CI47" s="10"/>
      <c r="CJ47" s="322" t="str">
        <f t="shared" si="29"/>
        <v/>
      </c>
      <c r="CK47" s="323" t="str">
        <f t="shared" si="30"/>
        <v/>
      </c>
      <c r="CL47" s="10"/>
      <c r="CM47" s="10"/>
      <c r="CN47" s="10"/>
      <c r="CO47" s="322" t="str">
        <f t="shared" si="31"/>
        <v/>
      </c>
      <c r="CP47" s="323" t="str">
        <f t="shared" si="32"/>
        <v/>
      </c>
      <c r="CQ47" s="10"/>
      <c r="CR47" s="10"/>
      <c r="CS47" s="10"/>
      <c r="CT47" s="322" t="str">
        <f t="shared" si="33"/>
        <v/>
      </c>
      <c r="CU47" s="323" t="str">
        <f t="shared" si="34"/>
        <v/>
      </c>
      <c r="CV47" s="10"/>
      <c r="CW47" s="10"/>
      <c r="CX47" s="10"/>
      <c r="CY47" s="322" t="str">
        <f t="shared" si="35"/>
        <v/>
      </c>
      <c r="CZ47" s="323" t="str">
        <f t="shared" si="36"/>
        <v/>
      </c>
      <c r="DA47" s="10"/>
      <c r="DB47" s="10"/>
      <c r="DC47" s="10"/>
      <c r="DD47" s="322" t="str">
        <f t="shared" si="37"/>
        <v/>
      </c>
      <c r="DE47" s="323" t="str">
        <f t="shared" si="38"/>
        <v/>
      </c>
      <c r="DF47" s="10"/>
      <c r="DG47" s="10"/>
      <c r="DH47" s="10"/>
      <c r="DI47" s="322" t="str">
        <f t="shared" si="39"/>
        <v/>
      </c>
      <c r="DJ47" s="323" t="str">
        <f t="shared" si="40"/>
        <v/>
      </c>
      <c r="DK47" s="10"/>
      <c r="DL47" s="10"/>
      <c r="DM47" s="10"/>
      <c r="DN47" s="322" t="str">
        <f t="shared" si="41"/>
        <v/>
      </c>
      <c r="DO47" s="323" t="str">
        <f t="shared" si="42"/>
        <v/>
      </c>
      <c r="DP47" s="10"/>
      <c r="DQ47" s="10"/>
      <c r="DR47" s="10"/>
      <c r="DS47" s="322" t="str">
        <f t="shared" si="43"/>
        <v/>
      </c>
      <c r="DT47" s="323" t="str">
        <f t="shared" si="44"/>
        <v/>
      </c>
      <c r="DU47" s="10"/>
      <c r="DV47" s="10"/>
      <c r="DW47" s="10"/>
      <c r="DX47" s="322" t="str">
        <f t="shared" si="45"/>
        <v/>
      </c>
      <c r="DY47" s="323" t="str">
        <f t="shared" si="46"/>
        <v/>
      </c>
      <c r="DZ47" s="10"/>
      <c r="EA47" s="10"/>
      <c r="EB47" s="10"/>
      <c r="EC47" s="322" t="str">
        <f t="shared" si="47"/>
        <v/>
      </c>
      <c r="ED47" s="323" t="str">
        <f t="shared" si="48"/>
        <v/>
      </c>
      <c r="EE47" s="10"/>
      <c r="EF47" s="10"/>
      <c r="EG47" s="10"/>
      <c r="EH47" s="322" t="str">
        <f t="shared" si="49"/>
        <v/>
      </c>
      <c r="EI47" s="323" t="str">
        <f t="shared" si="50"/>
        <v/>
      </c>
      <c r="EJ47" s="10"/>
      <c r="EK47" s="10"/>
      <c r="EL47" s="10"/>
      <c r="EM47" s="10"/>
      <c r="EN47" s="10"/>
      <c r="EO47" s="10"/>
      <c r="EP47" s="10"/>
    </row>
    <row r="48" spans="1:146" ht="30" customHeight="1">
      <c r="A48" s="10"/>
      <c r="B48" s="306"/>
      <c r="C48" s="307"/>
      <c r="D48" s="46"/>
      <c r="E48" s="293"/>
      <c r="F48" s="262"/>
      <c r="G48" s="48"/>
      <c r="H48" s="16"/>
      <c r="I48" s="16"/>
      <c r="J48" s="49"/>
      <c r="K48" s="50"/>
      <c r="L48" s="49"/>
      <c r="M48" s="50"/>
      <c r="N48" s="50"/>
      <c r="O48" s="63" t="str">
        <f t="shared" si="0"/>
        <v/>
      </c>
      <c r="P48" s="10"/>
      <c r="Q48" s="10"/>
      <c r="R48" s="322" t="str">
        <f t="shared" si="1"/>
        <v/>
      </c>
      <c r="S48" s="323" t="str">
        <f t="shared" si="2"/>
        <v/>
      </c>
      <c r="T48" s="10"/>
      <c r="U48" s="10"/>
      <c r="V48" s="10"/>
      <c r="W48" s="322" t="str">
        <f t="shared" si="3"/>
        <v/>
      </c>
      <c r="X48" s="323" t="str">
        <f t="shared" si="4"/>
        <v/>
      </c>
      <c r="Y48" s="10"/>
      <c r="Z48" s="10"/>
      <c r="AA48" s="10"/>
      <c r="AB48" s="322" t="str">
        <f t="shared" si="5"/>
        <v/>
      </c>
      <c r="AC48" s="323" t="str">
        <f t="shared" si="6"/>
        <v/>
      </c>
      <c r="AD48" s="10"/>
      <c r="AE48" s="10"/>
      <c r="AF48" s="10"/>
      <c r="AG48" s="322" t="str">
        <f t="shared" si="7"/>
        <v/>
      </c>
      <c r="AH48" s="323" t="str">
        <f t="shared" si="8"/>
        <v/>
      </c>
      <c r="AI48" s="10"/>
      <c r="AJ48" s="10"/>
      <c r="AK48" s="10"/>
      <c r="AL48" s="322" t="str">
        <f t="shared" si="9"/>
        <v/>
      </c>
      <c r="AM48" s="323" t="str">
        <f t="shared" si="10"/>
        <v/>
      </c>
      <c r="AN48" s="10"/>
      <c r="AO48" s="10"/>
      <c r="AP48" s="10"/>
      <c r="AQ48" s="322" t="str">
        <f t="shared" si="11"/>
        <v/>
      </c>
      <c r="AR48" s="323" t="str">
        <f t="shared" si="12"/>
        <v/>
      </c>
      <c r="AS48" s="10"/>
      <c r="AT48" s="10"/>
      <c r="AU48" s="10"/>
      <c r="AV48" s="322" t="str">
        <f t="shared" si="13"/>
        <v/>
      </c>
      <c r="AW48" s="323" t="str">
        <f t="shared" si="14"/>
        <v/>
      </c>
      <c r="AX48" s="10"/>
      <c r="AY48" s="10"/>
      <c r="AZ48" s="10"/>
      <c r="BA48" s="322" t="str">
        <f t="shared" si="15"/>
        <v/>
      </c>
      <c r="BB48" s="323" t="str">
        <f t="shared" si="16"/>
        <v/>
      </c>
      <c r="BC48" s="10"/>
      <c r="BD48" s="10"/>
      <c r="BE48" s="10"/>
      <c r="BF48" s="322" t="str">
        <f t="shared" si="17"/>
        <v/>
      </c>
      <c r="BG48" s="323" t="str">
        <f t="shared" si="18"/>
        <v/>
      </c>
      <c r="BH48" s="10"/>
      <c r="BI48" s="10"/>
      <c r="BJ48" s="10"/>
      <c r="BK48" s="322" t="str">
        <f t="shared" si="19"/>
        <v/>
      </c>
      <c r="BL48" s="323" t="str">
        <f t="shared" si="20"/>
        <v/>
      </c>
      <c r="BM48" s="10"/>
      <c r="BN48" s="10"/>
      <c r="BO48" s="10"/>
      <c r="BP48" s="322" t="str">
        <f t="shared" si="21"/>
        <v/>
      </c>
      <c r="BQ48" s="323" t="str">
        <f t="shared" si="22"/>
        <v/>
      </c>
      <c r="BR48" s="10"/>
      <c r="BS48" s="10"/>
      <c r="BT48" s="10"/>
      <c r="BU48" s="322" t="str">
        <f t="shared" si="23"/>
        <v/>
      </c>
      <c r="BV48" s="323" t="str">
        <f t="shared" si="24"/>
        <v/>
      </c>
      <c r="BW48" s="10"/>
      <c r="BX48" s="10"/>
      <c r="BY48" s="10"/>
      <c r="BZ48" s="322" t="str">
        <f t="shared" si="25"/>
        <v/>
      </c>
      <c r="CA48" s="323" t="str">
        <f t="shared" si="26"/>
        <v/>
      </c>
      <c r="CB48" s="10"/>
      <c r="CC48" s="10"/>
      <c r="CD48" s="10"/>
      <c r="CE48" s="322" t="str">
        <f t="shared" si="27"/>
        <v/>
      </c>
      <c r="CF48" s="323" t="str">
        <f t="shared" si="28"/>
        <v/>
      </c>
      <c r="CG48" s="10"/>
      <c r="CH48" s="10"/>
      <c r="CI48" s="10"/>
      <c r="CJ48" s="322" t="str">
        <f t="shared" si="29"/>
        <v/>
      </c>
      <c r="CK48" s="323" t="str">
        <f t="shared" si="30"/>
        <v/>
      </c>
      <c r="CL48" s="10"/>
      <c r="CM48" s="10"/>
      <c r="CN48" s="10"/>
      <c r="CO48" s="322" t="str">
        <f t="shared" si="31"/>
        <v/>
      </c>
      <c r="CP48" s="323" t="str">
        <f t="shared" si="32"/>
        <v/>
      </c>
      <c r="CQ48" s="10"/>
      <c r="CR48" s="10"/>
      <c r="CS48" s="10"/>
      <c r="CT48" s="322" t="str">
        <f t="shared" si="33"/>
        <v/>
      </c>
      <c r="CU48" s="323" t="str">
        <f t="shared" si="34"/>
        <v/>
      </c>
      <c r="CV48" s="10"/>
      <c r="CW48" s="10"/>
      <c r="CX48" s="10"/>
      <c r="CY48" s="322" t="str">
        <f t="shared" si="35"/>
        <v/>
      </c>
      <c r="CZ48" s="323" t="str">
        <f t="shared" si="36"/>
        <v/>
      </c>
      <c r="DA48" s="10"/>
      <c r="DB48" s="10"/>
      <c r="DC48" s="10"/>
      <c r="DD48" s="322" t="str">
        <f t="shared" si="37"/>
        <v/>
      </c>
      <c r="DE48" s="323" t="str">
        <f t="shared" si="38"/>
        <v/>
      </c>
      <c r="DF48" s="10"/>
      <c r="DG48" s="10"/>
      <c r="DH48" s="10"/>
      <c r="DI48" s="322" t="str">
        <f t="shared" si="39"/>
        <v/>
      </c>
      <c r="DJ48" s="323" t="str">
        <f t="shared" si="40"/>
        <v/>
      </c>
      <c r="DK48" s="10"/>
      <c r="DL48" s="10"/>
      <c r="DM48" s="10"/>
      <c r="DN48" s="322" t="str">
        <f t="shared" si="41"/>
        <v/>
      </c>
      <c r="DO48" s="323" t="str">
        <f t="shared" si="42"/>
        <v/>
      </c>
      <c r="DP48" s="10"/>
      <c r="DQ48" s="10"/>
      <c r="DR48" s="10"/>
      <c r="DS48" s="322" t="str">
        <f t="shared" si="43"/>
        <v/>
      </c>
      <c r="DT48" s="323" t="str">
        <f t="shared" si="44"/>
        <v/>
      </c>
      <c r="DU48" s="10"/>
      <c r="DV48" s="10"/>
      <c r="DW48" s="10"/>
      <c r="DX48" s="322" t="str">
        <f t="shared" si="45"/>
        <v/>
      </c>
      <c r="DY48" s="323" t="str">
        <f t="shared" si="46"/>
        <v/>
      </c>
      <c r="DZ48" s="10"/>
      <c r="EA48" s="10"/>
      <c r="EB48" s="10"/>
      <c r="EC48" s="322" t="str">
        <f t="shared" si="47"/>
        <v/>
      </c>
      <c r="ED48" s="323" t="str">
        <f t="shared" si="48"/>
        <v/>
      </c>
      <c r="EE48" s="10"/>
      <c r="EF48" s="10"/>
      <c r="EG48" s="10"/>
      <c r="EH48" s="322" t="str">
        <f t="shared" si="49"/>
        <v/>
      </c>
      <c r="EI48" s="323" t="str">
        <f t="shared" si="50"/>
        <v/>
      </c>
      <c r="EJ48" s="10"/>
      <c r="EK48" s="10"/>
      <c r="EL48" s="10"/>
      <c r="EM48" s="10"/>
      <c r="EN48" s="10"/>
      <c r="EO48" s="10"/>
      <c r="EP48" s="10"/>
    </row>
    <row r="49" spans="1:146" ht="30" customHeight="1">
      <c r="A49" s="10"/>
      <c r="B49" s="306"/>
      <c r="C49" s="307"/>
      <c r="D49" s="46"/>
      <c r="E49" s="293"/>
      <c r="F49" s="262"/>
      <c r="G49" s="48"/>
      <c r="H49" s="16"/>
      <c r="I49" s="16"/>
      <c r="J49" s="49"/>
      <c r="K49" s="50"/>
      <c r="L49" s="49"/>
      <c r="M49" s="50"/>
      <c r="N49" s="50"/>
      <c r="O49" s="63" t="str">
        <f t="shared" si="0"/>
        <v/>
      </c>
      <c r="P49" s="10"/>
      <c r="Q49" s="10"/>
      <c r="R49" s="322" t="str">
        <f t="shared" si="1"/>
        <v/>
      </c>
      <c r="S49" s="323" t="str">
        <f t="shared" si="2"/>
        <v/>
      </c>
      <c r="T49" s="10"/>
      <c r="U49" s="10"/>
      <c r="V49" s="10"/>
      <c r="W49" s="322" t="str">
        <f t="shared" si="3"/>
        <v/>
      </c>
      <c r="X49" s="323" t="str">
        <f t="shared" si="4"/>
        <v/>
      </c>
      <c r="Y49" s="10"/>
      <c r="Z49" s="10"/>
      <c r="AA49" s="10"/>
      <c r="AB49" s="322" t="str">
        <f t="shared" si="5"/>
        <v/>
      </c>
      <c r="AC49" s="323" t="str">
        <f t="shared" si="6"/>
        <v/>
      </c>
      <c r="AD49" s="10"/>
      <c r="AE49" s="10"/>
      <c r="AF49" s="10"/>
      <c r="AG49" s="322" t="str">
        <f t="shared" si="7"/>
        <v/>
      </c>
      <c r="AH49" s="323" t="str">
        <f t="shared" si="8"/>
        <v/>
      </c>
      <c r="AI49" s="10"/>
      <c r="AJ49" s="10"/>
      <c r="AK49" s="10"/>
      <c r="AL49" s="322" t="str">
        <f t="shared" si="9"/>
        <v/>
      </c>
      <c r="AM49" s="323" t="str">
        <f t="shared" si="10"/>
        <v/>
      </c>
      <c r="AN49" s="10"/>
      <c r="AO49" s="10"/>
      <c r="AP49" s="10"/>
      <c r="AQ49" s="322" t="str">
        <f t="shared" si="11"/>
        <v/>
      </c>
      <c r="AR49" s="323" t="str">
        <f t="shared" si="12"/>
        <v/>
      </c>
      <c r="AS49" s="10"/>
      <c r="AT49" s="10"/>
      <c r="AU49" s="10"/>
      <c r="AV49" s="322" t="str">
        <f t="shared" si="13"/>
        <v/>
      </c>
      <c r="AW49" s="323" t="str">
        <f t="shared" si="14"/>
        <v/>
      </c>
      <c r="AX49" s="10"/>
      <c r="AY49" s="10"/>
      <c r="AZ49" s="10"/>
      <c r="BA49" s="322" t="str">
        <f t="shared" si="15"/>
        <v/>
      </c>
      <c r="BB49" s="323" t="str">
        <f t="shared" si="16"/>
        <v/>
      </c>
      <c r="BC49" s="10"/>
      <c r="BD49" s="10"/>
      <c r="BE49" s="10"/>
      <c r="BF49" s="322" t="str">
        <f t="shared" si="17"/>
        <v/>
      </c>
      <c r="BG49" s="323" t="str">
        <f t="shared" si="18"/>
        <v/>
      </c>
      <c r="BH49" s="10"/>
      <c r="BI49" s="10"/>
      <c r="BJ49" s="10"/>
      <c r="BK49" s="322" t="str">
        <f t="shared" si="19"/>
        <v/>
      </c>
      <c r="BL49" s="323" t="str">
        <f t="shared" si="20"/>
        <v/>
      </c>
      <c r="BM49" s="10"/>
      <c r="BN49" s="10"/>
      <c r="BO49" s="10"/>
      <c r="BP49" s="322" t="str">
        <f t="shared" si="21"/>
        <v/>
      </c>
      <c r="BQ49" s="323" t="str">
        <f t="shared" si="22"/>
        <v/>
      </c>
      <c r="BR49" s="10"/>
      <c r="BS49" s="10"/>
      <c r="BT49" s="10"/>
      <c r="BU49" s="322" t="str">
        <f t="shared" si="23"/>
        <v/>
      </c>
      <c r="BV49" s="323" t="str">
        <f t="shared" si="24"/>
        <v/>
      </c>
      <c r="BW49" s="10"/>
      <c r="BX49" s="10"/>
      <c r="BY49" s="10"/>
      <c r="BZ49" s="322" t="str">
        <f t="shared" si="25"/>
        <v/>
      </c>
      <c r="CA49" s="323" t="str">
        <f t="shared" si="26"/>
        <v/>
      </c>
      <c r="CB49" s="10"/>
      <c r="CC49" s="10"/>
      <c r="CD49" s="10"/>
      <c r="CE49" s="322" t="str">
        <f t="shared" si="27"/>
        <v/>
      </c>
      <c r="CF49" s="323" t="str">
        <f t="shared" si="28"/>
        <v/>
      </c>
      <c r="CG49" s="10"/>
      <c r="CH49" s="10"/>
      <c r="CI49" s="10"/>
      <c r="CJ49" s="322" t="str">
        <f t="shared" si="29"/>
        <v/>
      </c>
      <c r="CK49" s="323" t="str">
        <f t="shared" si="30"/>
        <v/>
      </c>
      <c r="CL49" s="10"/>
      <c r="CM49" s="10"/>
      <c r="CN49" s="10"/>
      <c r="CO49" s="322" t="str">
        <f t="shared" si="31"/>
        <v/>
      </c>
      <c r="CP49" s="323" t="str">
        <f t="shared" si="32"/>
        <v/>
      </c>
      <c r="CQ49" s="10"/>
      <c r="CR49" s="10"/>
      <c r="CS49" s="10"/>
      <c r="CT49" s="322" t="str">
        <f t="shared" si="33"/>
        <v/>
      </c>
      <c r="CU49" s="323" t="str">
        <f t="shared" si="34"/>
        <v/>
      </c>
      <c r="CV49" s="10"/>
      <c r="CW49" s="10"/>
      <c r="CX49" s="10"/>
      <c r="CY49" s="322" t="str">
        <f t="shared" si="35"/>
        <v/>
      </c>
      <c r="CZ49" s="323" t="str">
        <f t="shared" si="36"/>
        <v/>
      </c>
      <c r="DA49" s="10"/>
      <c r="DB49" s="10"/>
      <c r="DC49" s="10"/>
      <c r="DD49" s="322" t="str">
        <f t="shared" si="37"/>
        <v/>
      </c>
      <c r="DE49" s="323" t="str">
        <f t="shared" si="38"/>
        <v/>
      </c>
      <c r="DF49" s="10"/>
      <c r="DG49" s="10"/>
      <c r="DH49" s="10"/>
      <c r="DI49" s="322" t="str">
        <f t="shared" si="39"/>
        <v/>
      </c>
      <c r="DJ49" s="323" t="str">
        <f t="shared" si="40"/>
        <v/>
      </c>
      <c r="DK49" s="10"/>
      <c r="DL49" s="10"/>
      <c r="DM49" s="10"/>
      <c r="DN49" s="322" t="str">
        <f t="shared" si="41"/>
        <v/>
      </c>
      <c r="DO49" s="323" t="str">
        <f t="shared" si="42"/>
        <v/>
      </c>
      <c r="DP49" s="10"/>
      <c r="DQ49" s="10"/>
      <c r="DR49" s="10"/>
      <c r="DS49" s="322" t="str">
        <f t="shared" si="43"/>
        <v/>
      </c>
      <c r="DT49" s="323" t="str">
        <f t="shared" si="44"/>
        <v/>
      </c>
      <c r="DU49" s="10"/>
      <c r="DV49" s="10"/>
      <c r="DW49" s="10"/>
      <c r="DX49" s="322" t="str">
        <f t="shared" si="45"/>
        <v/>
      </c>
      <c r="DY49" s="323" t="str">
        <f t="shared" si="46"/>
        <v/>
      </c>
      <c r="DZ49" s="10"/>
      <c r="EA49" s="10"/>
      <c r="EB49" s="10"/>
      <c r="EC49" s="322" t="str">
        <f t="shared" si="47"/>
        <v/>
      </c>
      <c r="ED49" s="323" t="str">
        <f t="shared" si="48"/>
        <v/>
      </c>
      <c r="EE49" s="10"/>
      <c r="EF49" s="10"/>
      <c r="EG49" s="10"/>
      <c r="EH49" s="322" t="str">
        <f t="shared" si="49"/>
        <v/>
      </c>
      <c r="EI49" s="323" t="str">
        <f t="shared" si="50"/>
        <v/>
      </c>
      <c r="EJ49" s="10"/>
      <c r="EK49" s="10"/>
      <c r="EL49" s="10"/>
      <c r="EM49" s="10"/>
      <c r="EN49" s="10"/>
      <c r="EO49" s="10"/>
      <c r="EP49" s="10"/>
    </row>
    <row r="50" spans="1:146" ht="30" customHeight="1">
      <c r="A50" s="10"/>
      <c r="B50" s="306"/>
      <c r="C50" s="307"/>
      <c r="D50" s="46"/>
      <c r="E50" s="293"/>
      <c r="F50" s="262"/>
      <c r="G50" s="48"/>
      <c r="H50" s="16"/>
      <c r="I50" s="16"/>
      <c r="J50" s="49"/>
      <c r="K50" s="50"/>
      <c r="L50" s="49"/>
      <c r="M50" s="50"/>
      <c r="N50" s="50"/>
      <c r="O50" s="63" t="str">
        <f t="shared" si="0"/>
        <v/>
      </c>
      <c r="P50" s="10"/>
      <c r="Q50" s="10"/>
      <c r="R50" s="322" t="str">
        <f t="shared" si="1"/>
        <v/>
      </c>
      <c r="S50" s="323" t="str">
        <f t="shared" si="2"/>
        <v/>
      </c>
      <c r="T50" s="10"/>
      <c r="U50" s="10"/>
      <c r="V50" s="10"/>
      <c r="W50" s="322" t="str">
        <f t="shared" si="3"/>
        <v/>
      </c>
      <c r="X50" s="323" t="str">
        <f t="shared" si="4"/>
        <v/>
      </c>
      <c r="Y50" s="10"/>
      <c r="Z50" s="10"/>
      <c r="AA50" s="10"/>
      <c r="AB50" s="322" t="str">
        <f t="shared" si="5"/>
        <v/>
      </c>
      <c r="AC50" s="323" t="str">
        <f t="shared" si="6"/>
        <v/>
      </c>
      <c r="AD50" s="10"/>
      <c r="AE50" s="10"/>
      <c r="AF50" s="10"/>
      <c r="AG50" s="322" t="str">
        <f t="shared" si="7"/>
        <v/>
      </c>
      <c r="AH50" s="323" t="str">
        <f t="shared" si="8"/>
        <v/>
      </c>
      <c r="AI50" s="10"/>
      <c r="AJ50" s="10"/>
      <c r="AK50" s="10"/>
      <c r="AL50" s="322" t="str">
        <f t="shared" si="9"/>
        <v/>
      </c>
      <c r="AM50" s="323" t="str">
        <f t="shared" si="10"/>
        <v/>
      </c>
      <c r="AN50" s="10"/>
      <c r="AO50" s="10"/>
      <c r="AP50" s="10"/>
      <c r="AQ50" s="322" t="str">
        <f t="shared" si="11"/>
        <v/>
      </c>
      <c r="AR50" s="323" t="str">
        <f t="shared" si="12"/>
        <v/>
      </c>
      <c r="AS50" s="10"/>
      <c r="AT50" s="10"/>
      <c r="AU50" s="10"/>
      <c r="AV50" s="322" t="str">
        <f t="shared" si="13"/>
        <v/>
      </c>
      <c r="AW50" s="323" t="str">
        <f t="shared" si="14"/>
        <v/>
      </c>
      <c r="AX50" s="10"/>
      <c r="AY50" s="10"/>
      <c r="AZ50" s="10"/>
      <c r="BA50" s="322" t="str">
        <f t="shared" si="15"/>
        <v/>
      </c>
      <c r="BB50" s="323" t="str">
        <f t="shared" si="16"/>
        <v/>
      </c>
      <c r="BC50" s="10"/>
      <c r="BD50" s="10"/>
      <c r="BE50" s="10"/>
      <c r="BF50" s="322" t="str">
        <f t="shared" si="17"/>
        <v/>
      </c>
      <c r="BG50" s="323" t="str">
        <f t="shared" si="18"/>
        <v/>
      </c>
      <c r="BH50" s="10"/>
      <c r="BI50" s="10"/>
      <c r="BJ50" s="10"/>
      <c r="BK50" s="322" t="str">
        <f t="shared" si="19"/>
        <v/>
      </c>
      <c r="BL50" s="323" t="str">
        <f t="shared" si="20"/>
        <v/>
      </c>
      <c r="BM50" s="10"/>
      <c r="BN50" s="10"/>
      <c r="BO50" s="10"/>
      <c r="BP50" s="322" t="str">
        <f t="shared" si="21"/>
        <v/>
      </c>
      <c r="BQ50" s="323" t="str">
        <f t="shared" si="22"/>
        <v/>
      </c>
      <c r="BR50" s="10"/>
      <c r="BS50" s="10"/>
      <c r="BT50" s="10"/>
      <c r="BU50" s="322" t="str">
        <f t="shared" si="23"/>
        <v/>
      </c>
      <c r="BV50" s="323" t="str">
        <f t="shared" si="24"/>
        <v/>
      </c>
      <c r="BW50" s="10"/>
      <c r="BX50" s="10"/>
      <c r="BY50" s="10"/>
      <c r="BZ50" s="322" t="str">
        <f t="shared" si="25"/>
        <v/>
      </c>
      <c r="CA50" s="323" t="str">
        <f t="shared" si="26"/>
        <v/>
      </c>
      <c r="CB50" s="10"/>
      <c r="CC50" s="10"/>
      <c r="CD50" s="10"/>
      <c r="CE50" s="322" t="str">
        <f t="shared" si="27"/>
        <v/>
      </c>
      <c r="CF50" s="323" t="str">
        <f t="shared" si="28"/>
        <v/>
      </c>
      <c r="CG50" s="10"/>
      <c r="CH50" s="10"/>
      <c r="CI50" s="10"/>
      <c r="CJ50" s="322" t="str">
        <f t="shared" si="29"/>
        <v/>
      </c>
      <c r="CK50" s="323" t="str">
        <f t="shared" si="30"/>
        <v/>
      </c>
      <c r="CL50" s="10"/>
      <c r="CM50" s="10"/>
      <c r="CN50" s="10"/>
      <c r="CO50" s="322" t="str">
        <f t="shared" si="31"/>
        <v/>
      </c>
      <c r="CP50" s="323" t="str">
        <f t="shared" si="32"/>
        <v/>
      </c>
      <c r="CQ50" s="10"/>
      <c r="CR50" s="10"/>
      <c r="CS50" s="10"/>
      <c r="CT50" s="322" t="str">
        <f t="shared" si="33"/>
        <v/>
      </c>
      <c r="CU50" s="323" t="str">
        <f t="shared" si="34"/>
        <v/>
      </c>
      <c r="CV50" s="10"/>
      <c r="CW50" s="10"/>
      <c r="CX50" s="10"/>
      <c r="CY50" s="322" t="str">
        <f t="shared" si="35"/>
        <v/>
      </c>
      <c r="CZ50" s="323" t="str">
        <f t="shared" si="36"/>
        <v/>
      </c>
      <c r="DA50" s="10"/>
      <c r="DB50" s="10"/>
      <c r="DC50" s="10"/>
      <c r="DD50" s="322" t="str">
        <f t="shared" si="37"/>
        <v/>
      </c>
      <c r="DE50" s="323" t="str">
        <f t="shared" si="38"/>
        <v/>
      </c>
      <c r="DF50" s="10"/>
      <c r="DG50" s="10"/>
      <c r="DH50" s="10"/>
      <c r="DI50" s="322" t="str">
        <f t="shared" si="39"/>
        <v/>
      </c>
      <c r="DJ50" s="323" t="str">
        <f t="shared" si="40"/>
        <v/>
      </c>
      <c r="DK50" s="10"/>
      <c r="DL50" s="10"/>
      <c r="DM50" s="10"/>
      <c r="DN50" s="322" t="str">
        <f t="shared" si="41"/>
        <v/>
      </c>
      <c r="DO50" s="323" t="str">
        <f t="shared" si="42"/>
        <v/>
      </c>
      <c r="DP50" s="10"/>
      <c r="DQ50" s="10"/>
      <c r="DR50" s="10"/>
      <c r="DS50" s="322" t="str">
        <f t="shared" si="43"/>
        <v/>
      </c>
      <c r="DT50" s="323" t="str">
        <f t="shared" si="44"/>
        <v/>
      </c>
      <c r="DU50" s="10"/>
      <c r="DV50" s="10"/>
      <c r="DW50" s="10"/>
      <c r="DX50" s="322" t="str">
        <f t="shared" si="45"/>
        <v/>
      </c>
      <c r="DY50" s="323" t="str">
        <f t="shared" si="46"/>
        <v/>
      </c>
      <c r="DZ50" s="10"/>
      <c r="EA50" s="10"/>
      <c r="EB50" s="10"/>
      <c r="EC50" s="322" t="str">
        <f t="shared" si="47"/>
        <v/>
      </c>
      <c r="ED50" s="323" t="str">
        <f t="shared" si="48"/>
        <v/>
      </c>
      <c r="EE50" s="10"/>
      <c r="EF50" s="10"/>
      <c r="EG50" s="10"/>
      <c r="EH50" s="322" t="str">
        <f t="shared" si="49"/>
        <v/>
      </c>
      <c r="EI50" s="323" t="str">
        <f t="shared" si="50"/>
        <v/>
      </c>
      <c r="EJ50" s="10"/>
      <c r="EK50" s="10"/>
      <c r="EL50" s="10"/>
      <c r="EM50" s="10"/>
      <c r="EN50" s="10"/>
      <c r="EO50" s="10"/>
      <c r="EP50" s="10"/>
    </row>
    <row r="51" spans="1:146" ht="30" customHeight="1">
      <c r="A51" s="10"/>
      <c r="B51" s="306"/>
      <c r="C51" s="307"/>
      <c r="D51" s="46"/>
      <c r="E51" s="293"/>
      <c r="F51" s="262"/>
      <c r="G51" s="48"/>
      <c r="H51" s="16"/>
      <c r="I51" s="16"/>
      <c r="J51" s="49"/>
      <c r="K51" s="50"/>
      <c r="L51" s="49"/>
      <c r="M51" s="50"/>
      <c r="N51" s="50"/>
      <c r="O51" s="63" t="str">
        <f t="shared" si="0"/>
        <v/>
      </c>
      <c r="P51" s="10"/>
      <c r="Q51" s="10"/>
      <c r="R51" s="322" t="str">
        <f t="shared" si="1"/>
        <v/>
      </c>
      <c r="S51" s="323" t="str">
        <f t="shared" si="2"/>
        <v/>
      </c>
      <c r="T51" s="10"/>
      <c r="U51" s="10"/>
      <c r="V51" s="10"/>
      <c r="W51" s="322" t="str">
        <f t="shared" si="3"/>
        <v/>
      </c>
      <c r="X51" s="323" t="str">
        <f t="shared" si="4"/>
        <v/>
      </c>
      <c r="Y51" s="10"/>
      <c r="Z51" s="10"/>
      <c r="AA51" s="10"/>
      <c r="AB51" s="322" t="str">
        <f t="shared" si="5"/>
        <v/>
      </c>
      <c r="AC51" s="323" t="str">
        <f t="shared" si="6"/>
        <v/>
      </c>
      <c r="AD51" s="10"/>
      <c r="AE51" s="10"/>
      <c r="AF51" s="10"/>
      <c r="AG51" s="322" t="str">
        <f t="shared" si="7"/>
        <v/>
      </c>
      <c r="AH51" s="323" t="str">
        <f t="shared" si="8"/>
        <v/>
      </c>
      <c r="AI51" s="10"/>
      <c r="AJ51" s="10"/>
      <c r="AK51" s="10"/>
      <c r="AL51" s="322" t="str">
        <f t="shared" si="9"/>
        <v/>
      </c>
      <c r="AM51" s="323" t="str">
        <f t="shared" si="10"/>
        <v/>
      </c>
      <c r="AN51" s="10"/>
      <c r="AO51" s="10"/>
      <c r="AP51" s="10"/>
      <c r="AQ51" s="322" t="str">
        <f t="shared" si="11"/>
        <v/>
      </c>
      <c r="AR51" s="323" t="str">
        <f t="shared" si="12"/>
        <v/>
      </c>
      <c r="AS51" s="10"/>
      <c r="AT51" s="10"/>
      <c r="AU51" s="10"/>
      <c r="AV51" s="322" t="str">
        <f t="shared" si="13"/>
        <v/>
      </c>
      <c r="AW51" s="323" t="str">
        <f t="shared" si="14"/>
        <v/>
      </c>
      <c r="AX51" s="10"/>
      <c r="AY51" s="10"/>
      <c r="AZ51" s="10"/>
      <c r="BA51" s="322" t="str">
        <f t="shared" si="15"/>
        <v/>
      </c>
      <c r="BB51" s="323" t="str">
        <f t="shared" si="16"/>
        <v/>
      </c>
      <c r="BC51" s="10"/>
      <c r="BD51" s="10"/>
      <c r="BE51" s="10"/>
      <c r="BF51" s="322" t="str">
        <f t="shared" si="17"/>
        <v/>
      </c>
      <c r="BG51" s="323" t="str">
        <f t="shared" si="18"/>
        <v/>
      </c>
      <c r="BH51" s="10"/>
      <c r="BI51" s="10"/>
      <c r="BJ51" s="10"/>
      <c r="BK51" s="322" t="str">
        <f t="shared" si="19"/>
        <v/>
      </c>
      <c r="BL51" s="323" t="str">
        <f t="shared" si="20"/>
        <v/>
      </c>
      <c r="BM51" s="10"/>
      <c r="BN51" s="10"/>
      <c r="BO51" s="10"/>
      <c r="BP51" s="322" t="str">
        <f t="shared" si="21"/>
        <v/>
      </c>
      <c r="BQ51" s="323" t="str">
        <f t="shared" si="22"/>
        <v/>
      </c>
      <c r="BR51" s="10"/>
      <c r="BS51" s="10"/>
      <c r="BT51" s="10"/>
      <c r="BU51" s="322" t="str">
        <f t="shared" si="23"/>
        <v/>
      </c>
      <c r="BV51" s="323" t="str">
        <f t="shared" si="24"/>
        <v/>
      </c>
      <c r="BW51" s="10"/>
      <c r="BX51" s="10"/>
      <c r="BY51" s="10"/>
      <c r="BZ51" s="322" t="str">
        <f t="shared" si="25"/>
        <v/>
      </c>
      <c r="CA51" s="323" t="str">
        <f t="shared" si="26"/>
        <v/>
      </c>
      <c r="CB51" s="10"/>
      <c r="CC51" s="10"/>
      <c r="CD51" s="10"/>
      <c r="CE51" s="322" t="str">
        <f t="shared" si="27"/>
        <v/>
      </c>
      <c r="CF51" s="323" t="str">
        <f t="shared" si="28"/>
        <v/>
      </c>
      <c r="CG51" s="10"/>
      <c r="CH51" s="10"/>
      <c r="CI51" s="10"/>
      <c r="CJ51" s="322" t="str">
        <f t="shared" si="29"/>
        <v/>
      </c>
      <c r="CK51" s="323" t="str">
        <f t="shared" si="30"/>
        <v/>
      </c>
      <c r="CL51" s="10"/>
      <c r="CM51" s="10"/>
      <c r="CN51" s="10"/>
      <c r="CO51" s="322" t="str">
        <f t="shared" si="31"/>
        <v/>
      </c>
      <c r="CP51" s="323" t="str">
        <f t="shared" si="32"/>
        <v/>
      </c>
      <c r="CQ51" s="10"/>
      <c r="CR51" s="10"/>
      <c r="CS51" s="10"/>
      <c r="CT51" s="322" t="str">
        <f t="shared" si="33"/>
        <v/>
      </c>
      <c r="CU51" s="323" t="str">
        <f t="shared" si="34"/>
        <v/>
      </c>
      <c r="CV51" s="10"/>
      <c r="CW51" s="10"/>
      <c r="CX51" s="10"/>
      <c r="CY51" s="322" t="str">
        <f t="shared" si="35"/>
        <v/>
      </c>
      <c r="CZ51" s="323" t="str">
        <f t="shared" si="36"/>
        <v/>
      </c>
      <c r="DA51" s="10"/>
      <c r="DB51" s="10"/>
      <c r="DC51" s="10"/>
      <c r="DD51" s="322" t="str">
        <f t="shared" si="37"/>
        <v/>
      </c>
      <c r="DE51" s="323" t="str">
        <f t="shared" si="38"/>
        <v/>
      </c>
      <c r="DF51" s="10"/>
      <c r="DG51" s="10"/>
      <c r="DH51" s="10"/>
      <c r="DI51" s="322" t="str">
        <f t="shared" si="39"/>
        <v/>
      </c>
      <c r="DJ51" s="323" t="str">
        <f t="shared" si="40"/>
        <v/>
      </c>
      <c r="DK51" s="10"/>
      <c r="DL51" s="10"/>
      <c r="DM51" s="10"/>
      <c r="DN51" s="322" t="str">
        <f t="shared" si="41"/>
        <v/>
      </c>
      <c r="DO51" s="323" t="str">
        <f t="shared" si="42"/>
        <v/>
      </c>
      <c r="DP51" s="10"/>
      <c r="DQ51" s="10"/>
      <c r="DR51" s="10"/>
      <c r="DS51" s="322" t="str">
        <f t="shared" si="43"/>
        <v/>
      </c>
      <c r="DT51" s="323" t="str">
        <f t="shared" si="44"/>
        <v/>
      </c>
      <c r="DU51" s="10"/>
      <c r="DV51" s="10"/>
      <c r="DW51" s="10"/>
      <c r="DX51" s="322" t="str">
        <f t="shared" si="45"/>
        <v/>
      </c>
      <c r="DY51" s="323" t="str">
        <f t="shared" si="46"/>
        <v/>
      </c>
      <c r="DZ51" s="10"/>
      <c r="EA51" s="10"/>
      <c r="EB51" s="10"/>
      <c r="EC51" s="322" t="str">
        <f t="shared" si="47"/>
        <v/>
      </c>
      <c r="ED51" s="323" t="str">
        <f t="shared" si="48"/>
        <v/>
      </c>
      <c r="EE51" s="10"/>
      <c r="EF51" s="10"/>
      <c r="EG51" s="10"/>
      <c r="EH51" s="322" t="str">
        <f t="shared" si="49"/>
        <v/>
      </c>
      <c r="EI51" s="323" t="str">
        <f t="shared" si="50"/>
        <v/>
      </c>
      <c r="EJ51" s="10"/>
      <c r="EK51" s="10"/>
      <c r="EL51" s="10"/>
      <c r="EM51" s="10"/>
      <c r="EN51" s="10"/>
      <c r="EO51" s="10"/>
      <c r="EP51" s="10"/>
    </row>
    <row r="52" spans="1:146" ht="30" customHeight="1">
      <c r="A52" s="10"/>
      <c r="B52" s="306"/>
      <c r="C52" s="307"/>
      <c r="D52" s="46"/>
      <c r="E52" s="293"/>
      <c r="F52" s="262"/>
      <c r="G52" s="48"/>
      <c r="H52" s="16"/>
      <c r="I52" s="16"/>
      <c r="J52" s="49"/>
      <c r="K52" s="50"/>
      <c r="L52" s="49"/>
      <c r="M52" s="50"/>
      <c r="N52" s="50"/>
      <c r="O52" s="63" t="str">
        <f t="shared" si="0"/>
        <v/>
      </c>
      <c r="P52" s="10"/>
      <c r="Q52" s="10"/>
      <c r="R52" s="322" t="str">
        <f t="shared" si="1"/>
        <v/>
      </c>
      <c r="S52" s="323" t="str">
        <f t="shared" si="2"/>
        <v/>
      </c>
      <c r="T52" s="10"/>
      <c r="U52" s="10"/>
      <c r="V52" s="10"/>
      <c r="W52" s="322" t="str">
        <f t="shared" si="3"/>
        <v/>
      </c>
      <c r="X52" s="323" t="str">
        <f t="shared" si="4"/>
        <v/>
      </c>
      <c r="Y52" s="10"/>
      <c r="Z52" s="10"/>
      <c r="AA52" s="10"/>
      <c r="AB52" s="322" t="str">
        <f t="shared" si="5"/>
        <v/>
      </c>
      <c r="AC52" s="323" t="str">
        <f t="shared" si="6"/>
        <v/>
      </c>
      <c r="AD52" s="10"/>
      <c r="AE52" s="10"/>
      <c r="AF52" s="10"/>
      <c r="AG52" s="322" t="str">
        <f t="shared" si="7"/>
        <v/>
      </c>
      <c r="AH52" s="323" t="str">
        <f t="shared" si="8"/>
        <v/>
      </c>
      <c r="AI52" s="10"/>
      <c r="AJ52" s="10"/>
      <c r="AK52" s="10"/>
      <c r="AL52" s="322" t="str">
        <f t="shared" si="9"/>
        <v/>
      </c>
      <c r="AM52" s="323" t="str">
        <f t="shared" si="10"/>
        <v/>
      </c>
      <c r="AN52" s="10"/>
      <c r="AO52" s="10"/>
      <c r="AP52" s="10"/>
      <c r="AQ52" s="322" t="str">
        <f t="shared" si="11"/>
        <v/>
      </c>
      <c r="AR52" s="323" t="str">
        <f t="shared" si="12"/>
        <v/>
      </c>
      <c r="AS52" s="10"/>
      <c r="AT52" s="10"/>
      <c r="AU52" s="10"/>
      <c r="AV52" s="322" t="str">
        <f t="shared" si="13"/>
        <v/>
      </c>
      <c r="AW52" s="323" t="str">
        <f t="shared" si="14"/>
        <v/>
      </c>
      <c r="AX52" s="10"/>
      <c r="AY52" s="10"/>
      <c r="AZ52" s="10"/>
      <c r="BA52" s="322" t="str">
        <f t="shared" si="15"/>
        <v/>
      </c>
      <c r="BB52" s="323" t="str">
        <f t="shared" si="16"/>
        <v/>
      </c>
      <c r="BC52" s="10"/>
      <c r="BD52" s="10"/>
      <c r="BE52" s="10"/>
      <c r="BF52" s="322" t="str">
        <f t="shared" si="17"/>
        <v/>
      </c>
      <c r="BG52" s="323" t="str">
        <f t="shared" si="18"/>
        <v/>
      </c>
      <c r="BH52" s="10"/>
      <c r="BI52" s="10"/>
      <c r="BJ52" s="10"/>
      <c r="BK52" s="322" t="str">
        <f t="shared" si="19"/>
        <v/>
      </c>
      <c r="BL52" s="323" t="str">
        <f t="shared" si="20"/>
        <v/>
      </c>
      <c r="BM52" s="10"/>
      <c r="BN52" s="10"/>
      <c r="BO52" s="10"/>
      <c r="BP52" s="322" t="str">
        <f t="shared" si="21"/>
        <v/>
      </c>
      <c r="BQ52" s="323" t="str">
        <f t="shared" si="22"/>
        <v/>
      </c>
      <c r="BR52" s="10"/>
      <c r="BS52" s="10"/>
      <c r="BT52" s="10"/>
      <c r="BU52" s="322" t="str">
        <f t="shared" si="23"/>
        <v/>
      </c>
      <c r="BV52" s="323" t="str">
        <f t="shared" si="24"/>
        <v/>
      </c>
      <c r="BW52" s="10"/>
      <c r="BX52" s="10"/>
      <c r="BY52" s="10"/>
      <c r="BZ52" s="322" t="str">
        <f t="shared" si="25"/>
        <v/>
      </c>
      <c r="CA52" s="323" t="str">
        <f t="shared" si="26"/>
        <v/>
      </c>
      <c r="CB52" s="10"/>
      <c r="CC52" s="10"/>
      <c r="CD52" s="10"/>
      <c r="CE52" s="322" t="str">
        <f t="shared" si="27"/>
        <v/>
      </c>
      <c r="CF52" s="323" t="str">
        <f t="shared" si="28"/>
        <v/>
      </c>
      <c r="CG52" s="10"/>
      <c r="CH52" s="10"/>
      <c r="CI52" s="10"/>
      <c r="CJ52" s="322" t="str">
        <f t="shared" si="29"/>
        <v/>
      </c>
      <c r="CK52" s="323" t="str">
        <f t="shared" si="30"/>
        <v/>
      </c>
      <c r="CL52" s="10"/>
      <c r="CM52" s="10"/>
      <c r="CN52" s="10"/>
      <c r="CO52" s="322" t="str">
        <f t="shared" si="31"/>
        <v/>
      </c>
      <c r="CP52" s="323" t="str">
        <f t="shared" si="32"/>
        <v/>
      </c>
      <c r="CQ52" s="10"/>
      <c r="CR52" s="10"/>
      <c r="CS52" s="10"/>
      <c r="CT52" s="322" t="str">
        <f t="shared" si="33"/>
        <v/>
      </c>
      <c r="CU52" s="323" t="str">
        <f t="shared" si="34"/>
        <v/>
      </c>
      <c r="CV52" s="10"/>
      <c r="CW52" s="10"/>
      <c r="CX52" s="10"/>
      <c r="CY52" s="322" t="str">
        <f t="shared" si="35"/>
        <v/>
      </c>
      <c r="CZ52" s="323" t="str">
        <f t="shared" si="36"/>
        <v/>
      </c>
      <c r="DA52" s="10"/>
      <c r="DB52" s="10"/>
      <c r="DC52" s="10"/>
      <c r="DD52" s="322" t="str">
        <f t="shared" si="37"/>
        <v/>
      </c>
      <c r="DE52" s="323" t="str">
        <f t="shared" si="38"/>
        <v/>
      </c>
      <c r="DF52" s="10"/>
      <c r="DG52" s="10"/>
      <c r="DH52" s="10"/>
      <c r="DI52" s="322" t="str">
        <f t="shared" si="39"/>
        <v/>
      </c>
      <c r="DJ52" s="323" t="str">
        <f t="shared" si="40"/>
        <v/>
      </c>
      <c r="DK52" s="10"/>
      <c r="DL52" s="10"/>
      <c r="DM52" s="10"/>
      <c r="DN52" s="322" t="str">
        <f t="shared" si="41"/>
        <v/>
      </c>
      <c r="DO52" s="323" t="str">
        <f t="shared" si="42"/>
        <v/>
      </c>
      <c r="DP52" s="10"/>
      <c r="DQ52" s="10"/>
      <c r="DR52" s="10"/>
      <c r="DS52" s="322" t="str">
        <f t="shared" si="43"/>
        <v/>
      </c>
      <c r="DT52" s="323" t="str">
        <f t="shared" si="44"/>
        <v/>
      </c>
      <c r="DU52" s="10"/>
      <c r="DV52" s="10"/>
      <c r="DW52" s="10"/>
      <c r="DX52" s="322" t="str">
        <f t="shared" si="45"/>
        <v/>
      </c>
      <c r="DY52" s="323" t="str">
        <f t="shared" si="46"/>
        <v/>
      </c>
      <c r="DZ52" s="10"/>
      <c r="EA52" s="10"/>
      <c r="EB52" s="10"/>
      <c r="EC52" s="322" t="str">
        <f t="shared" si="47"/>
        <v/>
      </c>
      <c r="ED52" s="323" t="str">
        <f t="shared" si="48"/>
        <v/>
      </c>
      <c r="EE52" s="10"/>
      <c r="EF52" s="10"/>
      <c r="EG52" s="10"/>
      <c r="EH52" s="322" t="str">
        <f t="shared" si="49"/>
        <v/>
      </c>
      <c r="EI52" s="323" t="str">
        <f t="shared" si="50"/>
        <v/>
      </c>
      <c r="EJ52" s="10"/>
      <c r="EK52" s="10"/>
      <c r="EL52" s="10"/>
      <c r="EM52" s="10"/>
      <c r="EN52" s="10"/>
      <c r="EO52" s="10"/>
      <c r="EP52" s="10"/>
    </row>
    <row r="53" spans="1:146" ht="30" customHeight="1">
      <c r="A53" s="10"/>
      <c r="B53" s="306"/>
      <c r="C53" s="307"/>
      <c r="D53" s="46"/>
      <c r="E53" s="293"/>
      <c r="F53" s="262"/>
      <c r="G53" s="48"/>
      <c r="H53" s="16"/>
      <c r="I53" s="16"/>
      <c r="J53" s="49"/>
      <c r="K53" s="50"/>
      <c r="L53" s="49"/>
      <c r="M53" s="50"/>
      <c r="N53" s="50"/>
      <c r="O53" s="63" t="str">
        <f t="shared" si="0"/>
        <v/>
      </c>
      <c r="P53" s="10"/>
      <c r="Q53" s="10"/>
      <c r="R53" s="322" t="str">
        <f t="shared" si="1"/>
        <v/>
      </c>
      <c r="S53" s="323" t="str">
        <f t="shared" si="2"/>
        <v/>
      </c>
      <c r="T53" s="10"/>
      <c r="U53" s="10"/>
      <c r="V53" s="10"/>
      <c r="W53" s="322" t="str">
        <f t="shared" si="3"/>
        <v/>
      </c>
      <c r="X53" s="323" t="str">
        <f t="shared" si="4"/>
        <v/>
      </c>
      <c r="Y53" s="10"/>
      <c r="Z53" s="10"/>
      <c r="AA53" s="10"/>
      <c r="AB53" s="322" t="str">
        <f t="shared" si="5"/>
        <v/>
      </c>
      <c r="AC53" s="323" t="str">
        <f t="shared" si="6"/>
        <v/>
      </c>
      <c r="AD53" s="10"/>
      <c r="AE53" s="10"/>
      <c r="AF53" s="10"/>
      <c r="AG53" s="322" t="str">
        <f t="shared" si="7"/>
        <v/>
      </c>
      <c r="AH53" s="323" t="str">
        <f t="shared" si="8"/>
        <v/>
      </c>
      <c r="AI53" s="10"/>
      <c r="AJ53" s="10"/>
      <c r="AK53" s="10"/>
      <c r="AL53" s="322" t="str">
        <f t="shared" si="9"/>
        <v/>
      </c>
      <c r="AM53" s="323" t="str">
        <f t="shared" si="10"/>
        <v/>
      </c>
      <c r="AN53" s="10"/>
      <c r="AO53" s="10"/>
      <c r="AP53" s="10"/>
      <c r="AQ53" s="322" t="str">
        <f t="shared" si="11"/>
        <v/>
      </c>
      <c r="AR53" s="323" t="str">
        <f t="shared" si="12"/>
        <v/>
      </c>
      <c r="AS53" s="10"/>
      <c r="AT53" s="10"/>
      <c r="AU53" s="10"/>
      <c r="AV53" s="322" t="str">
        <f t="shared" si="13"/>
        <v/>
      </c>
      <c r="AW53" s="323" t="str">
        <f t="shared" si="14"/>
        <v/>
      </c>
      <c r="AX53" s="10"/>
      <c r="AY53" s="10"/>
      <c r="AZ53" s="10"/>
      <c r="BA53" s="322" t="str">
        <f t="shared" si="15"/>
        <v/>
      </c>
      <c r="BB53" s="323" t="str">
        <f t="shared" si="16"/>
        <v/>
      </c>
      <c r="BC53" s="10"/>
      <c r="BD53" s="10"/>
      <c r="BE53" s="10"/>
      <c r="BF53" s="322" t="str">
        <f t="shared" si="17"/>
        <v/>
      </c>
      <c r="BG53" s="323" t="str">
        <f t="shared" si="18"/>
        <v/>
      </c>
      <c r="BH53" s="10"/>
      <c r="BI53" s="10"/>
      <c r="BJ53" s="10"/>
      <c r="BK53" s="322" t="str">
        <f t="shared" si="19"/>
        <v/>
      </c>
      <c r="BL53" s="323" t="str">
        <f t="shared" si="20"/>
        <v/>
      </c>
      <c r="BM53" s="10"/>
      <c r="BN53" s="10"/>
      <c r="BO53" s="10"/>
      <c r="BP53" s="322" t="str">
        <f t="shared" si="21"/>
        <v/>
      </c>
      <c r="BQ53" s="323" t="str">
        <f t="shared" si="22"/>
        <v/>
      </c>
      <c r="BR53" s="10"/>
      <c r="BS53" s="10"/>
      <c r="BT53" s="10"/>
      <c r="BU53" s="322" t="str">
        <f t="shared" si="23"/>
        <v/>
      </c>
      <c r="BV53" s="323" t="str">
        <f t="shared" si="24"/>
        <v/>
      </c>
      <c r="BW53" s="10"/>
      <c r="BX53" s="10"/>
      <c r="BY53" s="10"/>
      <c r="BZ53" s="322" t="str">
        <f t="shared" si="25"/>
        <v/>
      </c>
      <c r="CA53" s="323" t="str">
        <f t="shared" si="26"/>
        <v/>
      </c>
      <c r="CB53" s="10"/>
      <c r="CC53" s="10"/>
      <c r="CD53" s="10"/>
      <c r="CE53" s="322" t="str">
        <f t="shared" si="27"/>
        <v/>
      </c>
      <c r="CF53" s="323" t="str">
        <f t="shared" si="28"/>
        <v/>
      </c>
      <c r="CG53" s="10"/>
      <c r="CH53" s="10"/>
      <c r="CI53" s="10"/>
      <c r="CJ53" s="322" t="str">
        <f t="shared" si="29"/>
        <v/>
      </c>
      <c r="CK53" s="323" t="str">
        <f t="shared" si="30"/>
        <v/>
      </c>
      <c r="CL53" s="10"/>
      <c r="CM53" s="10"/>
      <c r="CN53" s="10"/>
      <c r="CO53" s="322" t="str">
        <f t="shared" si="31"/>
        <v/>
      </c>
      <c r="CP53" s="323" t="str">
        <f t="shared" si="32"/>
        <v/>
      </c>
      <c r="CQ53" s="10"/>
      <c r="CR53" s="10"/>
      <c r="CS53" s="10"/>
      <c r="CT53" s="322" t="str">
        <f t="shared" si="33"/>
        <v/>
      </c>
      <c r="CU53" s="323" t="str">
        <f t="shared" si="34"/>
        <v/>
      </c>
      <c r="CV53" s="10"/>
      <c r="CW53" s="10"/>
      <c r="CX53" s="10"/>
      <c r="CY53" s="322" t="str">
        <f t="shared" si="35"/>
        <v/>
      </c>
      <c r="CZ53" s="323" t="str">
        <f t="shared" si="36"/>
        <v/>
      </c>
      <c r="DA53" s="10"/>
      <c r="DB53" s="10"/>
      <c r="DC53" s="10"/>
      <c r="DD53" s="322" t="str">
        <f t="shared" si="37"/>
        <v/>
      </c>
      <c r="DE53" s="323" t="str">
        <f t="shared" si="38"/>
        <v/>
      </c>
      <c r="DF53" s="10"/>
      <c r="DG53" s="10"/>
      <c r="DH53" s="10"/>
      <c r="DI53" s="322" t="str">
        <f t="shared" si="39"/>
        <v/>
      </c>
      <c r="DJ53" s="323" t="str">
        <f t="shared" si="40"/>
        <v/>
      </c>
      <c r="DK53" s="10"/>
      <c r="DL53" s="10"/>
      <c r="DM53" s="10"/>
      <c r="DN53" s="322" t="str">
        <f t="shared" si="41"/>
        <v/>
      </c>
      <c r="DO53" s="323" t="str">
        <f t="shared" si="42"/>
        <v/>
      </c>
      <c r="DP53" s="10"/>
      <c r="DQ53" s="10"/>
      <c r="DR53" s="10"/>
      <c r="DS53" s="322" t="str">
        <f t="shared" si="43"/>
        <v/>
      </c>
      <c r="DT53" s="323" t="str">
        <f t="shared" si="44"/>
        <v/>
      </c>
      <c r="DU53" s="10"/>
      <c r="DV53" s="10"/>
      <c r="DW53" s="10"/>
      <c r="DX53" s="322" t="str">
        <f t="shared" si="45"/>
        <v/>
      </c>
      <c r="DY53" s="323" t="str">
        <f t="shared" si="46"/>
        <v/>
      </c>
      <c r="DZ53" s="10"/>
      <c r="EA53" s="10"/>
      <c r="EB53" s="10"/>
      <c r="EC53" s="322" t="str">
        <f t="shared" si="47"/>
        <v/>
      </c>
      <c r="ED53" s="323" t="str">
        <f t="shared" si="48"/>
        <v/>
      </c>
      <c r="EE53" s="10"/>
      <c r="EF53" s="10"/>
      <c r="EG53" s="10"/>
      <c r="EH53" s="322" t="str">
        <f t="shared" si="49"/>
        <v/>
      </c>
      <c r="EI53" s="323" t="str">
        <f t="shared" si="50"/>
        <v/>
      </c>
      <c r="EJ53" s="10"/>
      <c r="EK53" s="10"/>
      <c r="EL53" s="10"/>
      <c r="EM53" s="10"/>
      <c r="EN53" s="10"/>
      <c r="EO53" s="10"/>
      <c r="EP53" s="10"/>
    </row>
    <row r="54" spans="1:146" ht="30" customHeight="1">
      <c r="A54" s="10"/>
      <c r="B54" s="306"/>
      <c r="C54" s="307"/>
      <c r="D54" s="46"/>
      <c r="E54" s="293"/>
      <c r="F54" s="262"/>
      <c r="G54" s="48"/>
      <c r="H54" s="16"/>
      <c r="I54" s="16"/>
      <c r="J54" s="49"/>
      <c r="K54" s="50"/>
      <c r="L54" s="49"/>
      <c r="M54" s="50"/>
      <c r="N54" s="50"/>
      <c r="O54" s="63" t="str">
        <f t="shared" si="0"/>
        <v/>
      </c>
      <c r="P54" s="10"/>
      <c r="Q54" s="10"/>
      <c r="R54" s="322" t="str">
        <f t="shared" si="1"/>
        <v/>
      </c>
      <c r="S54" s="323" t="str">
        <f t="shared" si="2"/>
        <v/>
      </c>
      <c r="T54" s="10"/>
      <c r="U54" s="10"/>
      <c r="V54" s="10"/>
      <c r="W54" s="322" t="str">
        <f t="shared" si="3"/>
        <v/>
      </c>
      <c r="X54" s="323" t="str">
        <f t="shared" si="4"/>
        <v/>
      </c>
      <c r="Y54" s="10"/>
      <c r="Z54" s="10"/>
      <c r="AA54" s="10"/>
      <c r="AB54" s="322" t="str">
        <f t="shared" si="5"/>
        <v/>
      </c>
      <c r="AC54" s="323" t="str">
        <f t="shared" si="6"/>
        <v/>
      </c>
      <c r="AD54" s="10"/>
      <c r="AE54" s="10"/>
      <c r="AF54" s="10"/>
      <c r="AG54" s="322" t="str">
        <f t="shared" si="7"/>
        <v/>
      </c>
      <c r="AH54" s="323" t="str">
        <f t="shared" si="8"/>
        <v/>
      </c>
      <c r="AI54" s="10"/>
      <c r="AJ54" s="10"/>
      <c r="AK54" s="10"/>
      <c r="AL54" s="322" t="str">
        <f t="shared" si="9"/>
        <v/>
      </c>
      <c r="AM54" s="323" t="str">
        <f t="shared" si="10"/>
        <v/>
      </c>
      <c r="AN54" s="10"/>
      <c r="AO54" s="10"/>
      <c r="AP54" s="10"/>
      <c r="AQ54" s="322" t="str">
        <f t="shared" si="11"/>
        <v/>
      </c>
      <c r="AR54" s="323" t="str">
        <f t="shared" si="12"/>
        <v/>
      </c>
      <c r="AS54" s="10"/>
      <c r="AT54" s="10"/>
      <c r="AU54" s="10"/>
      <c r="AV54" s="322" t="str">
        <f t="shared" si="13"/>
        <v/>
      </c>
      <c r="AW54" s="323" t="str">
        <f t="shared" si="14"/>
        <v/>
      </c>
      <c r="AX54" s="10"/>
      <c r="AY54" s="10"/>
      <c r="AZ54" s="10"/>
      <c r="BA54" s="322" t="str">
        <f t="shared" si="15"/>
        <v/>
      </c>
      <c r="BB54" s="323" t="str">
        <f t="shared" si="16"/>
        <v/>
      </c>
      <c r="BC54" s="10"/>
      <c r="BD54" s="10"/>
      <c r="BE54" s="10"/>
      <c r="BF54" s="322" t="str">
        <f t="shared" si="17"/>
        <v/>
      </c>
      <c r="BG54" s="323" t="str">
        <f t="shared" si="18"/>
        <v/>
      </c>
      <c r="BH54" s="10"/>
      <c r="BI54" s="10"/>
      <c r="BJ54" s="10"/>
      <c r="BK54" s="322" t="str">
        <f t="shared" si="19"/>
        <v/>
      </c>
      <c r="BL54" s="323" t="str">
        <f t="shared" si="20"/>
        <v/>
      </c>
      <c r="BM54" s="10"/>
      <c r="BN54" s="10"/>
      <c r="BO54" s="10"/>
      <c r="BP54" s="322" t="str">
        <f t="shared" si="21"/>
        <v/>
      </c>
      <c r="BQ54" s="323" t="str">
        <f t="shared" si="22"/>
        <v/>
      </c>
      <c r="BR54" s="10"/>
      <c r="BS54" s="10"/>
      <c r="BT54" s="10"/>
      <c r="BU54" s="322" t="str">
        <f t="shared" si="23"/>
        <v/>
      </c>
      <c r="BV54" s="323" t="str">
        <f t="shared" si="24"/>
        <v/>
      </c>
      <c r="BW54" s="10"/>
      <c r="BX54" s="10"/>
      <c r="BY54" s="10"/>
      <c r="BZ54" s="322" t="str">
        <f t="shared" si="25"/>
        <v/>
      </c>
      <c r="CA54" s="323" t="str">
        <f t="shared" si="26"/>
        <v/>
      </c>
      <c r="CB54" s="10"/>
      <c r="CC54" s="10"/>
      <c r="CD54" s="10"/>
      <c r="CE54" s="322" t="str">
        <f t="shared" si="27"/>
        <v/>
      </c>
      <c r="CF54" s="323" t="str">
        <f t="shared" si="28"/>
        <v/>
      </c>
      <c r="CG54" s="10"/>
      <c r="CH54" s="10"/>
      <c r="CI54" s="10"/>
      <c r="CJ54" s="322" t="str">
        <f t="shared" si="29"/>
        <v/>
      </c>
      <c r="CK54" s="323" t="str">
        <f t="shared" si="30"/>
        <v/>
      </c>
      <c r="CL54" s="10"/>
      <c r="CM54" s="10"/>
      <c r="CN54" s="10"/>
      <c r="CO54" s="322" t="str">
        <f t="shared" si="31"/>
        <v/>
      </c>
      <c r="CP54" s="323" t="str">
        <f t="shared" si="32"/>
        <v/>
      </c>
      <c r="CQ54" s="10"/>
      <c r="CR54" s="10"/>
      <c r="CS54" s="10"/>
      <c r="CT54" s="322" t="str">
        <f t="shared" si="33"/>
        <v/>
      </c>
      <c r="CU54" s="323" t="str">
        <f t="shared" si="34"/>
        <v/>
      </c>
      <c r="CV54" s="10"/>
      <c r="CW54" s="10"/>
      <c r="CX54" s="10"/>
      <c r="CY54" s="322" t="str">
        <f t="shared" si="35"/>
        <v/>
      </c>
      <c r="CZ54" s="323" t="str">
        <f t="shared" si="36"/>
        <v/>
      </c>
      <c r="DA54" s="10"/>
      <c r="DB54" s="10"/>
      <c r="DC54" s="10"/>
      <c r="DD54" s="322" t="str">
        <f t="shared" si="37"/>
        <v/>
      </c>
      <c r="DE54" s="323" t="str">
        <f t="shared" si="38"/>
        <v/>
      </c>
      <c r="DF54" s="10"/>
      <c r="DG54" s="10"/>
      <c r="DH54" s="10"/>
      <c r="DI54" s="322" t="str">
        <f t="shared" si="39"/>
        <v/>
      </c>
      <c r="DJ54" s="323" t="str">
        <f t="shared" si="40"/>
        <v/>
      </c>
      <c r="DK54" s="10"/>
      <c r="DL54" s="10"/>
      <c r="DM54" s="10"/>
      <c r="DN54" s="322" t="str">
        <f t="shared" si="41"/>
        <v/>
      </c>
      <c r="DO54" s="323" t="str">
        <f t="shared" si="42"/>
        <v/>
      </c>
      <c r="DP54" s="10"/>
      <c r="DQ54" s="10"/>
      <c r="DR54" s="10"/>
      <c r="DS54" s="322" t="str">
        <f t="shared" si="43"/>
        <v/>
      </c>
      <c r="DT54" s="323" t="str">
        <f t="shared" si="44"/>
        <v/>
      </c>
      <c r="DU54" s="10"/>
      <c r="DV54" s="10"/>
      <c r="DW54" s="10"/>
      <c r="DX54" s="322" t="str">
        <f t="shared" si="45"/>
        <v/>
      </c>
      <c r="DY54" s="323" t="str">
        <f t="shared" si="46"/>
        <v/>
      </c>
      <c r="DZ54" s="10"/>
      <c r="EA54" s="10"/>
      <c r="EB54" s="10"/>
      <c r="EC54" s="322" t="str">
        <f t="shared" si="47"/>
        <v/>
      </c>
      <c r="ED54" s="323" t="str">
        <f t="shared" si="48"/>
        <v/>
      </c>
      <c r="EE54" s="10"/>
      <c r="EF54" s="10"/>
      <c r="EG54" s="10"/>
      <c r="EH54" s="322" t="str">
        <f t="shared" si="49"/>
        <v/>
      </c>
      <c r="EI54" s="323" t="str">
        <f t="shared" si="50"/>
        <v/>
      </c>
      <c r="EJ54" s="10"/>
      <c r="EK54" s="10"/>
      <c r="EL54" s="10"/>
      <c r="EM54" s="10"/>
      <c r="EN54" s="10"/>
      <c r="EO54" s="10"/>
      <c r="EP54" s="10"/>
    </row>
    <row r="55" spans="1:146" ht="30" customHeight="1">
      <c r="A55" s="10"/>
      <c r="B55" s="306"/>
      <c r="C55" s="307"/>
      <c r="D55" s="46"/>
      <c r="E55" s="293"/>
      <c r="F55" s="262"/>
      <c r="G55" s="48"/>
      <c r="H55" s="16"/>
      <c r="I55" s="16"/>
      <c r="J55" s="49"/>
      <c r="K55" s="50"/>
      <c r="L55" s="49"/>
      <c r="M55" s="50"/>
      <c r="N55" s="50"/>
      <c r="O55" s="63" t="str">
        <f t="shared" si="0"/>
        <v/>
      </c>
      <c r="P55" s="2"/>
      <c r="Q55" s="2"/>
      <c r="R55" s="322" t="str">
        <f t="shared" si="1"/>
        <v/>
      </c>
      <c r="S55" s="323" t="str">
        <f t="shared" si="2"/>
        <v/>
      </c>
      <c r="T55" s="2"/>
      <c r="U55" s="2"/>
      <c r="V55" s="2"/>
      <c r="W55" s="322" t="str">
        <f t="shared" si="3"/>
        <v/>
      </c>
      <c r="X55" s="323" t="str">
        <f t="shared" si="4"/>
        <v/>
      </c>
      <c r="Y55" s="2"/>
      <c r="Z55" s="2"/>
      <c r="AA55" s="2"/>
      <c r="AB55" s="322" t="str">
        <f t="shared" si="5"/>
        <v/>
      </c>
      <c r="AC55" s="323" t="str">
        <f t="shared" si="6"/>
        <v/>
      </c>
      <c r="AD55" s="2"/>
      <c r="AE55" s="2"/>
      <c r="AF55" s="2"/>
      <c r="AG55" s="322" t="str">
        <f t="shared" si="7"/>
        <v/>
      </c>
      <c r="AH55" s="323" t="str">
        <f t="shared" si="8"/>
        <v/>
      </c>
      <c r="AI55" s="2"/>
      <c r="AJ55" s="2"/>
      <c r="AK55" s="2"/>
      <c r="AL55" s="322" t="str">
        <f t="shared" si="9"/>
        <v/>
      </c>
      <c r="AM55" s="323" t="str">
        <f t="shared" si="10"/>
        <v/>
      </c>
      <c r="AN55" s="2"/>
      <c r="AO55" s="2"/>
      <c r="AP55" s="2"/>
      <c r="AQ55" s="322" t="str">
        <f t="shared" si="11"/>
        <v/>
      </c>
      <c r="AR55" s="323" t="str">
        <f t="shared" si="12"/>
        <v/>
      </c>
      <c r="AS55" s="2"/>
      <c r="AT55" s="2"/>
      <c r="AU55" s="2"/>
      <c r="AV55" s="322" t="str">
        <f t="shared" si="13"/>
        <v/>
      </c>
      <c r="AW55" s="323" t="str">
        <f t="shared" si="14"/>
        <v/>
      </c>
      <c r="AX55" s="2"/>
      <c r="AY55" s="2"/>
      <c r="AZ55" s="2"/>
      <c r="BA55" s="322" t="str">
        <f t="shared" si="15"/>
        <v/>
      </c>
      <c r="BB55" s="323" t="str">
        <f t="shared" si="16"/>
        <v/>
      </c>
      <c r="BC55" s="2"/>
      <c r="BD55" s="2"/>
      <c r="BE55" s="2"/>
      <c r="BF55" s="322" t="str">
        <f t="shared" si="17"/>
        <v/>
      </c>
      <c r="BG55" s="323" t="str">
        <f t="shared" si="18"/>
        <v/>
      </c>
      <c r="BH55" s="2"/>
      <c r="BI55" s="2"/>
      <c r="BJ55" s="2"/>
      <c r="BK55" s="322" t="str">
        <f t="shared" si="19"/>
        <v/>
      </c>
      <c r="BL55" s="323" t="str">
        <f t="shared" si="20"/>
        <v/>
      </c>
      <c r="BM55" s="2"/>
      <c r="BN55" s="2"/>
      <c r="BO55" s="2"/>
      <c r="BP55" s="322" t="str">
        <f t="shared" si="21"/>
        <v/>
      </c>
      <c r="BQ55" s="323" t="str">
        <f t="shared" si="22"/>
        <v/>
      </c>
      <c r="BR55" s="2"/>
      <c r="BS55" s="2"/>
      <c r="BT55" s="2"/>
      <c r="BU55" s="322" t="str">
        <f t="shared" si="23"/>
        <v/>
      </c>
      <c r="BV55" s="323" t="str">
        <f t="shared" si="24"/>
        <v/>
      </c>
      <c r="BW55" s="2"/>
      <c r="BX55" s="2"/>
      <c r="BY55" s="2"/>
      <c r="BZ55" s="322" t="str">
        <f t="shared" si="25"/>
        <v/>
      </c>
      <c r="CA55" s="323" t="str">
        <f t="shared" si="26"/>
        <v/>
      </c>
      <c r="CB55" s="2"/>
      <c r="CC55" s="2"/>
      <c r="CD55" s="2"/>
      <c r="CE55" s="322" t="str">
        <f t="shared" si="27"/>
        <v/>
      </c>
      <c r="CF55" s="323" t="str">
        <f t="shared" si="28"/>
        <v/>
      </c>
      <c r="CG55" s="2"/>
      <c r="CH55" s="2"/>
      <c r="CI55" s="2"/>
      <c r="CJ55" s="322" t="str">
        <f t="shared" si="29"/>
        <v/>
      </c>
      <c r="CK55" s="323" t="str">
        <f t="shared" si="30"/>
        <v/>
      </c>
      <c r="CL55" s="2"/>
      <c r="CM55" s="2"/>
      <c r="CN55" s="2"/>
      <c r="CO55" s="322" t="str">
        <f t="shared" si="31"/>
        <v/>
      </c>
      <c r="CP55" s="323" t="str">
        <f t="shared" si="32"/>
        <v/>
      </c>
      <c r="CQ55" s="2"/>
      <c r="CR55" s="2"/>
      <c r="CS55" s="2"/>
      <c r="CT55" s="322" t="str">
        <f t="shared" si="33"/>
        <v/>
      </c>
      <c r="CU55" s="323" t="str">
        <f t="shared" si="34"/>
        <v/>
      </c>
      <c r="CV55" s="2"/>
      <c r="CW55" s="2"/>
      <c r="CX55" s="2"/>
      <c r="CY55" s="322" t="str">
        <f t="shared" si="35"/>
        <v/>
      </c>
      <c r="CZ55" s="323" t="str">
        <f t="shared" si="36"/>
        <v/>
      </c>
      <c r="DA55" s="2"/>
      <c r="DB55" s="2"/>
      <c r="DC55" s="2"/>
      <c r="DD55" s="322" t="str">
        <f t="shared" si="37"/>
        <v/>
      </c>
      <c r="DE55" s="323" t="str">
        <f t="shared" si="38"/>
        <v/>
      </c>
      <c r="DF55" s="2"/>
      <c r="DG55" s="2"/>
      <c r="DH55" s="2"/>
      <c r="DI55" s="322" t="str">
        <f t="shared" si="39"/>
        <v/>
      </c>
      <c r="DJ55" s="323" t="str">
        <f t="shared" si="40"/>
        <v/>
      </c>
      <c r="DK55" s="2"/>
      <c r="DL55" s="2"/>
      <c r="DM55" s="2"/>
      <c r="DN55" s="322" t="str">
        <f t="shared" si="41"/>
        <v/>
      </c>
      <c r="DO55" s="323" t="str">
        <f t="shared" si="42"/>
        <v/>
      </c>
      <c r="DP55" s="2"/>
      <c r="DQ55" s="2"/>
      <c r="DR55" s="2"/>
      <c r="DS55" s="322" t="str">
        <f t="shared" si="43"/>
        <v/>
      </c>
      <c r="DT55" s="323" t="str">
        <f t="shared" si="44"/>
        <v/>
      </c>
      <c r="DU55" s="2"/>
      <c r="DV55" s="2"/>
      <c r="DW55" s="2"/>
      <c r="DX55" s="322" t="str">
        <f t="shared" si="45"/>
        <v/>
      </c>
      <c r="DY55" s="323" t="str">
        <f t="shared" si="46"/>
        <v/>
      </c>
      <c r="DZ55" s="2"/>
      <c r="EA55" s="2"/>
      <c r="EB55" s="2"/>
      <c r="EC55" s="322" t="str">
        <f t="shared" si="47"/>
        <v/>
      </c>
      <c r="ED55" s="323" t="str">
        <f t="shared" si="48"/>
        <v/>
      </c>
      <c r="EE55" s="2"/>
      <c r="EF55" s="2"/>
      <c r="EG55" s="2"/>
      <c r="EH55" s="322" t="str">
        <f t="shared" si="49"/>
        <v/>
      </c>
      <c r="EI55" s="323" t="str">
        <f t="shared" si="50"/>
        <v/>
      </c>
      <c r="EJ55" s="2"/>
      <c r="EK55" s="2"/>
      <c r="EL55" s="2"/>
      <c r="EM55" s="2"/>
      <c r="EN55" s="2"/>
      <c r="EO55" s="2"/>
      <c r="EP55" s="2"/>
    </row>
    <row r="56" spans="1:146" ht="30" customHeight="1">
      <c r="A56" s="10"/>
      <c r="B56" s="306"/>
      <c r="C56" s="307"/>
      <c r="D56" s="46"/>
      <c r="E56" s="293"/>
      <c r="F56" s="262"/>
      <c r="G56" s="48"/>
      <c r="H56" s="16"/>
      <c r="I56" s="16"/>
      <c r="J56" s="49"/>
      <c r="K56" s="50"/>
      <c r="L56" s="49"/>
      <c r="M56" s="50"/>
      <c r="N56" s="50"/>
      <c r="O56" s="63" t="str">
        <f t="shared" si="0"/>
        <v/>
      </c>
      <c r="P56" s="2"/>
      <c r="Q56" s="2"/>
      <c r="R56" s="322" t="str">
        <f t="shared" si="1"/>
        <v/>
      </c>
      <c r="S56" s="323" t="str">
        <f t="shared" si="2"/>
        <v/>
      </c>
      <c r="T56" s="2"/>
      <c r="U56" s="2"/>
      <c r="V56" s="2"/>
      <c r="W56" s="322" t="str">
        <f t="shared" si="3"/>
        <v/>
      </c>
      <c r="X56" s="323" t="str">
        <f t="shared" si="4"/>
        <v/>
      </c>
      <c r="Y56" s="2"/>
      <c r="Z56" s="2"/>
      <c r="AA56" s="2"/>
      <c r="AB56" s="322" t="str">
        <f t="shared" si="5"/>
        <v/>
      </c>
      <c r="AC56" s="323" t="str">
        <f t="shared" si="6"/>
        <v/>
      </c>
      <c r="AD56" s="2"/>
      <c r="AE56" s="2"/>
      <c r="AF56" s="2"/>
      <c r="AG56" s="322" t="str">
        <f t="shared" si="7"/>
        <v/>
      </c>
      <c r="AH56" s="323" t="str">
        <f t="shared" si="8"/>
        <v/>
      </c>
      <c r="AI56" s="2"/>
      <c r="AJ56" s="2"/>
      <c r="AK56" s="2"/>
      <c r="AL56" s="322" t="str">
        <f t="shared" si="9"/>
        <v/>
      </c>
      <c r="AM56" s="323" t="str">
        <f t="shared" si="10"/>
        <v/>
      </c>
      <c r="AN56" s="2"/>
      <c r="AO56" s="2"/>
      <c r="AP56" s="2"/>
      <c r="AQ56" s="322" t="str">
        <f t="shared" si="11"/>
        <v/>
      </c>
      <c r="AR56" s="323" t="str">
        <f t="shared" si="12"/>
        <v/>
      </c>
      <c r="AS56" s="2"/>
      <c r="AT56" s="2"/>
      <c r="AU56" s="2"/>
      <c r="AV56" s="322" t="str">
        <f t="shared" si="13"/>
        <v/>
      </c>
      <c r="AW56" s="323" t="str">
        <f t="shared" si="14"/>
        <v/>
      </c>
      <c r="AX56" s="2"/>
      <c r="AY56" s="2"/>
      <c r="AZ56" s="2"/>
      <c r="BA56" s="322" t="str">
        <f t="shared" si="15"/>
        <v/>
      </c>
      <c r="BB56" s="323" t="str">
        <f t="shared" si="16"/>
        <v/>
      </c>
      <c r="BC56" s="2"/>
      <c r="BD56" s="2"/>
      <c r="BE56" s="2"/>
      <c r="BF56" s="322" t="str">
        <f t="shared" si="17"/>
        <v/>
      </c>
      <c r="BG56" s="323" t="str">
        <f t="shared" si="18"/>
        <v/>
      </c>
      <c r="BH56" s="2"/>
      <c r="BI56" s="2"/>
      <c r="BJ56" s="2"/>
      <c r="BK56" s="322" t="str">
        <f t="shared" si="19"/>
        <v/>
      </c>
      <c r="BL56" s="323" t="str">
        <f t="shared" si="20"/>
        <v/>
      </c>
      <c r="BM56" s="2"/>
      <c r="BN56" s="2"/>
      <c r="BO56" s="2"/>
      <c r="BP56" s="322" t="str">
        <f t="shared" si="21"/>
        <v/>
      </c>
      <c r="BQ56" s="323" t="str">
        <f t="shared" si="22"/>
        <v/>
      </c>
      <c r="BR56" s="2"/>
      <c r="BS56" s="2"/>
      <c r="BT56" s="2"/>
      <c r="BU56" s="322" t="str">
        <f t="shared" si="23"/>
        <v/>
      </c>
      <c r="BV56" s="323" t="str">
        <f t="shared" si="24"/>
        <v/>
      </c>
      <c r="BW56" s="2"/>
      <c r="BX56" s="2"/>
      <c r="BY56" s="2"/>
      <c r="BZ56" s="322" t="str">
        <f t="shared" si="25"/>
        <v/>
      </c>
      <c r="CA56" s="323" t="str">
        <f t="shared" si="26"/>
        <v/>
      </c>
      <c r="CB56" s="2"/>
      <c r="CC56" s="2"/>
      <c r="CD56" s="2"/>
      <c r="CE56" s="322" t="str">
        <f t="shared" si="27"/>
        <v/>
      </c>
      <c r="CF56" s="323" t="str">
        <f t="shared" si="28"/>
        <v/>
      </c>
      <c r="CG56" s="2"/>
      <c r="CH56" s="2"/>
      <c r="CI56" s="2"/>
      <c r="CJ56" s="322" t="str">
        <f t="shared" si="29"/>
        <v/>
      </c>
      <c r="CK56" s="323" t="str">
        <f t="shared" si="30"/>
        <v/>
      </c>
      <c r="CL56" s="2"/>
      <c r="CM56" s="2"/>
      <c r="CN56" s="2"/>
      <c r="CO56" s="322" t="str">
        <f t="shared" si="31"/>
        <v/>
      </c>
      <c r="CP56" s="323" t="str">
        <f t="shared" si="32"/>
        <v/>
      </c>
      <c r="CQ56" s="2"/>
      <c r="CR56" s="2"/>
      <c r="CS56" s="2"/>
      <c r="CT56" s="322" t="str">
        <f t="shared" si="33"/>
        <v/>
      </c>
      <c r="CU56" s="323" t="str">
        <f t="shared" si="34"/>
        <v/>
      </c>
      <c r="CV56" s="2"/>
      <c r="CW56" s="2"/>
      <c r="CX56" s="2"/>
      <c r="CY56" s="322" t="str">
        <f t="shared" si="35"/>
        <v/>
      </c>
      <c r="CZ56" s="323" t="str">
        <f t="shared" si="36"/>
        <v/>
      </c>
      <c r="DA56" s="2"/>
      <c r="DB56" s="2"/>
      <c r="DC56" s="2"/>
      <c r="DD56" s="322" t="str">
        <f t="shared" si="37"/>
        <v/>
      </c>
      <c r="DE56" s="323" t="str">
        <f t="shared" si="38"/>
        <v/>
      </c>
      <c r="DF56" s="2"/>
      <c r="DG56" s="2"/>
      <c r="DH56" s="2"/>
      <c r="DI56" s="322" t="str">
        <f t="shared" si="39"/>
        <v/>
      </c>
      <c r="DJ56" s="323" t="str">
        <f t="shared" si="40"/>
        <v/>
      </c>
      <c r="DK56" s="2"/>
      <c r="DL56" s="2"/>
      <c r="DM56" s="2"/>
      <c r="DN56" s="322" t="str">
        <f t="shared" si="41"/>
        <v/>
      </c>
      <c r="DO56" s="323" t="str">
        <f t="shared" si="42"/>
        <v/>
      </c>
      <c r="DP56" s="2"/>
      <c r="DQ56" s="2"/>
      <c r="DR56" s="2"/>
      <c r="DS56" s="322" t="str">
        <f t="shared" si="43"/>
        <v/>
      </c>
      <c r="DT56" s="323" t="str">
        <f t="shared" si="44"/>
        <v/>
      </c>
      <c r="DU56" s="2"/>
      <c r="DV56" s="2"/>
      <c r="DW56" s="2"/>
      <c r="DX56" s="322" t="str">
        <f t="shared" si="45"/>
        <v/>
      </c>
      <c r="DY56" s="323" t="str">
        <f t="shared" si="46"/>
        <v/>
      </c>
      <c r="DZ56" s="2"/>
      <c r="EA56" s="2"/>
      <c r="EB56" s="2"/>
      <c r="EC56" s="322" t="str">
        <f t="shared" si="47"/>
        <v/>
      </c>
      <c r="ED56" s="323" t="str">
        <f t="shared" si="48"/>
        <v/>
      </c>
      <c r="EE56" s="2"/>
      <c r="EF56" s="2"/>
      <c r="EG56" s="2"/>
      <c r="EH56" s="322" t="str">
        <f t="shared" si="49"/>
        <v/>
      </c>
      <c r="EI56" s="323" t="str">
        <f t="shared" si="50"/>
        <v/>
      </c>
      <c r="EJ56" s="2"/>
      <c r="EK56" s="2"/>
      <c r="EL56" s="2"/>
      <c r="EM56" s="2"/>
      <c r="EN56" s="2"/>
      <c r="EO56" s="2"/>
      <c r="EP56" s="2"/>
    </row>
    <row r="57" spans="1:146" ht="30" customHeight="1">
      <c r="A57" s="10"/>
      <c r="B57" s="306"/>
      <c r="C57" s="307"/>
      <c r="D57" s="46"/>
      <c r="E57" s="293"/>
      <c r="F57" s="262"/>
      <c r="G57" s="48"/>
      <c r="H57" s="16"/>
      <c r="I57" s="16"/>
      <c r="J57" s="49"/>
      <c r="K57" s="50"/>
      <c r="L57" s="49"/>
      <c r="M57" s="50"/>
      <c r="N57" s="50"/>
      <c r="O57" s="63" t="str">
        <f t="shared" si="0"/>
        <v/>
      </c>
      <c r="P57" s="2"/>
      <c r="Q57" s="2"/>
      <c r="R57" s="322" t="str">
        <f t="shared" si="1"/>
        <v/>
      </c>
      <c r="S57" s="323" t="str">
        <f t="shared" si="2"/>
        <v/>
      </c>
      <c r="T57" s="2"/>
      <c r="U57" s="2"/>
      <c r="V57" s="2"/>
      <c r="W57" s="322" t="str">
        <f t="shared" si="3"/>
        <v/>
      </c>
      <c r="X57" s="323" t="str">
        <f t="shared" si="4"/>
        <v/>
      </c>
      <c r="Y57" s="2"/>
      <c r="Z57" s="2"/>
      <c r="AA57" s="2"/>
      <c r="AB57" s="322" t="str">
        <f t="shared" si="5"/>
        <v/>
      </c>
      <c r="AC57" s="323" t="str">
        <f t="shared" si="6"/>
        <v/>
      </c>
      <c r="AD57" s="2"/>
      <c r="AE57" s="2"/>
      <c r="AF57" s="2"/>
      <c r="AG57" s="322" t="str">
        <f t="shared" si="7"/>
        <v/>
      </c>
      <c r="AH57" s="323" t="str">
        <f t="shared" si="8"/>
        <v/>
      </c>
      <c r="AI57" s="2"/>
      <c r="AJ57" s="2"/>
      <c r="AK57" s="2"/>
      <c r="AL57" s="322" t="str">
        <f t="shared" si="9"/>
        <v/>
      </c>
      <c r="AM57" s="323" t="str">
        <f t="shared" si="10"/>
        <v/>
      </c>
      <c r="AN57" s="2"/>
      <c r="AO57" s="2"/>
      <c r="AP57" s="2"/>
      <c r="AQ57" s="322" t="str">
        <f t="shared" si="11"/>
        <v/>
      </c>
      <c r="AR57" s="323" t="str">
        <f t="shared" si="12"/>
        <v/>
      </c>
      <c r="AS57" s="2"/>
      <c r="AT57" s="2"/>
      <c r="AU57" s="2"/>
      <c r="AV57" s="322" t="str">
        <f t="shared" si="13"/>
        <v/>
      </c>
      <c r="AW57" s="323" t="str">
        <f t="shared" si="14"/>
        <v/>
      </c>
      <c r="AX57" s="2"/>
      <c r="AY57" s="2"/>
      <c r="AZ57" s="2"/>
      <c r="BA57" s="322" t="str">
        <f t="shared" si="15"/>
        <v/>
      </c>
      <c r="BB57" s="323" t="str">
        <f t="shared" si="16"/>
        <v/>
      </c>
      <c r="BC57" s="2"/>
      <c r="BD57" s="2"/>
      <c r="BE57" s="2"/>
      <c r="BF57" s="322" t="str">
        <f t="shared" si="17"/>
        <v/>
      </c>
      <c r="BG57" s="323" t="str">
        <f t="shared" si="18"/>
        <v/>
      </c>
      <c r="BH57" s="2"/>
      <c r="BI57" s="2"/>
      <c r="BJ57" s="2"/>
      <c r="BK57" s="322" t="str">
        <f t="shared" si="19"/>
        <v/>
      </c>
      <c r="BL57" s="323" t="str">
        <f t="shared" si="20"/>
        <v/>
      </c>
      <c r="BM57" s="2"/>
      <c r="BN57" s="2"/>
      <c r="BO57" s="2"/>
      <c r="BP57" s="322" t="str">
        <f t="shared" si="21"/>
        <v/>
      </c>
      <c r="BQ57" s="323" t="str">
        <f t="shared" si="22"/>
        <v/>
      </c>
      <c r="BR57" s="2"/>
      <c r="BS57" s="2"/>
      <c r="BT57" s="2"/>
      <c r="BU57" s="322" t="str">
        <f t="shared" si="23"/>
        <v/>
      </c>
      <c r="BV57" s="323" t="str">
        <f t="shared" si="24"/>
        <v/>
      </c>
      <c r="BW57" s="2"/>
      <c r="BX57" s="2"/>
      <c r="BY57" s="2"/>
      <c r="BZ57" s="322" t="str">
        <f t="shared" si="25"/>
        <v/>
      </c>
      <c r="CA57" s="323" t="str">
        <f t="shared" si="26"/>
        <v/>
      </c>
      <c r="CB57" s="2"/>
      <c r="CC57" s="2"/>
      <c r="CD57" s="2"/>
      <c r="CE57" s="322" t="str">
        <f t="shared" si="27"/>
        <v/>
      </c>
      <c r="CF57" s="323" t="str">
        <f t="shared" si="28"/>
        <v/>
      </c>
      <c r="CG57" s="2"/>
      <c r="CH57" s="2"/>
      <c r="CI57" s="2"/>
      <c r="CJ57" s="322" t="str">
        <f t="shared" si="29"/>
        <v/>
      </c>
      <c r="CK57" s="323" t="str">
        <f t="shared" si="30"/>
        <v/>
      </c>
      <c r="CL57" s="2"/>
      <c r="CM57" s="2"/>
      <c r="CN57" s="2"/>
      <c r="CO57" s="322" t="str">
        <f t="shared" si="31"/>
        <v/>
      </c>
      <c r="CP57" s="323" t="str">
        <f t="shared" si="32"/>
        <v/>
      </c>
      <c r="CQ57" s="2"/>
      <c r="CR57" s="2"/>
      <c r="CS57" s="2"/>
      <c r="CT57" s="322" t="str">
        <f t="shared" si="33"/>
        <v/>
      </c>
      <c r="CU57" s="323" t="str">
        <f t="shared" si="34"/>
        <v/>
      </c>
      <c r="CV57" s="2"/>
      <c r="CW57" s="2"/>
      <c r="CX57" s="2"/>
      <c r="CY57" s="322" t="str">
        <f t="shared" si="35"/>
        <v/>
      </c>
      <c r="CZ57" s="323" t="str">
        <f t="shared" si="36"/>
        <v/>
      </c>
      <c r="DA57" s="2"/>
      <c r="DB57" s="2"/>
      <c r="DC57" s="2"/>
      <c r="DD57" s="322" t="str">
        <f t="shared" si="37"/>
        <v/>
      </c>
      <c r="DE57" s="323" t="str">
        <f t="shared" si="38"/>
        <v/>
      </c>
      <c r="DF57" s="2"/>
      <c r="DG57" s="2"/>
      <c r="DH57" s="2"/>
      <c r="DI57" s="322" t="str">
        <f t="shared" si="39"/>
        <v/>
      </c>
      <c r="DJ57" s="323" t="str">
        <f t="shared" si="40"/>
        <v/>
      </c>
      <c r="DK57" s="2"/>
      <c r="DL57" s="2"/>
      <c r="DM57" s="2"/>
      <c r="DN57" s="322" t="str">
        <f t="shared" si="41"/>
        <v/>
      </c>
      <c r="DO57" s="323" t="str">
        <f t="shared" si="42"/>
        <v/>
      </c>
      <c r="DP57" s="2"/>
      <c r="DQ57" s="2"/>
      <c r="DR57" s="2"/>
      <c r="DS57" s="322" t="str">
        <f t="shared" si="43"/>
        <v/>
      </c>
      <c r="DT57" s="323" t="str">
        <f t="shared" si="44"/>
        <v/>
      </c>
      <c r="DU57" s="2"/>
      <c r="DV57" s="2"/>
      <c r="DW57" s="2"/>
      <c r="DX57" s="322" t="str">
        <f t="shared" si="45"/>
        <v/>
      </c>
      <c r="DY57" s="323" t="str">
        <f t="shared" si="46"/>
        <v/>
      </c>
      <c r="DZ57" s="2"/>
      <c r="EA57" s="2"/>
      <c r="EB57" s="2"/>
      <c r="EC57" s="322" t="str">
        <f t="shared" si="47"/>
        <v/>
      </c>
      <c r="ED57" s="323" t="str">
        <f t="shared" si="48"/>
        <v/>
      </c>
      <c r="EE57" s="2"/>
      <c r="EF57" s="2"/>
      <c r="EG57" s="2"/>
      <c r="EH57" s="322" t="str">
        <f t="shared" si="49"/>
        <v/>
      </c>
      <c r="EI57" s="323" t="str">
        <f t="shared" si="50"/>
        <v/>
      </c>
      <c r="EJ57" s="2"/>
      <c r="EK57" s="2"/>
      <c r="EL57" s="2"/>
      <c r="EM57" s="2"/>
      <c r="EN57" s="2"/>
      <c r="EO57" s="2"/>
      <c r="EP57" s="2"/>
    </row>
    <row r="58" spans="1:146" ht="30" customHeight="1">
      <c r="A58" s="8"/>
      <c r="B58" s="306"/>
      <c r="C58" s="307"/>
      <c r="D58" s="46"/>
      <c r="E58" s="293"/>
      <c r="F58" s="262"/>
      <c r="G58" s="48"/>
      <c r="H58" s="16"/>
      <c r="I58" s="16"/>
      <c r="J58" s="49"/>
      <c r="K58" s="50"/>
      <c r="L58" s="49"/>
      <c r="M58" s="50"/>
      <c r="N58" s="50"/>
      <c r="O58" s="63" t="str">
        <f t="shared" si="0"/>
        <v/>
      </c>
      <c r="P58" s="2"/>
      <c r="Q58" s="2"/>
      <c r="R58" s="322" t="str">
        <f t="shared" si="1"/>
        <v/>
      </c>
      <c r="S58" s="323" t="str">
        <f t="shared" si="2"/>
        <v/>
      </c>
      <c r="T58" s="2"/>
      <c r="U58" s="2"/>
      <c r="V58" s="2"/>
      <c r="W58" s="322" t="str">
        <f t="shared" si="3"/>
        <v/>
      </c>
      <c r="X58" s="323" t="str">
        <f t="shared" si="4"/>
        <v/>
      </c>
      <c r="Y58" s="2"/>
      <c r="Z58" s="2"/>
      <c r="AA58" s="2"/>
      <c r="AB58" s="322" t="str">
        <f t="shared" si="5"/>
        <v/>
      </c>
      <c r="AC58" s="323" t="str">
        <f t="shared" si="6"/>
        <v/>
      </c>
      <c r="AD58" s="2"/>
      <c r="AE58" s="2"/>
      <c r="AF58" s="2"/>
      <c r="AG58" s="322" t="str">
        <f t="shared" si="7"/>
        <v/>
      </c>
      <c r="AH58" s="323" t="str">
        <f t="shared" si="8"/>
        <v/>
      </c>
      <c r="AI58" s="2"/>
      <c r="AJ58" s="2"/>
      <c r="AK58" s="2"/>
      <c r="AL58" s="322" t="str">
        <f t="shared" si="9"/>
        <v/>
      </c>
      <c r="AM58" s="323" t="str">
        <f t="shared" si="10"/>
        <v/>
      </c>
      <c r="AN58" s="2"/>
      <c r="AO58" s="2"/>
      <c r="AP58" s="2"/>
      <c r="AQ58" s="322" t="str">
        <f t="shared" si="11"/>
        <v/>
      </c>
      <c r="AR58" s="323" t="str">
        <f t="shared" si="12"/>
        <v/>
      </c>
      <c r="AS58" s="2"/>
      <c r="AT58" s="2"/>
      <c r="AU58" s="2"/>
      <c r="AV58" s="322" t="str">
        <f t="shared" si="13"/>
        <v/>
      </c>
      <c r="AW58" s="323" t="str">
        <f t="shared" si="14"/>
        <v/>
      </c>
      <c r="AX58" s="2"/>
      <c r="AY58" s="2"/>
      <c r="AZ58" s="2"/>
      <c r="BA58" s="322" t="str">
        <f t="shared" si="15"/>
        <v/>
      </c>
      <c r="BB58" s="323" t="str">
        <f t="shared" si="16"/>
        <v/>
      </c>
      <c r="BC58" s="2"/>
      <c r="BD58" s="2"/>
      <c r="BE58" s="2"/>
      <c r="BF58" s="322" t="str">
        <f t="shared" si="17"/>
        <v/>
      </c>
      <c r="BG58" s="323" t="str">
        <f t="shared" si="18"/>
        <v/>
      </c>
      <c r="BH58" s="2"/>
      <c r="BI58" s="2"/>
      <c r="BJ58" s="2"/>
      <c r="BK58" s="322" t="str">
        <f t="shared" si="19"/>
        <v/>
      </c>
      <c r="BL58" s="323" t="str">
        <f t="shared" si="20"/>
        <v/>
      </c>
      <c r="BM58" s="2"/>
      <c r="BN58" s="2"/>
      <c r="BO58" s="2"/>
      <c r="BP58" s="322" t="str">
        <f t="shared" si="21"/>
        <v/>
      </c>
      <c r="BQ58" s="323" t="str">
        <f t="shared" si="22"/>
        <v/>
      </c>
      <c r="BR58" s="2"/>
      <c r="BS58" s="2"/>
      <c r="BT58" s="2"/>
      <c r="BU58" s="322" t="str">
        <f t="shared" si="23"/>
        <v/>
      </c>
      <c r="BV58" s="323" t="str">
        <f t="shared" si="24"/>
        <v/>
      </c>
      <c r="BW58" s="2"/>
      <c r="BX58" s="2"/>
      <c r="BY58" s="2"/>
      <c r="BZ58" s="322" t="str">
        <f t="shared" si="25"/>
        <v/>
      </c>
      <c r="CA58" s="323" t="str">
        <f t="shared" si="26"/>
        <v/>
      </c>
      <c r="CB58" s="2"/>
      <c r="CC58" s="2"/>
      <c r="CD58" s="2"/>
      <c r="CE58" s="322" t="str">
        <f t="shared" si="27"/>
        <v/>
      </c>
      <c r="CF58" s="323" t="str">
        <f t="shared" si="28"/>
        <v/>
      </c>
      <c r="CG58" s="2"/>
      <c r="CH58" s="2"/>
      <c r="CI58" s="2"/>
      <c r="CJ58" s="322" t="str">
        <f t="shared" si="29"/>
        <v/>
      </c>
      <c r="CK58" s="323" t="str">
        <f t="shared" si="30"/>
        <v/>
      </c>
      <c r="CL58" s="2"/>
      <c r="CM58" s="2"/>
      <c r="CN58" s="2"/>
      <c r="CO58" s="322" t="str">
        <f t="shared" si="31"/>
        <v/>
      </c>
      <c r="CP58" s="323" t="str">
        <f t="shared" si="32"/>
        <v/>
      </c>
      <c r="CQ58" s="2"/>
      <c r="CR58" s="2"/>
      <c r="CS58" s="2"/>
      <c r="CT58" s="322" t="str">
        <f t="shared" si="33"/>
        <v/>
      </c>
      <c r="CU58" s="323" t="str">
        <f t="shared" si="34"/>
        <v/>
      </c>
      <c r="CV58" s="2"/>
      <c r="CW58" s="2"/>
      <c r="CX58" s="2"/>
      <c r="CY58" s="322" t="str">
        <f t="shared" si="35"/>
        <v/>
      </c>
      <c r="CZ58" s="323" t="str">
        <f t="shared" si="36"/>
        <v/>
      </c>
      <c r="DA58" s="2"/>
      <c r="DB58" s="2"/>
      <c r="DC58" s="2"/>
      <c r="DD58" s="322" t="str">
        <f t="shared" si="37"/>
        <v/>
      </c>
      <c r="DE58" s="323" t="str">
        <f t="shared" si="38"/>
        <v/>
      </c>
      <c r="DF58" s="2"/>
      <c r="DG58" s="2"/>
      <c r="DH58" s="2"/>
      <c r="DI58" s="322" t="str">
        <f t="shared" si="39"/>
        <v/>
      </c>
      <c r="DJ58" s="323" t="str">
        <f t="shared" si="40"/>
        <v/>
      </c>
      <c r="DK58" s="2"/>
      <c r="DL58" s="2"/>
      <c r="DM58" s="2"/>
      <c r="DN58" s="322" t="str">
        <f t="shared" si="41"/>
        <v/>
      </c>
      <c r="DO58" s="323" t="str">
        <f t="shared" si="42"/>
        <v/>
      </c>
      <c r="DP58" s="2"/>
      <c r="DQ58" s="2"/>
      <c r="DR58" s="2"/>
      <c r="DS58" s="322" t="str">
        <f t="shared" si="43"/>
        <v/>
      </c>
      <c r="DT58" s="323" t="str">
        <f t="shared" si="44"/>
        <v/>
      </c>
      <c r="DU58" s="2"/>
      <c r="DV58" s="2"/>
      <c r="DW58" s="2"/>
      <c r="DX58" s="322" t="str">
        <f t="shared" si="45"/>
        <v/>
      </c>
      <c r="DY58" s="323" t="str">
        <f t="shared" si="46"/>
        <v/>
      </c>
      <c r="DZ58" s="2"/>
      <c r="EA58" s="2"/>
      <c r="EB58" s="2"/>
      <c r="EC58" s="322" t="str">
        <f t="shared" si="47"/>
        <v/>
      </c>
      <c r="ED58" s="323" t="str">
        <f t="shared" si="48"/>
        <v/>
      </c>
      <c r="EE58" s="2"/>
      <c r="EF58" s="2"/>
      <c r="EG58" s="2"/>
      <c r="EH58" s="322" t="str">
        <f t="shared" si="49"/>
        <v/>
      </c>
      <c r="EI58" s="323" t="str">
        <f t="shared" si="50"/>
        <v/>
      </c>
      <c r="EJ58" s="2"/>
      <c r="EK58" s="2"/>
      <c r="EL58" s="2"/>
      <c r="EM58" s="2"/>
      <c r="EN58" s="2"/>
      <c r="EO58" s="2"/>
      <c r="EP58" s="2"/>
    </row>
    <row r="59" spans="1:146" ht="30" customHeight="1">
      <c r="A59" s="1"/>
      <c r="B59" s="306"/>
      <c r="C59" s="307"/>
      <c r="D59" s="46"/>
      <c r="E59" s="293"/>
      <c r="F59" s="262"/>
      <c r="G59" s="48"/>
      <c r="H59" s="16"/>
      <c r="I59" s="16"/>
      <c r="J59" s="49"/>
      <c r="K59" s="50"/>
      <c r="L59" s="49"/>
      <c r="M59" s="50"/>
      <c r="N59" s="50"/>
      <c r="O59" s="63" t="str">
        <f t="shared" si="0"/>
        <v/>
      </c>
      <c r="P59" s="2"/>
      <c r="Q59" s="2"/>
      <c r="R59" s="322" t="str">
        <f t="shared" si="1"/>
        <v/>
      </c>
      <c r="S59" s="323" t="str">
        <f t="shared" si="2"/>
        <v/>
      </c>
      <c r="T59" s="2"/>
      <c r="U59" s="2"/>
      <c r="V59" s="2"/>
      <c r="W59" s="322" t="str">
        <f t="shared" si="3"/>
        <v/>
      </c>
      <c r="X59" s="323" t="str">
        <f t="shared" si="4"/>
        <v/>
      </c>
      <c r="Y59" s="2"/>
      <c r="Z59" s="2"/>
      <c r="AA59" s="2"/>
      <c r="AB59" s="322" t="str">
        <f t="shared" si="5"/>
        <v/>
      </c>
      <c r="AC59" s="323" t="str">
        <f t="shared" si="6"/>
        <v/>
      </c>
      <c r="AD59" s="2"/>
      <c r="AE59" s="2"/>
      <c r="AF59" s="2"/>
      <c r="AG59" s="322" t="str">
        <f t="shared" si="7"/>
        <v/>
      </c>
      <c r="AH59" s="323" t="str">
        <f t="shared" si="8"/>
        <v/>
      </c>
      <c r="AI59" s="2"/>
      <c r="AJ59" s="2"/>
      <c r="AK59" s="2"/>
      <c r="AL59" s="322" t="str">
        <f t="shared" si="9"/>
        <v/>
      </c>
      <c r="AM59" s="323" t="str">
        <f t="shared" si="10"/>
        <v/>
      </c>
      <c r="AN59" s="2"/>
      <c r="AO59" s="2"/>
      <c r="AP59" s="2"/>
      <c r="AQ59" s="322" t="str">
        <f t="shared" si="11"/>
        <v/>
      </c>
      <c r="AR59" s="323" t="str">
        <f t="shared" si="12"/>
        <v/>
      </c>
      <c r="AS59" s="2"/>
      <c r="AT59" s="2"/>
      <c r="AU59" s="2"/>
      <c r="AV59" s="322" t="str">
        <f t="shared" si="13"/>
        <v/>
      </c>
      <c r="AW59" s="323" t="str">
        <f t="shared" si="14"/>
        <v/>
      </c>
      <c r="AX59" s="2"/>
      <c r="AY59" s="2"/>
      <c r="AZ59" s="2"/>
      <c r="BA59" s="322" t="str">
        <f t="shared" si="15"/>
        <v/>
      </c>
      <c r="BB59" s="323" t="str">
        <f t="shared" si="16"/>
        <v/>
      </c>
      <c r="BC59" s="2"/>
      <c r="BD59" s="2"/>
      <c r="BE59" s="2"/>
      <c r="BF59" s="322" t="str">
        <f t="shared" si="17"/>
        <v/>
      </c>
      <c r="BG59" s="323" t="str">
        <f t="shared" si="18"/>
        <v/>
      </c>
      <c r="BH59" s="2"/>
      <c r="BI59" s="2"/>
      <c r="BJ59" s="2"/>
      <c r="BK59" s="322" t="str">
        <f t="shared" si="19"/>
        <v/>
      </c>
      <c r="BL59" s="323" t="str">
        <f t="shared" si="20"/>
        <v/>
      </c>
      <c r="BM59" s="2"/>
      <c r="BN59" s="2"/>
      <c r="BO59" s="2"/>
      <c r="BP59" s="322" t="str">
        <f t="shared" si="21"/>
        <v/>
      </c>
      <c r="BQ59" s="323" t="str">
        <f t="shared" si="22"/>
        <v/>
      </c>
      <c r="BR59" s="2"/>
      <c r="BS59" s="2"/>
      <c r="BT59" s="2"/>
      <c r="BU59" s="322" t="str">
        <f t="shared" si="23"/>
        <v/>
      </c>
      <c r="BV59" s="323" t="str">
        <f t="shared" si="24"/>
        <v/>
      </c>
      <c r="BW59" s="2"/>
      <c r="BX59" s="2"/>
      <c r="BY59" s="2"/>
      <c r="BZ59" s="322" t="str">
        <f t="shared" si="25"/>
        <v/>
      </c>
      <c r="CA59" s="323" t="str">
        <f t="shared" si="26"/>
        <v/>
      </c>
      <c r="CB59" s="2"/>
      <c r="CC59" s="2"/>
      <c r="CD59" s="2"/>
      <c r="CE59" s="322" t="str">
        <f t="shared" si="27"/>
        <v/>
      </c>
      <c r="CF59" s="323" t="str">
        <f t="shared" si="28"/>
        <v/>
      </c>
      <c r="CG59" s="2"/>
      <c r="CH59" s="2"/>
      <c r="CI59" s="2"/>
      <c r="CJ59" s="322" t="str">
        <f t="shared" si="29"/>
        <v/>
      </c>
      <c r="CK59" s="323" t="str">
        <f t="shared" si="30"/>
        <v/>
      </c>
      <c r="CL59" s="2"/>
      <c r="CM59" s="2"/>
      <c r="CN59" s="2"/>
      <c r="CO59" s="322" t="str">
        <f t="shared" si="31"/>
        <v/>
      </c>
      <c r="CP59" s="323" t="str">
        <f t="shared" si="32"/>
        <v/>
      </c>
      <c r="CQ59" s="2"/>
      <c r="CR59" s="2"/>
      <c r="CS59" s="2"/>
      <c r="CT59" s="322" t="str">
        <f t="shared" si="33"/>
        <v/>
      </c>
      <c r="CU59" s="323" t="str">
        <f t="shared" si="34"/>
        <v/>
      </c>
      <c r="CV59" s="2"/>
      <c r="CW59" s="2"/>
      <c r="CX59" s="2"/>
      <c r="CY59" s="322" t="str">
        <f t="shared" si="35"/>
        <v/>
      </c>
      <c r="CZ59" s="323" t="str">
        <f t="shared" si="36"/>
        <v/>
      </c>
      <c r="DA59" s="2"/>
      <c r="DB59" s="2"/>
      <c r="DC59" s="2"/>
      <c r="DD59" s="322" t="str">
        <f t="shared" si="37"/>
        <v/>
      </c>
      <c r="DE59" s="323" t="str">
        <f t="shared" si="38"/>
        <v/>
      </c>
      <c r="DF59" s="2"/>
      <c r="DG59" s="2"/>
      <c r="DH59" s="2"/>
      <c r="DI59" s="322" t="str">
        <f t="shared" si="39"/>
        <v/>
      </c>
      <c r="DJ59" s="323" t="str">
        <f t="shared" si="40"/>
        <v/>
      </c>
      <c r="DK59" s="2"/>
      <c r="DL59" s="2"/>
      <c r="DM59" s="2"/>
      <c r="DN59" s="322" t="str">
        <f t="shared" si="41"/>
        <v/>
      </c>
      <c r="DO59" s="323" t="str">
        <f t="shared" si="42"/>
        <v/>
      </c>
      <c r="DP59" s="2"/>
      <c r="DQ59" s="2"/>
      <c r="DR59" s="2"/>
      <c r="DS59" s="322" t="str">
        <f t="shared" si="43"/>
        <v/>
      </c>
      <c r="DT59" s="323" t="str">
        <f t="shared" si="44"/>
        <v/>
      </c>
      <c r="DU59" s="2"/>
      <c r="DV59" s="2"/>
      <c r="DW59" s="2"/>
      <c r="DX59" s="322" t="str">
        <f t="shared" si="45"/>
        <v/>
      </c>
      <c r="DY59" s="323" t="str">
        <f t="shared" si="46"/>
        <v/>
      </c>
      <c r="DZ59" s="2"/>
      <c r="EA59" s="2"/>
      <c r="EB59" s="2"/>
      <c r="EC59" s="322" t="str">
        <f t="shared" si="47"/>
        <v/>
      </c>
      <c r="ED59" s="323" t="str">
        <f t="shared" si="48"/>
        <v/>
      </c>
      <c r="EE59" s="2"/>
      <c r="EF59" s="2"/>
      <c r="EG59" s="2"/>
      <c r="EH59" s="322" t="str">
        <f t="shared" si="49"/>
        <v/>
      </c>
      <c r="EI59" s="323" t="str">
        <f t="shared" si="50"/>
        <v/>
      </c>
      <c r="EJ59" s="2"/>
      <c r="EK59" s="2"/>
      <c r="EL59" s="2"/>
      <c r="EM59" s="2"/>
      <c r="EN59" s="2"/>
      <c r="EO59" s="2"/>
      <c r="EP59" s="2"/>
    </row>
    <row r="60" spans="1:146" ht="30" customHeight="1">
      <c r="A60" s="1"/>
      <c r="B60" s="306"/>
      <c r="C60" s="307"/>
      <c r="D60" s="46"/>
      <c r="E60" s="293"/>
      <c r="F60" s="262"/>
      <c r="G60" s="48"/>
      <c r="H60" s="16"/>
      <c r="I60" s="16"/>
      <c r="J60" s="49"/>
      <c r="K60" s="50"/>
      <c r="L60" s="49"/>
      <c r="M60" s="50"/>
      <c r="N60" s="50"/>
      <c r="O60" s="63" t="str">
        <f t="shared" si="0"/>
        <v/>
      </c>
      <c r="P60" s="2"/>
      <c r="Q60" s="2"/>
      <c r="R60" s="322" t="str">
        <f t="shared" si="1"/>
        <v/>
      </c>
      <c r="S60" s="323" t="str">
        <f t="shared" si="2"/>
        <v/>
      </c>
      <c r="T60" s="2"/>
      <c r="U60" s="2"/>
      <c r="V60" s="2"/>
      <c r="W60" s="322" t="str">
        <f t="shared" si="3"/>
        <v/>
      </c>
      <c r="X60" s="323" t="str">
        <f t="shared" si="4"/>
        <v/>
      </c>
      <c r="Y60" s="2"/>
      <c r="Z60" s="2"/>
      <c r="AA60" s="2"/>
      <c r="AB60" s="322" t="str">
        <f t="shared" si="5"/>
        <v/>
      </c>
      <c r="AC60" s="323" t="str">
        <f t="shared" si="6"/>
        <v/>
      </c>
      <c r="AD60" s="2"/>
      <c r="AE60" s="2"/>
      <c r="AF60" s="2"/>
      <c r="AG60" s="322" t="str">
        <f t="shared" si="7"/>
        <v/>
      </c>
      <c r="AH60" s="323" t="str">
        <f t="shared" si="8"/>
        <v/>
      </c>
      <c r="AI60" s="2"/>
      <c r="AJ60" s="2"/>
      <c r="AK60" s="2"/>
      <c r="AL60" s="322" t="str">
        <f t="shared" si="9"/>
        <v/>
      </c>
      <c r="AM60" s="323" t="str">
        <f t="shared" si="10"/>
        <v/>
      </c>
      <c r="AN60" s="2"/>
      <c r="AO60" s="2"/>
      <c r="AP60" s="2"/>
      <c r="AQ60" s="322" t="str">
        <f t="shared" si="11"/>
        <v/>
      </c>
      <c r="AR60" s="323" t="str">
        <f t="shared" si="12"/>
        <v/>
      </c>
      <c r="AS60" s="2"/>
      <c r="AT60" s="2"/>
      <c r="AU60" s="2"/>
      <c r="AV60" s="322" t="str">
        <f t="shared" si="13"/>
        <v/>
      </c>
      <c r="AW60" s="323" t="str">
        <f t="shared" si="14"/>
        <v/>
      </c>
      <c r="AX60" s="2"/>
      <c r="AY60" s="2"/>
      <c r="AZ60" s="2"/>
      <c r="BA60" s="322" t="str">
        <f t="shared" si="15"/>
        <v/>
      </c>
      <c r="BB60" s="323" t="str">
        <f t="shared" si="16"/>
        <v/>
      </c>
      <c r="BC60" s="2"/>
      <c r="BD60" s="2"/>
      <c r="BE60" s="2"/>
      <c r="BF60" s="322" t="str">
        <f t="shared" si="17"/>
        <v/>
      </c>
      <c r="BG60" s="323" t="str">
        <f t="shared" si="18"/>
        <v/>
      </c>
      <c r="BH60" s="2"/>
      <c r="BI60" s="2"/>
      <c r="BJ60" s="2"/>
      <c r="BK60" s="322" t="str">
        <f t="shared" si="19"/>
        <v/>
      </c>
      <c r="BL60" s="323" t="str">
        <f t="shared" si="20"/>
        <v/>
      </c>
      <c r="BM60" s="2"/>
      <c r="BN60" s="2"/>
      <c r="BO60" s="2"/>
      <c r="BP60" s="322" t="str">
        <f t="shared" si="21"/>
        <v/>
      </c>
      <c r="BQ60" s="323" t="str">
        <f t="shared" si="22"/>
        <v/>
      </c>
      <c r="BR60" s="2"/>
      <c r="BS60" s="2"/>
      <c r="BT60" s="2"/>
      <c r="BU60" s="322" t="str">
        <f t="shared" si="23"/>
        <v/>
      </c>
      <c r="BV60" s="323" t="str">
        <f t="shared" si="24"/>
        <v/>
      </c>
      <c r="BW60" s="2"/>
      <c r="BX60" s="2"/>
      <c r="BY60" s="2"/>
      <c r="BZ60" s="322" t="str">
        <f t="shared" si="25"/>
        <v/>
      </c>
      <c r="CA60" s="323" t="str">
        <f t="shared" si="26"/>
        <v/>
      </c>
      <c r="CB60" s="2"/>
      <c r="CC60" s="2"/>
      <c r="CD60" s="2"/>
      <c r="CE60" s="322" t="str">
        <f t="shared" si="27"/>
        <v/>
      </c>
      <c r="CF60" s="323" t="str">
        <f t="shared" si="28"/>
        <v/>
      </c>
      <c r="CG60" s="2"/>
      <c r="CH60" s="2"/>
      <c r="CI60" s="2"/>
      <c r="CJ60" s="322" t="str">
        <f t="shared" si="29"/>
        <v/>
      </c>
      <c r="CK60" s="323" t="str">
        <f t="shared" si="30"/>
        <v/>
      </c>
      <c r="CL60" s="2"/>
      <c r="CM60" s="2"/>
      <c r="CN60" s="2"/>
      <c r="CO60" s="322" t="str">
        <f t="shared" si="31"/>
        <v/>
      </c>
      <c r="CP60" s="323" t="str">
        <f t="shared" si="32"/>
        <v/>
      </c>
      <c r="CQ60" s="2"/>
      <c r="CR60" s="2"/>
      <c r="CS60" s="2"/>
      <c r="CT60" s="322" t="str">
        <f t="shared" si="33"/>
        <v/>
      </c>
      <c r="CU60" s="323" t="str">
        <f t="shared" si="34"/>
        <v/>
      </c>
      <c r="CV60" s="2"/>
      <c r="CW60" s="2"/>
      <c r="CX60" s="2"/>
      <c r="CY60" s="322" t="str">
        <f t="shared" si="35"/>
        <v/>
      </c>
      <c r="CZ60" s="323" t="str">
        <f t="shared" si="36"/>
        <v/>
      </c>
      <c r="DA60" s="2"/>
      <c r="DB60" s="2"/>
      <c r="DC60" s="2"/>
      <c r="DD60" s="322" t="str">
        <f t="shared" si="37"/>
        <v/>
      </c>
      <c r="DE60" s="323" t="str">
        <f t="shared" si="38"/>
        <v/>
      </c>
      <c r="DF60" s="2"/>
      <c r="DG60" s="2"/>
      <c r="DH60" s="2"/>
      <c r="DI60" s="322" t="str">
        <f t="shared" si="39"/>
        <v/>
      </c>
      <c r="DJ60" s="323" t="str">
        <f t="shared" si="40"/>
        <v/>
      </c>
      <c r="DK60" s="2"/>
      <c r="DL60" s="2"/>
      <c r="DM60" s="2"/>
      <c r="DN60" s="322" t="str">
        <f t="shared" si="41"/>
        <v/>
      </c>
      <c r="DO60" s="323" t="str">
        <f t="shared" si="42"/>
        <v/>
      </c>
      <c r="DP60" s="2"/>
      <c r="DQ60" s="2"/>
      <c r="DR60" s="2"/>
      <c r="DS60" s="322" t="str">
        <f t="shared" si="43"/>
        <v/>
      </c>
      <c r="DT60" s="323" t="str">
        <f t="shared" si="44"/>
        <v/>
      </c>
      <c r="DU60" s="2"/>
      <c r="DV60" s="2"/>
      <c r="DW60" s="2"/>
      <c r="DX60" s="322" t="str">
        <f t="shared" si="45"/>
        <v/>
      </c>
      <c r="DY60" s="323" t="str">
        <f t="shared" si="46"/>
        <v/>
      </c>
      <c r="DZ60" s="2"/>
      <c r="EA60" s="2"/>
      <c r="EB60" s="2"/>
      <c r="EC60" s="322" t="str">
        <f t="shared" si="47"/>
        <v/>
      </c>
      <c r="ED60" s="323" t="str">
        <f t="shared" si="48"/>
        <v/>
      </c>
      <c r="EE60" s="2"/>
      <c r="EF60" s="2"/>
      <c r="EG60" s="2"/>
      <c r="EH60" s="322" t="str">
        <f t="shared" si="49"/>
        <v/>
      </c>
      <c r="EI60" s="323" t="str">
        <f t="shared" si="50"/>
        <v/>
      </c>
      <c r="EJ60" s="2"/>
      <c r="EK60" s="2"/>
      <c r="EL60" s="2"/>
      <c r="EM60" s="2"/>
      <c r="EN60" s="2"/>
      <c r="EO60" s="2"/>
      <c r="EP60" s="2"/>
    </row>
    <row r="61" spans="1:146" ht="30" customHeight="1">
      <c r="A61" s="1"/>
      <c r="B61" s="306"/>
      <c r="C61" s="307"/>
      <c r="D61" s="46"/>
      <c r="E61" s="293"/>
      <c r="F61" s="262"/>
      <c r="G61" s="48"/>
      <c r="H61" s="16"/>
      <c r="I61" s="16"/>
      <c r="J61" s="49"/>
      <c r="K61" s="50"/>
      <c r="L61" s="49"/>
      <c r="M61" s="50"/>
      <c r="N61" s="50"/>
      <c r="O61" s="63" t="str">
        <f t="shared" si="0"/>
        <v/>
      </c>
      <c r="P61" s="2"/>
      <c r="Q61" s="2"/>
      <c r="R61" s="322" t="str">
        <f t="shared" si="1"/>
        <v/>
      </c>
      <c r="S61" s="323" t="str">
        <f t="shared" si="2"/>
        <v/>
      </c>
      <c r="T61" s="2"/>
      <c r="U61" s="2"/>
      <c r="V61" s="2"/>
      <c r="W61" s="322" t="str">
        <f t="shared" si="3"/>
        <v/>
      </c>
      <c r="X61" s="323" t="str">
        <f t="shared" si="4"/>
        <v/>
      </c>
      <c r="Y61" s="2"/>
      <c r="Z61" s="2"/>
      <c r="AA61" s="2"/>
      <c r="AB61" s="322" t="str">
        <f t="shared" si="5"/>
        <v/>
      </c>
      <c r="AC61" s="323" t="str">
        <f t="shared" si="6"/>
        <v/>
      </c>
      <c r="AD61" s="2"/>
      <c r="AE61" s="2"/>
      <c r="AF61" s="2"/>
      <c r="AG61" s="322" t="str">
        <f t="shared" si="7"/>
        <v/>
      </c>
      <c r="AH61" s="323" t="str">
        <f t="shared" si="8"/>
        <v/>
      </c>
      <c r="AI61" s="2"/>
      <c r="AJ61" s="2"/>
      <c r="AK61" s="2"/>
      <c r="AL61" s="322" t="str">
        <f t="shared" si="9"/>
        <v/>
      </c>
      <c r="AM61" s="323" t="str">
        <f t="shared" si="10"/>
        <v/>
      </c>
      <c r="AN61" s="2"/>
      <c r="AO61" s="2"/>
      <c r="AP61" s="2"/>
      <c r="AQ61" s="322" t="str">
        <f t="shared" si="11"/>
        <v/>
      </c>
      <c r="AR61" s="323" t="str">
        <f t="shared" si="12"/>
        <v/>
      </c>
      <c r="AS61" s="2"/>
      <c r="AT61" s="2"/>
      <c r="AU61" s="2"/>
      <c r="AV61" s="322" t="str">
        <f t="shared" si="13"/>
        <v/>
      </c>
      <c r="AW61" s="323" t="str">
        <f t="shared" si="14"/>
        <v/>
      </c>
      <c r="AX61" s="2"/>
      <c r="AY61" s="2"/>
      <c r="AZ61" s="2"/>
      <c r="BA61" s="322" t="str">
        <f t="shared" si="15"/>
        <v/>
      </c>
      <c r="BB61" s="323" t="str">
        <f t="shared" si="16"/>
        <v/>
      </c>
      <c r="BC61" s="2"/>
      <c r="BD61" s="2"/>
      <c r="BE61" s="2"/>
      <c r="BF61" s="322" t="str">
        <f t="shared" si="17"/>
        <v/>
      </c>
      <c r="BG61" s="323" t="str">
        <f t="shared" si="18"/>
        <v/>
      </c>
      <c r="BH61" s="2"/>
      <c r="BI61" s="2"/>
      <c r="BJ61" s="2"/>
      <c r="BK61" s="322" t="str">
        <f t="shared" si="19"/>
        <v/>
      </c>
      <c r="BL61" s="323" t="str">
        <f t="shared" si="20"/>
        <v/>
      </c>
      <c r="BM61" s="2"/>
      <c r="BN61" s="2"/>
      <c r="BO61" s="2"/>
      <c r="BP61" s="322" t="str">
        <f t="shared" si="21"/>
        <v/>
      </c>
      <c r="BQ61" s="323" t="str">
        <f t="shared" si="22"/>
        <v/>
      </c>
      <c r="BR61" s="2"/>
      <c r="BS61" s="2"/>
      <c r="BT61" s="2"/>
      <c r="BU61" s="322" t="str">
        <f t="shared" si="23"/>
        <v/>
      </c>
      <c r="BV61" s="323" t="str">
        <f t="shared" si="24"/>
        <v/>
      </c>
      <c r="BW61" s="2"/>
      <c r="BX61" s="2"/>
      <c r="BY61" s="2"/>
      <c r="BZ61" s="322" t="str">
        <f t="shared" si="25"/>
        <v/>
      </c>
      <c r="CA61" s="323" t="str">
        <f t="shared" si="26"/>
        <v/>
      </c>
      <c r="CB61" s="2"/>
      <c r="CC61" s="2"/>
      <c r="CD61" s="2"/>
      <c r="CE61" s="322" t="str">
        <f t="shared" si="27"/>
        <v/>
      </c>
      <c r="CF61" s="323" t="str">
        <f t="shared" si="28"/>
        <v/>
      </c>
      <c r="CG61" s="2"/>
      <c r="CH61" s="2"/>
      <c r="CI61" s="2"/>
      <c r="CJ61" s="322" t="str">
        <f t="shared" si="29"/>
        <v/>
      </c>
      <c r="CK61" s="323" t="str">
        <f t="shared" si="30"/>
        <v/>
      </c>
      <c r="CL61" s="2"/>
      <c r="CM61" s="2"/>
      <c r="CN61" s="2"/>
      <c r="CO61" s="322" t="str">
        <f t="shared" si="31"/>
        <v/>
      </c>
      <c r="CP61" s="323" t="str">
        <f t="shared" si="32"/>
        <v/>
      </c>
      <c r="CQ61" s="2"/>
      <c r="CR61" s="2"/>
      <c r="CS61" s="2"/>
      <c r="CT61" s="322" t="str">
        <f t="shared" si="33"/>
        <v/>
      </c>
      <c r="CU61" s="323" t="str">
        <f t="shared" si="34"/>
        <v/>
      </c>
      <c r="CV61" s="2"/>
      <c r="CW61" s="2"/>
      <c r="CX61" s="2"/>
      <c r="CY61" s="322" t="str">
        <f t="shared" si="35"/>
        <v/>
      </c>
      <c r="CZ61" s="323" t="str">
        <f t="shared" si="36"/>
        <v/>
      </c>
      <c r="DA61" s="2"/>
      <c r="DB61" s="2"/>
      <c r="DC61" s="2"/>
      <c r="DD61" s="322" t="str">
        <f t="shared" si="37"/>
        <v/>
      </c>
      <c r="DE61" s="323" t="str">
        <f t="shared" si="38"/>
        <v/>
      </c>
      <c r="DF61" s="2"/>
      <c r="DG61" s="2"/>
      <c r="DH61" s="2"/>
      <c r="DI61" s="322" t="str">
        <f t="shared" si="39"/>
        <v/>
      </c>
      <c r="DJ61" s="323" t="str">
        <f t="shared" si="40"/>
        <v/>
      </c>
      <c r="DK61" s="2"/>
      <c r="DL61" s="2"/>
      <c r="DM61" s="2"/>
      <c r="DN61" s="322" t="str">
        <f t="shared" si="41"/>
        <v/>
      </c>
      <c r="DO61" s="323" t="str">
        <f t="shared" si="42"/>
        <v/>
      </c>
      <c r="DP61" s="2"/>
      <c r="DQ61" s="2"/>
      <c r="DR61" s="2"/>
      <c r="DS61" s="322" t="str">
        <f t="shared" si="43"/>
        <v/>
      </c>
      <c r="DT61" s="323" t="str">
        <f t="shared" si="44"/>
        <v/>
      </c>
      <c r="DU61" s="2"/>
      <c r="DV61" s="2"/>
      <c r="DW61" s="2"/>
      <c r="DX61" s="322" t="str">
        <f t="shared" si="45"/>
        <v/>
      </c>
      <c r="DY61" s="323" t="str">
        <f t="shared" si="46"/>
        <v/>
      </c>
      <c r="DZ61" s="2"/>
      <c r="EA61" s="2"/>
      <c r="EB61" s="2"/>
      <c r="EC61" s="322" t="str">
        <f t="shared" si="47"/>
        <v/>
      </c>
      <c r="ED61" s="323" t="str">
        <f t="shared" si="48"/>
        <v/>
      </c>
      <c r="EE61" s="2"/>
      <c r="EF61" s="2"/>
      <c r="EG61" s="2"/>
      <c r="EH61" s="322" t="str">
        <f t="shared" si="49"/>
        <v/>
      </c>
      <c r="EI61" s="323" t="str">
        <f t="shared" si="50"/>
        <v/>
      </c>
      <c r="EJ61" s="2"/>
      <c r="EK61" s="2"/>
      <c r="EL61" s="2"/>
      <c r="EM61" s="2"/>
      <c r="EN61" s="2"/>
      <c r="EO61" s="2"/>
      <c r="EP61" s="2"/>
    </row>
    <row r="62" spans="1:146" ht="30" customHeight="1">
      <c r="A62" s="1"/>
      <c r="B62" s="306"/>
      <c r="C62" s="307"/>
      <c r="D62" s="46"/>
      <c r="E62" s="293"/>
      <c r="F62" s="262"/>
      <c r="G62" s="48"/>
      <c r="H62" s="16"/>
      <c r="I62" s="16"/>
      <c r="J62" s="49"/>
      <c r="K62" s="50"/>
      <c r="L62" s="49"/>
      <c r="M62" s="50"/>
      <c r="N62" s="50"/>
      <c r="O62" s="63" t="str">
        <f t="shared" si="0"/>
        <v/>
      </c>
      <c r="P62" s="2"/>
      <c r="Q62" s="2"/>
      <c r="R62" s="322" t="str">
        <f t="shared" si="1"/>
        <v/>
      </c>
      <c r="S62" s="323" t="str">
        <f t="shared" si="2"/>
        <v/>
      </c>
      <c r="T62" s="2"/>
      <c r="U62" s="2"/>
      <c r="V62" s="2"/>
      <c r="W62" s="322" t="str">
        <f t="shared" si="3"/>
        <v/>
      </c>
      <c r="X62" s="323" t="str">
        <f t="shared" si="4"/>
        <v/>
      </c>
      <c r="Y62" s="2"/>
      <c r="Z62" s="2"/>
      <c r="AA62" s="2"/>
      <c r="AB62" s="322" t="str">
        <f t="shared" si="5"/>
        <v/>
      </c>
      <c r="AC62" s="323" t="str">
        <f t="shared" si="6"/>
        <v/>
      </c>
      <c r="AD62" s="2"/>
      <c r="AE62" s="2"/>
      <c r="AF62" s="2"/>
      <c r="AG62" s="322" t="str">
        <f t="shared" si="7"/>
        <v/>
      </c>
      <c r="AH62" s="323" t="str">
        <f t="shared" si="8"/>
        <v/>
      </c>
      <c r="AI62" s="2"/>
      <c r="AJ62" s="2"/>
      <c r="AK62" s="2"/>
      <c r="AL62" s="322" t="str">
        <f t="shared" si="9"/>
        <v/>
      </c>
      <c r="AM62" s="323" t="str">
        <f t="shared" si="10"/>
        <v/>
      </c>
      <c r="AN62" s="2"/>
      <c r="AO62" s="2"/>
      <c r="AP62" s="2"/>
      <c r="AQ62" s="322" t="str">
        <f t="shared" si="11"/>
        <v/>
      </c>
      <c r="AR62" s="323" t="str">
        <f t="shared" si="12"/>
        <v/>
      </c>
      <c r="AS62" s="2"/>
      <c r="AT62" s="2"/>
      <c r="AU62" s="2"/>
      <c r="AV62" s="322" t="str">
        <f t="shared" si="13"/>
        <v/>
      </c>
      <c r="AW62" s="323" t="str">
        <f t="shared" si="14"/>
        <v/>
      </c>
      <c r="AX62" s="2"/>
      <c r="AY62" s="2"/>
      <c r="AZ62" s="2"/>
      <c r="BA62" s="322" t="str">
        <f t="shared" si="15"/>
        <v/>
      </c>
      <c r="BB62" s="323" t="str">
        <f t="shared" si="16"/>
        <v/>
      </c>
      <c r="BC62" s="2"/>
      <c r="BD62" s="2"/>
      <c r="BE62" s="2"/>
      <c r="BF62" s="322" t="str">
        <f t="shared" si="17"/>
        <v/>
      </c>
      <c r="BG62" s="323" t="str">
        <f t="shared" si="18"/>
        <v/>
      </c>
      <c r="BH62" s="2"/>
      <c r="BI62" s="2"/>
      <c r="BJ62" s="2"/>
      <c r="BK62" s="322" t="str">
        <f t="shared" si="19"/>
        <v/>
      </c>
      <c r="BL62" s="323" t="str">
        <f t="shared" si="20"/>
        <v/>
      </c>
      <c r="BM62" s="2"/>
      <c r="BN62" s="2"/>
      <c r="BO62" s="2"/>
      <c r="BP62" s="322" t="str">
        <f t="shared" si="21"/>
        <v/>
      </c>
      <c r="BQ62" s="323" t="str">
        <f t="shared" si="22"/>
        <v/>
      </c>
      <c r="BR62" s="2"/>
      <c r="BS62" s="2"/>
      <c r="BT62" s="2"/>
      <c r="BU62" s="322" t="str">
        <f t="shared" si="23"/>
        <v/>
      </c>
      <c r="BV62" s="323" t="str">
        <f t="shared" si="24"/>
        <v/>
      </c>
      <c r="BW62" s="2"/>
      <c r="BX62" s="2"/>
      <c r="BY62" s="2"/>
      <c r="BZ62" s="322" t="str">
        <f t="shared" si="25"/>
        <v/>
      </c>
      <c r="CA62" s="323" t="str">
        <f t="shared" si="26"/>
        <v/>
      </c>
      <c r="CB62" s="2"/>
      <c r="CC62" s="2"/>
      <c r="CD62" s="2"/>
      <c r="CE62" s="322" t="str">
        <f t="shared" si="27"/>
        <v/>
      </c>
      <c r="CF62" s="323" t="str">
        <f t="shared" si="28"/>
        <v/>
      </c>
      <c r="CG62" s="2"/>
      <c r="CH62" s="2"/>
      <c r="CI62" s="2"/>
      <c r="CJ62" s="322" t="str">
        <f t="shared" si="29"/>
        <v/>
      </c>
      <c r="CK62" s="323" t="str">
        <f t="shared" si="30"/>
        <v/>
      </c>
      <c r="CL62" s="2"/>
      <c r="CM62" s="2"/>
      <c r="CN62" s="2"/>
      <c r="CO62" s="322" t="str">
        <f t="shared" si="31"/>
        <v/>
      </c>
      <c r="CP62" s="323" t="str">
        <f t="shared" si="32"/>
        <v/>
      </c>
      <c r="CQ62" s="2"/>
      <c r="CR62" s="2"/>
      <c r="CS62" s="2"/>
      <c r="CT62" s="322" t="str">
        <f t="shared" si="33"/>
        <v/>
      </c>
      <c r="CU62" s="323" t="str">
        <f t="shared" si="34"/>
        <v/>
      </c>
      <c r="CV62" s="2"/>
      <c r="CW62" s="2"/>
      <c r="CX62" s="2"/>
      <c r="CY62" s="322" t="str">
        <f t="shared" si="35"/>
        <v/>
      </c>
      <c r="CZ62" s="323" t="str">
        <f t="shared" si="36"/>
        <v/>
      </c>
      <c r="DA62" s="2"/>
      <c r="DB62" s="2"/>
      <c r="DC62" s="2"/>
      <c r="DD62" s="322" t="str">
        <f t="shared" si="37"/>
        <v/>
      </c>
      <c r="DE62" s="323" t="str">
        <f t="shared" si="38"/>
        <v/>
      </c>
      <c r="DF62" s="2"/>
      <c r="DG62" s="2"/>
      <c r="DH62" s="2"/>
      <c r="DI62" s="322" t="str">
        <f t="shared" si="39"/>
        <v/>
      </c>
      <c r="DJ62" s="323" t="str">
        <f t="shared" si="40"/>
        <v/>
      </c>
      <c r="DK62" s="2"/>
      <c r="DL62" s="2"/>
      <c r="DM62" s="2"/>
      <c r="DN62" s="322" t="str">
        <f t="shared" si="41"/>
        <v/>
      </c>
      <c r="DO62" s="323" t="str">
        <f t="shared" si="42"/>
        <v/>
      </c>
      <c r="DP62" s="2"/>
      <c r="DQ62" s="2"/>
      <c r="DR62" s="2"/>
      <c r="DS62" s="322" t="str">
        <f t="shared" si="43"/>
        <v/>
      </c>
      <c r="DT62" s="323" t="str">
        <f t="shared" si="44"/>
        <v/>
      </c>
      <c r="DU62" s="2"/>
      <c r="DV62" s="2"/>
      <c r="DW62" s="2"/>
      <c r="DX62" s="322" t="str">
        <f t="shared" si="45"/>
        <v/>
      </c>
      <c r="DY62" s="323" t="str">
        <f t="shared" si="46"/>
        <v/>
      </c>
      <c r="DZ62" s="2"/>
      <c r="EA62" s="2"/>
      <c r="EB62" s="2"/>
      <c r="EC62" s="322" t="str">
        <f t="shared" si="47"/>
        <v/>
      </c>
      <c r="ED62" s="323" t="str">
        <f t="shared" si="48"/>
        <v/>
      </c>
      <c r="EE62" s="2"/>
      <c r="EF62" s="2"/>
      <c r="EG62" s="2"/>
      <c r="EH62" s="322" t="str">
        <f t="shared" si="49"/>
        <v/>
      </c>
      <c r="EI62" s="323" t="str">
        <f t="shared" si="50"/>
        <v/>
      </c>
      <c r="EJ62" s="2"/>
      <c r="EK62" s="2"/>
      <c r="EL62" s="2"/>
      <c r="EM62" s="2"/>
      <c r="EN62" s="2"/>
      <c r="EO62" s="2"/>
      <c r="EP62" s="2"/>
    </row>
    <row r="63" spans="1:146" ht="30" customHeight="1">
      <c r="A63" s="1"/>
      <c r="B63" s="306"/>
      <c r="C63" s="307"/>
      <c r="D63" s="46"/>
      <c r="E63" s="293"/>
      <c r="F63" s="262"/>
      <c r="G63" s="48"/>
      <c r="H63" s="16"/>
      <c r="I63" s="16"/>
      <c r="J63" s="49"/>
      <c r="K63" s="50"/>
      <c r="L63" s="49"/>
      <c r="M63" s="50"/>
      <c r="N63" s="50"/>
      <c r="O63" s="63" t="str">
        <f t="shared" si="0"/>
        <v/>
      </c>
      <c r="P63" s="2"/>
      <c r="Q63" s="2"/>
      <c r="R63" s="322" t="str">
        <f t="shared" si="1"/>
        <v/>
      </c>
      <c r="S63" s="323" t="str">
        <f t="shared" si="2"/>
        <v/>
      </c>
      <c r="T63" s="2"/>
      <c r="U63" s="2"/>
      <c r="V63" s="2"/>
      <c r="W63" s="322" t="str">
        <f t="shared" si="3"/>
        <v/>
      </c>
      <c r="X63" s="323" t="str">
        <f t="shared" si="4"/>
        <v/>
      </c>
      <c r="Y63" s="2"/>
      <c r="Z63" s="2"/>
      <c r="AA63" s="2"/>
      <c r="AB63" s="322" t="str">
        <f t="shared" si="5"/>
        <v/>
      </c>
      <c r="AC63" s="323" t="str">
        <f t="shared" si="6"/>
        <v/>
      </c>
      <c r="AD63" s="2"/>
      <c r="AE63" s="2"/>
      <c r="AF63" s="2"/>
      <c r="AG63" s="322" t="str">
        <f t="shared" si="7"/>
        <v/>
      </c>
      <c r="AH63" s="323" t="str">
        <f t="shared" si="8"/>
        <v/>
      </c>
      <c r="AI63" s="2"/>
      <c r="AJ63" s="2"/>
      <c r="AK63" s="2"/>
      <c r="AL63" s="322" t="str">
        <f t="shared" si="9"/>
        <v/>
      </c>
      <c r="AM63" s="323" t="str">
        <f t="shared" si="10"/>
        <v/>
      </c>
      <c r="AN63" s="2"/>
      <c r="AO63" s="2"/>
      <c r="AP63" s="2"/>
      <c r="AQ63" s="322" t="str">
        <f t="shared" si="11"/>
        <v/>
      </c>
      <c r="AR63" s="323" t="str">
        <f t="shared" si="12"/>
        <v/>
      </c>
      <c r="AS63" s="2"/>
      <c r="AT63" s="2"/>
      <c r="AU63" s="2"/>
      <c r="AV63" s="322" t="str">
        <f t="shared" si="13"/>
        <v/>
      </c>
      <c r="AW63" s="323" t="str">
        <f t="shared" si="14"/>
        <v/>
      </c>
      <c r="AX63" s="2"/>
      <c r="AY63" s="2"/>
      <c r="AZ63" s="2"/>
      <c r="BA63" s="322" t="str">
        <f t="shared" si="15"/>
        <v/>
      </c>
      <c r="BB63" s="323" t="str">
        <f t="shared" si="16"/>
        <v/>
      </c>
      <c r="BC63" s="2"/>
      <c r="BD63" s="2"/>
      <c r="BE63" s="2"/>
      <c r="BF63" s="322" t="str">
        <f t="shared" si="17"/>
        <v/>
      </c>
      <c r="BG63" s="323" t="str">
        <f t="shared" si="18"/>
        <v/>
      </c>
      <c r="BH63" s="2"/>
      <c r="BI63" s="2"/>
      <c r="BJ63" s="2"/>
      <c r="BK63" s="322" t="str">
        <f t="shared" si="19"/>
        <v/>
      </c>
      <c r="BL63" s="323" t="str">
        <f t="shared" si="20"/>
        <v/>
      </c>
      <c r="BM63" s="2"/>
      <c r="BN63" s="2"/>
      <c r="BO63" s="2"/>
      <c r="BP63" s="322" t="str">
        <f t="shared" si="21"/>
        <v/>
      </c>
      <c r="BQ63" s="323" t="str">
        <f t="shared" si="22"/>
        <v/>
      </c>
      <c r="BR63" s="2"/>
      <c r="BS63" s="2"/>
      <c r="BT63" s="2"/>
      <c r="BU63" s="322" t="str">
        <f t="shared" si="23"/>
        <v/>
      </c>
      <c r="BV63" s="323" t="str">
        <f t="shared" si="24"/>
        <v/>
      </c>
      <c r="BW63" s="2"/>
      <c r="BX63" s="2"/>
      <c r="BY63" s="2"/>
      <c r="BZ63" s="322" t="str">
        <f t="shared" si="25"/>
        <v/>
      </c>
      <c r="CA63" s="323" t="str">
        <f t="shared" si="26"/>
        <v/>
      </c>
      <c r="CB63" s="2"/>
      <c r="CC63" s="2"/>
      <c r="CD63" s="2"/>
      <c r="CE63" s="322" t="str">
        <f t="shared" si="27"/>
        <v/>
      </c>
      <c r="CF63" s="323" t="str">
        <f t="shared" si="28"/>
        <v/>
      </c>
      <c r="CG63" s="2"/>
      <c r="CH63" s="2"/>
      <c r="CI63" s="2"/>
      <c r="CJ63" s="322" t="str">
        <f t="shared" si="29"/>
        <v/>
      </c>
      <c r="CK63" s="323" t="str">
        <f t="shared" si="30"/>
        <v/>
      </c>
      <c r="CL63" s="2"/>
      <c r="CM63" s="2"/>
      <c r="CN63" s="2"/>
      <c r="CO63" s="322" t="str">
        <f t="shared" si="31"/>
        <v/>
      </c>
      <c r="CP63" s="323" t="str">
        <f t="shared" si="32"/>
        <v/>
      </c>
      <c r="CQ63" s="2"/>
      <c r="CR63" s="2"/>
      <c r="CS63" s="2"/>
      <c r="CT63" s="322" t="str">
        <f t="shared" si="33"/>
        <v/>
      </c>
      <c r="CU63" s="323" t="str">
        <f t="shared" si="34"/>
        <v/>
      </c>
      <c r="CV63" s="2"/>
      <c r="CW63" s="2"/>
      <c r="CX63" s="2"/>
      <c r="CY63" s="322" t="str">
        <f t="shared" si="35"/>
        <v/>
      </c>
      <c r="CZ63" s="323" t="str">
        <f t="shared" si="36"/>
        <v/>
      </c>
      <c r="DA63" s="2"/>
      <c r="DB63" s="2"/>
      <c r="DC63" s="2"/>
      <c r="DD63" s="322" t="str">
        <f t="shared" si="37"/>
        <v/>
      </c>
      <c r="DE63" s="323" t="str">
        <f t="shared" si="38"/>
        <v/>
      </c>
      <c r="DF63" s="2"/>
      <c r="DG63" s="2"/>
      <c r="DH63" s="2"/>
      <c r="DI63" s="322" t="str">
        <f t="shared" si="39"/>
        <v/>
      </c>
      <c r="DJ63" s="323" t="str">
        <f t="shared" si="40"/>
        <v/>
      </c>
      <c r="DK63" s="2"/>
      <c r="DL63" s="2"/>
      <c r="DM63" s="2"/>
      <c r="DN63" s="322" t="str">
        <f t="shared" si="41"/>
        <v/>
      </c>
      <c r="DO63" s="323" t="str">
        <f t="shared" si="42"/>
        <v/>
      </c>
      <c r="DP63" s="2"/>
      <c r="DQ63" s="2"/>
      <c r="DR63" s="2"/>
      <c r="DS63" s="322" t="str">
        <f t="shared" si="43"/>
        <v/>
      </c>
      <c r="DT63" s="323" t="str">
        <f t="shared" si="44"/>
        <v/>
      </c>
      <c r="DU63" s="2"/>
      <c r="DV63" s="2"/>
      <c r="DW63" s="2"/>
      <c r="DX63" s="322" t="str">
        <f t="shared" si="45"/>
        <v/>
      </c>
      <c r="DY63" s="323" t="str">
        <f t="shared" si="46"/>
        <v/>
      </c>
      <c r="DZ63" s="2"/>
      <c r="EA63" s="2"/>
      <c r="EB63" s="2"/>
      <c r="EC63" s="322" t="str">
        <f t="shared" si="47"/>
        <v/>
      </c>
      <c r="ED63" s="323" t="str">
        <f t="shared" si="48"/>
        <v/>
      </c>
      <c r="EE63" s="2"/>
      <c r="EF63" s="2"/>
      <c r="EG63" s="2"/>
      <c r="EH63" s="322" t="str">
        <f t="shared" si="49"/>
        <v/>
      </c>
      <c r="EI63" s="323" t="str">
        <f t="shared" si="50"/>
        <v/>
      </c>
      <c r="EJ63" s="2"/>
      <c r="EK63" s="2"/>
      <c r="EL63" s="2"/>
      <c r="EM63" s="2"/>
      <c r="EN63" s="2"/>
      <c r="EO63" s="2"/>
      <c r="EP63" s="2"/>
    </row>
    <row r="64" spans="1:146" ht="30" customHeight="1">
      <c r="A64" s="1"/>
      <c r="B64" s="306"/>
      <c r="C64" s="307"/>
      <c r="D64" s="46"/>
      <c r="E64" s="293"/>
      <c r="F64" s="262"/>
      <c r="G64" s="48"/>
      <c r="H64" s="16"/>
      <c r="I64" s="16"/>
      <c r="J64" s="49"/>
      <c r="K64" s="50"/>
      <c r="L64" s="49"/>
      <c r="M64" s="50"/>
      <c r="N64" s="50"/>
      <c r="O64" s="63" t="str">
        <f t="shared" si="0"/>
        <v/>
      </c>
      <c r="P64" s="2"/>
      <c r="Q64" s="2"/>
      <c r="R64" s="322" t="str">
        <f t="shared" si="1"/>
        <v/>
      </c>
      <c r="S64" s="323" t="str">
        <f t="shared" si="2"/>
        <v/>
      </c>
      <c r="T64" s="2"/>
      <c r="U64" s="2"/>
      <c r="V64" s="2"/>
      <c r="W64" s="322" t="str">
        <f t="shared" si="3"/>
        <v/>
      </c>
      <c r="X64" s="323" t="str">
        <f t="shared" si="4"/>
        <v/>
      </c>
      <c r="Y64" s="2"/>
      <c r="Z64" s="2"/>
      <c r="AA64" s="2"/>
      <c r="AB64" s="322" t="str">
        <f t="shared" si="5"/>
        <v/>
      </c>
      <c r="AC64" s="323" t="str">
        <f t="shared" si="6"/>
        <v/>
      </c>
      <c r="AD64" s="2"/>
      <c r="AE64" s="2"/>
      <c r="AF64" s="2"/>
      <c r="AG64" s="322" t="str">
        <f t="shared" si="7"/>
        <v/>
      </c>
      <c r="AH64" s="323" t="str">
        <f t="shared" si="8"/>
        <v/>
      </c>
      <c r="AI64" s="2"/>
      <c r="AJ64" s="2"/>
      <c r="AK64" s="2"/>
      <c r="AL64" s="322" t="str">
        <f t="shared" si="9"/>
        <v/>
      </c>
      <c r="AM64" s="323" t="str">
        <f t="shared" si="10"/>
        <v/>
      </c>
      <c r="AN64" s="2"/>
      <c r="AO64" s="2"/>
      <c r="AP64" s="2"/>
      <c r="AQ64" s="322" t="str">
        <f t="shared" si="11"/>
        <v/>
      </c>
      <c r="AR64" s="323" t="str">
        <f t="shared" si="12"/>
        <v/>
      </c>
      <c r="AS64" s="2"/>
      <c r="AT64" s="2"/>
      <c r="AU64" s="2"/>
      <c r="AV64" s="322" t="str">
        <f t="shared" si="13"/>
        <v/>
      </c>
      <c r="AW64" s="323" t="str">
        <f t="shared" si="14"/>
        <v/>
      </c>
      <c r="AX64" s="2"/>
      <c r="AY64" s="2"/>
      <c r="AZ64" s="2"/>
      <c r="BA64" s="322" t="str">
        <f t="shared" si="15"/>
        <v/>
      </c>
      <c r="BB64" s="323" t="str">
        <f t="shared" si="16"/>
        <v/>
      </c>
      <c r="BC64" s="2"/>
      <c r="BD64" s="2"/>
      <c r="BE64" s="2"/>
      <c r="BF64" s="322" t="str">
        <f t="shared" si="17"/>
        <v/>
      </c>
      <c r="BG64" s="323" t="str">
        <f t="shared" si="18"/>
        <v/>
      </c>
      <c r="BH64" s="2"/>
      <c r="BI64" s="2"/>
      <c r="BJ64" s="2"/>
      <c r="BK64" s="322" t="str">
        <f t="shared" si="19"/>
        <v/>
      </c>
      <c r="BL64" s="323" t="str">
        <f t="shared" si="20"/>
        <v/>
      </c>
      <c r="BM64" s="2"/>
      <c r="BN64" s="2"/>
      <c r="BO64" s="2"/>
      <c r="BP64" s="322" t="str">
        <f t="shared" si="21"/>
        <v/>
      </c>
      <c r="BQ64" s="323" t="str">
        <f t="shared" si="22"/>
        <v/>
      </c>
      <c r="BR64" s="2"/>
      <c r="BS64" s="2"/>
      <c r="BT64" s="2"/>
      <c r="BU64" s="322" t="str">
        <f t="shared" si="23"/>
        <v/>
      </c>
      <c r="BV64" s="323" t="str">
        <f t="shared" si="24"/>
        <v/>
      </c>
      <c r="BW64" s="2"/>
      <c r="BX64" s="2"/>
      <c r="BY64" s="2"/>
      <c r="BZ64" s="322" t="str">
        <f t="shared" si="25"/>
        <v/>
      </c>
      <c r="CA64" s="323" t="str">
        <f t="shared" si="26"/>
        <v/>
      </c>
      <c r="CB64" s="2"/>
      <c r="CC64" s="2"/>
      <c r="CD64" s="2"/>
      <c r="CE64" s="322" t="str">
        <f t="shared" si="27"/>
        <v/>
      </c>
      <c r="CF64" s="323" t="str">
        <f t="shared" si="28"/>
        <v/>
      </c>
      <c r="CG64" s="2"/>
      <c r="CH64" s="2"/>
      <c r="CI64" s="2"/>
      <c r="CJ64" s="322" t="str">
        <f t="shared" si="29"/>
        <v/>
      </c>
      <c r="CK64" s="323" t="str">
        <f t="shared" si="30"/>
        <v/>
      </c>
      <c r="CL64" s="2"/>
      <c r="CM64" s="2"/>
      <c r="CN64" s="2"/>
      <c r="CO64" s="322" t="str">
        <f t="shared" si="31"/>
        <v/>
      </c>
      <c r="CP64" s="323" t="str">
        <f t="shared" si="32"/>
        <v/>
      </c>
      <c r="CQ64" s="2"/>
      <c r="CR64" s="2"/>
      <c r="CS64" s="2"/>
      <c r="CT64" s="322" t="str">
        <f t="shared" si="33"/>
        <v/>
      </c>
      <c r="CU64" s="323" t="str">
        <f t="shared" si="34"/>
        <v/>
      </c>
      <c r="CV64" s="2"/>
      <c r="CW64" s="2"/>
      <c r="CX64" s="2"/>
      <c r="CY64" s="322" t="str">
        <f t="shared" si="35"/>
        <v/>
      </c>
      <c r="CZ64" s="323" t="str">
        <f t="shared" si="36"/>
        <v/>
      </c>
      <c r="DA64" s="2"/>
      <c r="DB64" s="2"/>
      <c r="DC64" s="2"/>
      <c r="DD64" s="322" t="str">
        <f t="shared" si="37"/>
        <v/>
      </c>
      <c r="DE64" s="323" t="str">
        <f t="shared" si="38"/>
        <v/>
      </c>
      <c r="DF64" s="2"/>
      <c r="DG64" s="2"/>
      <c r="DH64" s="2"/>
      <c r="DI64" s="322" t="str">
        <f t="shared" si="39"/>
        <v/>
      </c>
      <c r="DJ64" s="323" t="str">
        <f t="shared" si="40"/>
        <v/>
      </c>
      <c r="DK64" s="2"/>
      <c r="DL64" s="2"/>
      <c r="DM64" s="2"/>
      <c r="DN64" s="322" t="str">
        <f t="shared" si="41"/>
        <v/>
      </c>
      <c r="DO64" s="323" t="str">
        <f t="shared" si="42"/>
        <v/>
      </c>
      <c r="DP64" s="2"/>
      <c r="DQ64" s="2"/>
      <c r="DR64" s="2"/>
      <c r="DS64" s="322" t="str">
        <f t="shared" si="43"/>
        <v/>
      </c>
      <c r="DT64" s="323" t="str">
        <f t="shared" si="44"/>
        <v/>
      </c>
      <c r="DU64" s="2"/>
      <c r="DV64" s="2"/>
      <c r="DW64" s="2"/>
      <c r="DX64" s="322" t="str">
        <f t="shared" si="45"/>
        <v/>
      </c>
      <c r="DY64" s="323" t="str">
        <f t="shared" si="46"/>
        <v/>
      </c>
      <c r="DZ64" s="2"/>
      <c r="EA64" s="2"/>
      <c r="EB64" s="2"/>
      <c r="EC64" s="322" t="str">
        <f t="shared" si="47"/>
        <v/>
      </c>
      <c r="ED64" s="323" t="str">
        <f t="shared" si="48"/>
        <v/>
      </c>
      <c r="EE64" s="2"/>
      <c r="EF64" s="2"/>
      <c r="EG64" s="2"/>
      <c r="EH64" s="322" t="str">
        <f t="shared" si="49"/>
        <v/>
      </c>
      <c r="EI64" s="323" t="str">
        <f t="shared" si="50"/>
        <v/>
      </c>
      <c r="EJ64" s="2"/>
      <c r="EK64" s="2"/>
      <c r="EL64" s="2"/>
      <c r="EM64" s="2"/>
      <c r="EN64" s="2"/>
      <c r="EO64" s="2"/>
      <c r="EP64" s="2"/>
    </row>
    <row r="65" spans="1:146" ht="30" customHeight="1">
      <c r="A65" s="1"/>
      <c r="B65" s="306"/>
      <c r="C65" s="307"/>
      <c r="D65" s="46"/>
      <c r="E65" s="293"/>
      <c r="F65" s="262"/>
      <c r="G65" s="48"/>
      <c r="H65" s="16"/>
      <c r="I65" s="16"/>
      <c r="J65" s="49"/>
      <c r="K65" s="50"/>
      <c r="L65" s="49"/>
      <c r="M65" s="50"/>
      <c r="N65" s="50"/>
      <c r="O65" s="63" t="str">
        <f t="shared" si="0"/>
        <v/>
      </c>
      <c r="P65" s="2"/>
      <c r="Q65" s="2"/>
      <c r="R65" s="322" t="str">
        <f t="shared" si="1"/>
        <v/>
      </c>
      <c r="S65" s="323" t="str">
        <f t="shared" si="2"/>
        <v/>
      </c>
      <c r="T65" s="2"/>
      <c r="U65" s="2"/>
      <c r="V65" s="2"/>
      <c r="W65" s="322" t="str">
        <f t="shared" si="3"/>
        <v/>
      </c>
      <c r="X65" s="323" t="str">
        <f t="shared" si="4"/>
        <v/>
      </c>
      <c r="Y65" s="2"/>
      <c r="Z65" s="2"/>
      <c r="AA65" s="2"/>
      <c r="AB65" s="322" t="str">
        <f t="shared" si="5"/>
        <v/>
      </c>
      <c r="AC65" s="323" t="str">
        <f t="shared" si="6"/>
        <v/>
      </c>
      <c r="AD65" s="2"/>
      <c r="AE65" s="2"/>
      <c r="AF65" s="2"/>
      <c r="AG65" s="322" t="str">
        <f t="shared" si="7"/>
        <v/>
      </c>
      <c r="AH65" s="323" t="str">
        <f t="shared" si="8"/>
        <v/>
      </c>
      <c r="AI65" s="2"/>
      <c r="AJ65" s="2"/>
      <c r="AK65" s="2"/>
      <c r="AL65" s="322" t="str">
        <f t="shared" si="9"/>
        <v/>
      </c>
      <c r="AM65" s="323" t="str">
        <f t="shared" si="10"/>
        <v/>
      </c>
      <c r="AN65" s="2"/>
      <c r="AO65" s="2"/>
      <c r="AP65" s="2"/>
      <c r="AQ65" s="322" t="str">
        <f t="shared" si="11"/>
        <v/>
      </c>
      <c r="AR65" s="323" t="str">
        <f t="shared" si="12"/>
        <v/>
      </c>
      <c r="AS65" s="2"/>
      <c r="AT65" s="2"/>
      <c r="AU65" s="2"/>
      <c r="AV65" s="322" t="str">
        <f t="shared" si="13"/>
        <v/>
      </c>
      <c r="AW65" s="323" t="str">
        <f t="shared" si="14"/>
        <v/>
      </c>
      <c r="AX65" s="2"/>
      <c r="AY65" s="2"/>
      <c r="AZ65" s="2"/>
      <c r="BA65" s="322" t="str">
        <f t="shared" si="15"/>
        <v/>
      </c>
      <c r="BB65" s="323" t="str">
        <f t="shared" si="16"/>
        <v/>
      </c>
      <c r="BC65" s="2"/>
      <c r="BD65" s="2"/>
      <c r="BE65" s="2"/>
      <c r="BF65" s="322" t="str">
        <f t="shared" si="17"/>
        <v/>
      </c>
      <c r="BG65" s="323" t="str">
        <f t="shared" si="18"/>
        <v/>
      </c>
      <c r="BH65" s="2"/>
      <c r="BI65" s="2"/>
      <c r="BJ65" s="2"/>
      <c r="BK65" s="322" t="str">
        <f t="shared" si="19"/>
        <v/>
      </c>
      <c r="BL65" s="323" t="str">
        <f t="shared" si="20"/>
        <v/>
      </c>
      <c r="BM65" s="2"/>
      <c r="BN65" s="2"/>
      <c r="BO65" s="2"/>
      <c r="BP65" s="322" t="str">
        <f t="shared" si="21"/>
        <v/>
      </c>
      <c r="BQ65" s="323" t="str">
        <f t="shared" si="22"/>
        <v/>
      </c>
      <c r="BR65" s="2"/>
      <c r="BS65" s="2"/>
      <c r="BT65" s="2"/>
      <c r="BU65" s="322" t="str">
        <f t="shared" si="23"/>
        <v/>
      </c>
      <c r="BV65" s="323" t="str">
        <f t="shared" si="24"/>
        <v/>
      </c>
      <c r="BW65" s="2"/>
      <c r="BX65" s="2"/>
      <c r="BY65" s="2"/>
      <c r="BZ65" s="322" t="str">
        <f t="shared" si="25"/>
        <v/>
      </c>
      <c r="CA65" s="323" t="str">
        <f t="shared" si="26"/>
        <v/>
      </c>
      <c r="CB65" s="2"/>
      <c r="CC65" s="2"/>
      <c r="CD65" s="2"/>
      <c r="CE65" s="322" t="str">
        <f t="shared" si="27"/>
        <v/>
      </c>
      <c r="CF65" s="323" t="str">
        <f t="shared" si="28"/>
        <v/>
      </c>
      <c r="CG65" s="2"/>
      <c r="CH65" s="2"/>
      <c r="CI65" s="2"/>
      <c r="CJ65" s="322" t="str">
        <f t="shared" si="29"/>
        <v/>
      </c>
      <c r="CK65" s="323" t="str">
        <f t="shared" si="30"/>
        <v/>
      </c>
      <c r="CL65" s="2"/>
      <c r="CM65" s="2"/>
      <c r="CN65" s="2"/>
      <c r="CO65" s="322" t="str">
        <f t="shared" si="31"/>
        <v/>
      </c>
      <c r="CP65" s="323" t="str">
        <f t="shared" si="32"/>
        <v/>
      </c>
      <c r="CQ65" s="2"/>
      <c r="CR65" s="2"/>
      <c r="CS65" s="2"/>
      <c r="CT65" s="322" t="str">
        <f t="shared" si="33"/>
        <v/>
      </c>
      <c r="CU65" s="323" t="str">
        <f t="shared" si="34"/>
        <v/>
      </c>
      <c r="CV65" s="2"/>
      <c r="CW65" s="2"/>
      <c r="CX65" s="2"/>
      <c r="CY65" s="322" t="str">
        <f t="shared" si="35"/>
        <v/>
      </c>
      <c r="CZ65" s="323" t="str">
        <f t="shared" si="36"/>
        <v/>
      </c>
      <c r="DA65" s="2"/>
      <c r="DB65" s="2"/>
      <c r="DC65" s="2"/>
      <c r="DD65" s="322" t="str">
        <f t="shared" si="37"/>
        <v/>
      </c>
      <c r="DE65" s="323" t="str">
        <f t="shared" si="38"/>
        <v/>
      </c>
      <c r="DF65" s="2"/>
      <c r="DG65" s="2"/>
      <c r="DH65" s="2"/>
      <c r="DI65" s="322" t="str">
        <f t="shared" si="39"/>
        <v/>
      </c>
      <c r="DJ65" s="323" t="str">
        <f t="shared" si="40"/>
        <v/>
      </c>
      <c r="DK65" s="2"/>
      <c r="DL65" s="2"/>
      <c r="DM65" s="2"/>
      <c r="DN65" s="322" t="str">
        <f t="shared" si="41"/>
        <v/>
      </c>
      <c r="DO65" s="323" t="str">
        <f t="shared" si="42"/>
        <v/>
      </c>
      <c r="DP65" s="2"/>
      <c r="DQ65" s="2"/>
      <c r="DR65" s="2"/>
      <c r="DS65" s="322" t="str">
        <f t="shared" si="43"/>
        <v/>
      </c>
      <c r="DT65" s="323" t="str">
        <f t="shared" si="44"/>
        <v/>
      </c>
      <c r="DU65" s="2"/>
      <c r="DV65" s="2"/>
      <c r="DW65" s="2"/>
      <c r="DX65" s="322" t="str">
        <f t="shared" si="45"/>
        <v/>
      </c>
      <c r="DY65" s="323" t="str">
        <f t="shared" si="46"/>
        <v/>
      </c>
      <c r="DZ65" s="2"/>
      <c r="EA65" s="2"/>
      <c r="EB65" s="2"/>
      <c r="EC65" s="322" t="str">
        <f t="shared" si="47"/>
        <v/>
      </c>
      <c r="ED65" s="323" t="str">
        <f t="shared" si="48"/>
        <v/>
      </c>
      <c r="EE65" s="2"/>
      <c r="EF65" s="2"/>
      <c r="EG65" s="2"/>
      <c r="EH65" s="322" t="str">
        <f t="shared" si="49"/>
        <v/>
      </c>
      <c r="EI65" s="323" t="str">
        <f t="shared" si="50"/>
        <v/>
      </c>
      <c r="EJ65" s="2"/>
      <c r="EK65" s="2"/>
      <c r="EL65" s="2"/>
      <c r="EM65" s="2"/>
      <c r="EN65" s="2"/>
      <c r="EO65" s="2"/>
      <c r="EP65" s="2"/>
    </row>
    <row r="66" spans="1:146" ht="30" customHeight="1">
      <c r="A66" s="1"/>
      <c r="B66" s="306"/>
      <c r="C66" s="307"/>
      <c r="D66" s="46"/>
      <c r="E66" s="293"/>
      <c r="F66" s="262"/>
      <c r="G66" s="48"/>
      <c r="H66" s="16"/>
      <c r="I66" s="16"/>
      <c r="J66" s="49"/>
      <c r="K66" s="50"/>
      <c r="L66" s="49"/>
      <c r="M66" s="50"/>
      <c r="N66" s="50"/>
      <c r="O66" s="63" t="str">
        <f t="shared" si="0"/>
        <v/>
      </c>
      <c r="P66" s="2"/>
      <c r="Q66" s="2"/>
      <c r="R66" s="322" t="str">
        <f t="shared" si="1"/>
        <v/>
      </c>
      <c r="S66" s="323" t="str">
        <f t="shared" si="2"/>
        <v/>
      </c>
      <c r="T66" s="2"/>
      <c r="U66" s="2"/>
      <c r="V66" s="2"/>
      <c r="W66" s="322" t="str">
        <f t="shared" si="3"/>
        <v/>
      </c>
      <c r="X66" s="323" t="str">
        <f t="shared" si="4"/>
        <v/>
      </c>
      <c r="Y66" s="2"/>
      <c r="Z66" s="2"/>
      <c r="AA66" s="2"/>
      <c r="AB66" s="322" t="str">
        <f t="shared" si="5"/>
        <v/>
      </c>
      <c r="AC66" s="323" t="str">
        <f t="shared" si="6"/>
        <v/>
      </c>
      <c r="AD66" s="2"/>
      <c r="AE66" s="2"/>
      <c r="AF66" s="2"/>
      <c r="AG66" s="322" t="str">
        <f t="shared" si="7"/>
        <v/>
      </c>
      <c r="AH66" s="323" t="str">
        <f t="shared" si="8"/>
        <v/>
      </c>
      <c r="AI66" s="2"/>
      <c r="AJ66" s="2"/>
      <c r="AK66" s="2"/>
      <c r="AL66" s="322" t="str">
        <f t="shared" si="9"/>
        <v/>
      </c>
      <c r="AM66" s="323" t="str">
        <f t="shared" si="10"/>
        <v/>
      </c>
      <c r="AN66" s="2"/>
      <c r="AO66" s="2"/>
      <c r="AP66" s="2"/>
      <c r="AQ66" s="322" t="str">
        <f t="shared" si="11"/>
        <v/>
      </c>
      <c r="AR66" s="323" t="str">
        <f t="shared" si="12"/>
        <v/>
      </c>
      <c r="AS66" s="2"/>
      <c r="AT66" s="2"/>
      <c r="AU66" s="2"/>
      <c r="AV66" s="322" t="str">
        <f t="shared" si="13"/>
        <v/>
      </c>
      <c r="AW66" s="323" t="str">
        <f t="shared" si="14"/>
        <v/>
      </c>
      <c r="AX66" s="2"/>
      <c r="AY66" s="2"/>
      <c r="AZ66" s="2"/>
      <c r="BA66" s="322" t="str">
        <f t="shared" si="15"/>
        <v/>
      </c>
      <c r="BB66" s="323" t="str">
        <f t="shared" si="16"/>
        <v/>
      </c>
      <c r="BC66" s="2"/>
      <c r="BD66" s="2"/>
      <c r="BE66" s="2"/>
      <c r="BF66" s="322" t="str">
        <f t="shared" si="17"/>
        <v/>
      </c>
      <c r="BG66" s="323" t="str">
        <f t="shared" si="18"/>
        <v/>
      </c>
      <c r="BH66" s="2"/>
      <c r="BI66" s="2"/>
      <c r="BJ66" s="2"/>
      <c r="BK66" s="322" t="str">
        <f t="shared" si="19"/>
        <v/>
      </c>
      <c r="BL66" s="323" t="str">
        <f t="shared" si="20"/>
        <v/>
      </c>
      <c r="BM66" s="2"/>
      <c r="BN66" s="2"/>
      <c r="BO66" s="2"/>
      <c r="BP66" s="322" t="str">
        <f t="shared" si="21"/>
        <v/>
      </c>
      <c r="BQ66" s="323" t="str">
        <f t="shared" si="22"/>
        <v/>
      </c>
      <c r="BR66" s="2"/>
      <c r="BS66" s="2"/>
      <c r="BT66" s="2"/>
      <c r="BU66" s="322" t="str">
        <f t="shared" si="23"/>
        <v/>
      </c>
      <c r="BV66" s="323" t="str">
        <f t="shared" si="24"/>
        <v/>
      </c>
      <c r="BW66" s="2"/>
      <c r="BX66" s="2"/>
      <c r="BY66" s="2"/>
      <c r="BZ66" s="322" t="str">
        <f t="shared" si="25"/>
        <v/>
      </c>
      <c r="CA66" s="323" t="str">
        <f t="shared" si="26"/>
        <v/>
      </c>
      <c r="CB66" s="2"/>
      <c r="CC66" s="2"/>
      <c r="CD66" s="2"/>
      <c r="CE66" s="322" t="str">
        <f t="shared" si="27"/>
        <v/>
      </c>
      <c r="CF66" s="323" t="str">
        <f t="shared" si="28"/>
        <v/>
      </c>
      <c r="CG66" s="2"/>
      <c r="CH66" s="2"/>
      <c r="CI66" s="2"/>
      <c r="CJ66" s="322" t="str">
        <f t="shared" si="29"/>
        <v/>
      </c>
      <c r="CK66" s="323" t="str">
        <f t="shared" si="30"/>
        <v/>
      </c>
      <c r="CL66" s="2"/>
      <c r="CM66" s="2"/>
      <c r="CN66" s="2"/>
      <c r="CO66" s="322" t="str">
        <f t="shared" si="31"/>
        <v/>
      </c>
      <c r="CP66" s="323" t="str">
        <f t="shared" si="32"/>
        <v/>
      </c>
      <c r="CQ66" s="2"/>
      <c r="CR66" s="2"/>
      <c r="CS66" s="2"/>
      <c r="CT66" s="322" t="str">
        <f t="shared" si="33"/>
        <v/>
      </c>
      <c r="CU66" s="323" t="str">
        <f t="shared" si="34"/>
        <v/>
      </c>
      <c r="CV66" s="2"/>
      <c r="CW66" s="2"/>
      <c r="CX66" s="2"/>
      <c r="CY66" s="322" t="str">
        <f t="shared" si="35"/>
        <v/>
      </c>
      <c r="CZ66" s="323" t="str">
        <f t="shared" si="36"/>
        <v/>
      </c>
      <c r="DA66" s="2"/>
      <c r="DB66" s="2"/>
      <c r="DC66" s="2"/>
      <c r="DD66" s="322" t="str">
        <f t="shared" si="37"/>
        <v/>
      </c>
      <c r="DE66" s="323" t="str">
        <f t="shared" si="38"/>
        <v/>
      </c>
      <c r="DF66" s="2"/>
      <c r="DG66" s="2"/>
      <c r="DH66" s="2"/>
      <c r="DI66" s="322" t="str">
        <f t="shared" si="39"/>
        <v/>
      </c>
      <c r="DJ66" s="323" t="str">
        <f t="shared" si="40"/>
        <v/>
      </c>
      <c r="DK66" s="2"/>
      <c r="DL66" s="2"/>
      <c r="DM66" s="2"/>
      <c r="DN66" s="322" t="str">
        <f t="shared" si="41"/>
        <v/>
      </c>
      <c r="DO66" s="323" t="str">
        <f t="shared" si="42"/>
        <v/>
      </c>
      <c r="DP66" s="2"/>
      <c r="DQ66" s="2"/>
      <c r="DR66" s="2"/>
      <c r="DS66" s="322" t="str">
        <f t="shared" si="43"/>
        <v/>
      </c>
      <c r="DT66" s="323" t="str">
        <f t="shared" si="44"/>
        <v/>
      </c>
      <c r="DU66" s="2"/>
      <c r="DV66" s="2"/>
      <c r="DW66" s="2"/>
      <c r="DX66" s="322" t="str">
        <f t="shared" si="45"/>
        <v/>
      </c>
      <c r="DY66" s="323" t="str">
        <f t="shared" si="46"/>
        <v/>
      </c>
      <c r="DZ66" s="2"/>
      <c r="EA66" s="2"/>
      <c r="EB66" s="2"/>
      <c r="EC66" s="322" t="str">
        <f t="shared" si="47"/>
        <v/>
      </c>
      <c r="ED66" s="323" t="str">
        <f t="shared" si="48"/>
        <v/>
      </c>
      <c r="EE66" s="2"/>
      <c r="EF66" s="2"/>
      <c r="EG66" s="2"/>
      <c r="EH66" s="322" t="str">
        <f t="shared" si="49"/>
        <v/>
      </c>
      <c r="EI66" s="323" t="str">
        <f t="shared" si="50"/>
        <v/>
      </c>
      <c r="EJ66" s="2"/>
      <c r="EK66" s="2"/>
      <c r="EL66" s="2"/>
      <c r="EM66" s="2"/>
      <c r="EN66" s="2"/>
      <c r="EO66" s="2"/>
      <c r="EP66" s="2"/>
    </row>
    <row r="67" spans="1:146" ht="30" customHeight="1">
      <c r="A67" s="1"/>
      <c r="B67" s="306"/>
      <c r="C67" s="307"/>
      <c r="D67" s="46"/>
      <c r="E67" s="293"/>
      <c r="F67" s="262"/>
      <c r="G67" s="48"/>
      <c r="H67" s="16"/>
      <c r="I67" s="16"/>
      <c r="J67" s="49"/>
      <c r="K67" s="50"/>
      <c r="L67" s="49"/>
      <c r="M67" s="50"/>
      <c r="N67" s="50"/>
      <c r="O67" s="63" t="str">
        <f t="shared" si="0"/>
        <v/>
      </c>
      <c r="P67" s="2"/>
      <c r="Q67" s="2"/>
      <c r="R67" s="322" t="str">
        <f t="shared" si="1"/>
        <v/>
      </c>
      <c r="S67" s="323" t="str">
        <f t="shared" si="2"/>
        <v/>
      </c>
      <c r="T67" s="2"/>
      <c r="U67" s="2"/>
      <c r="V67" s="2"/>
      <c r="W67" s="322" t="str">
        <f t="shared" si="3"/>
        <v/>
      </c>
      <c r="X67" s="323" t="str">
        <f t="shared" si="4"/>
        <v/>
      </c>
      <c r="Y67" s="2"/>
      <c r="Z67" s="2"/>
      <c r="AA67" s="2"/>
      <c r="AB67" s="322" t="str">
        <f t="shared" si="5"/>
        <v/>
      </c>
      <c r="AC67" s="323" t="str">
        <f t="shared" si="6"/>
        <v/>
      </c>
      <c r="AD67" s="2"/>
      <c r="AE67" s="2"/>
      <c r="AF67" s="2"/>
      <c r="AG67" s="322" t="str">
        <f t="shared" si="7"/>
        <v/>
      </c>
      <c r="AH67" s="323" t="str">
        <f t="shared" si="8"/>
        <v/>
      </c>
      <c r="AI67" s="2"/>
      <c r="AJ67" s="2"/>
      <c r="AK67" s="2"/>
      <c r="AL67" s="322" t="str">
        <f t="shared" si="9"/>
        <v/>
      </c>
      <c r="AM67" s="323" t="str">
        <f t="shared" si="10"/>
        <v/>
      </c>
      <c r="AN67" s="2"/>
      <c r="AO67" s="2"/>
      <c r="AP67" s="2"/>
      <c r="AQ67" s="322" t="str">
        <f t="shared" si="11"/>
        <v/>
      </c>
      <c r="AR67" s="323" t="str">
        <f t="shared" si="12"/>
        <v/>
      </c>
      <c r="AS67" s="2"/>
      <c r="AT67" s="2"/>
      <c r="AU67" s="2"/>
      <c r="AV67" s="322" t="str">
        <f t="shared" si="13"/>
        <v/>
      </c>
      <c r="AW67" s="323" t="str">
        <f t="shared" si="14"/>
        <v/>
      </c>
      <c r="AX67" s="2"/>
      <c r="AY67" s="2"/>
      <c r="AZ67" s="2"/>
      <c r="BA67" s="322" t="str">
        <f t="shared" si="15"/>
        <v/>
      </c>
      <c r="BB67" s="323" t="str">
        <f t="shared" si="16"/>
        <v/>
      </c>
      <c r="BC67" s="2"/>
      <c r="BD67" s="2"/>
      <c r="BE67" s="2"/>
      <c r="BF67" s="322" t="str">
        <f t="shared" si="17"/>
        <v/>
      </c>
      <c r="BG67" s="323" t="str">
        <f t="shared" si="18"/>
        <v/>
      </c>
      <c r="BH67" s="2"/>
      <c r="BI67" s="2"/>
      <c r="BJ67" s="2"/>
      <c r="BK67" s="322" t="str">
        <f t="shared" si="19"/>
        <v/>
      </c>
      <c r="BL67" s="323" t="str">
        <f t="shared" si="20"/>
        <v/>
      </c>
      <c r="BM67" s="2"/>
      <c r="BN67" s="2"/>
      <c r="BO67" s="2"/>
      <c r="BP67" s="322" t="str">
        <f t="shared" si="21"/>
        <v/>
      </c>
      <c r="BQ67" s="323" t="str">
        <f t="shared" si="22"/>
        <v/>
      </c>
      <c r="BR67" s="2"/>
      <c r="BS67" s="2"/>
      <c r="BT67" s="2"/>
      <c r="BU67" s="322" t="str">
        <f t="shared" si="23"/>
        <v/>
      </c>
      <c r="BV67" s="323" t="str">
        <f t="shared" si="24"/>
        <v/>
      </c>
      <c r="BW67" s="2"/>
      <c r="BX67" s="2"/>
      <c r="BY67" s="2"/>
      <c r="BZ67" s="322" t="str">
        <f t="shared" si="25"/>
        <v/>
      </c>
      <c r="CA67" s="323" t="str">
        <f t="shared" si="26"/>
        <v/>
      </c>
      <c r="CB67" s="2"/>
      <c r="CC67" s="2"/>
      <c r="CD67" s="2"/>
      <c r="CE67" s="322" t="str">
        <f t="shared" si="27"/>
        <v/>
      </c>
      <c r="CF67" s="323" t="str">
        <f t="shared" si="28"/>
        <v/>
      </c>
      <c r="CG67" s="2"/>
      <c r="CH67" s="2"/>
      <c r="CI67" s="2"/>
      <c r="CJ67" s="322" t="str">
        <f t="shared" si="29"/>
        <v/>
      </c>
      <c r="CK67" s="323" t="str">
        <f t="shared" si="30"/>
        <v/>
      </c>
      <c r="CL67" s="2"/>
      <c r="CM67" s="2"/>
      <c r="CN67" s="2"/>
      <c r="CO67" s="322" t="str">
        <f t="shared" si="31"/>
        <v/>
      </c>
      <c r="CP67" s="323" t="str">
        <f t="shared" si="32"/>
        <v/>
      </c>
      <c r="CQ67" s="2"/>
      <c r="CR67" s="2"/>
      <c r="CS67" s="2"/>
      <c r="CT67" s="322" t="str">
        <f t="shared" si="33"/>
        <v/>
      </c>
      <c r="CU67" s="323" t="str">
        <f t="shared" si="34"/>
        <v/>
      </c>
      <c r="CV67" s="2"/>
      <c r="CW67" s="2"/>
      <c r="CX67" s="2"/>
      <c r="CY67" s="322" t="str">
        <f t="shared" si="35"/>
        <v/>
      </c>
      <c r="CZ67" s="323" t="str">
        <f t="shared" si="36"/>
        <v/>
      </c>
      <c r="DA67" s="2"/>
      <c r="DB67" s="2"/>
      <c r="DC67" s="2"/>
      <c r="DD67" s="322" t="str">
        <f t="shared" si="37"/>
        <v/>
      </c>
      <c r="DE67" s="323" t="str">
        <f t="shared" si="38"/>
        <v/>
      </c>
      <c r="DF67" s="2"/>
      <c r="DG67" s="2"/>
      <c r="DH67" s="2"/>
      <c r="DI67" s="322" t="str">
        <f t="shared" si="39"/>
        <v/>
      </c>
      <c r="DJ67" s="323" t="str">
        <f t="shared" si="40"/>
        <v/>
      </c>
      <c r="DK67" s="2"/>
      <c r="DL67" s="2"/>
      <c r="DM67" s="2"/>
      <c r="DN67" s="322" t="str">
        <f t="shared" si="41"/>
        <v/>
      </c>
      <c r="DO67" s="323" t="str">
        <f t="shared" si="42"/>
        <v/>
      </c>
      <c r="DP67" s="2"/>
      <c r="DQ67" s="2"/>
      <c r="DR67" s="2"/>
      <c r="DS67" s="322" t="str">
        <f t="shared" si="43"/>
        <v/>
      </c>
      <c r="DT67" s="323" t="str">
        <f t="shared" si="44"/>
        <v/>
      </c>
      <c r="DU67" s="2"/>
      <c r="DV67" s="2"/>
      <c r="DW67" s="2"/>
      <c r="DX67" s="322" t="str">
        <f t="shared" si="45"/>
        <v/>
      </c>
      <c r="DY67" s="323" t="str">
        <f t="shared" si="46"/>
        <v/>
      </c>
      <c r="DZ67" s="2"/>
      <c r="EA67" s="2"/>
      <c r="EB67" s="2"/>
      <c r="EC67" s="322" t="str">
        <f t="shared" si="47"/>
        <v/>
      </c>
      <c r="ED67" s="323" t="str">
        <f t="shared" si="48"/>
        <v/>
      </c>
      <c r="EE67" s="2"/>
      <c r="EF67" s="2"/>
      <c r="EG67" s="2"/>
      <c r="EH67" s="322" t="str">
        <f t="shared" si="49"/>
        <v/>
      </c>
      <c r="EI67" s="323" t="str">
        <f t="shared" si="50"/>
        <v/>
      </c>
      <c r="EJ67" s="2"/>
      <c r="EK67" s="2"/>
      <c r="EL67" s="2"/>
      <c r="EM67" s="2"/>
      <c r="EN67" s="2"/>
      <c r="EO67" s="2"/>
      <c r="EP67" s="2"/>
    </row>
    <row r="68" spans="1:146" ht="30" customHeight="1">
      <c r="A68" s="1"/>
      <c r="B68" s="306"/>
      <c r="C68" s="307"/>
      <c r="D68" s="46"/>
      <c r="E68" s="293"/>
      <c r="F68" s="262"/>
      <c r="G68" s="48"/>
      <c r="H68" s="16"/>
      <c r="I68" s="16"/>
      <c r="J68" s="49"/>
      <c r="K68" s="50"/>
      <c r="L68" s="49"/>
      <c r="M68" s="50"/>
      <c r="N68" s="50"/>
      <c r="O68" s="63" t="str">
        <f t="shared" si="0"/>
        <v/>
      </c>
      <c r="P68" s="2"/>
      <c r="Q68" s="2"/>
      <c r="R68" s="322" t="str">
        <f t="shared" si="1"/>
        <v/>
      </c>
      <c r="S68" s="323" t="str">
        <f t="shared" si="2"/>
        <v/>
      </c>
      <c r="T68" s="2"/>
      <c r="U68" s="2"/>
      <c r="V68" s="2"/>
      <c r="W68" s="322" t="str">
        <f t="shared" si="3"/>
        <v/>
      </c>
      <c r="X68" s="323" t="str">
        <f t="shared" si="4"/>
        <v/>
      </c>
      <c r="Y68" s="2"/>
      <c r="Z68" s="2"/>
      <c r="AA68" s="2"/>
      <c r="AB68" s="322" t="str">
        <f t="shared" si="5"/>
        <v/>
      </c>
      <c r="AC68" s="323" t="str">
        <f t="shared" si="6"/>
        <v/>
      </c>
      <c r="AD68" s="2"/>
      <c r="AE68" s="2"/>
      <c r="AF68" s="2"/>
      <c r="AG68" s="322" t="str">
        <f t="shared" si="7"/>
        <v/>
      </c>
      <c r="AH68" s="323" t="str">
        <f t="shared" si="8"/>
        <v/>
      </c>
      <c r="AI68" s="2"/>
      <c r="AJ68" s="2"/>
      <c r="AK68" s="2"/>
      <c r="AL68" s="322" t="str">
        <f t="shared" si="9"/>
        <v/>
      </c>
      <c r="AM68" s="323" t="str">
        <f t="shared" si="10"/>
        <v/>
      </c>
      <c r="AN68" s="2"/>
      <c r="AO68" s="2"/>
      <c r="AP68" s="2"/>
      <c r="AQ68" s="322" t="str">
        <f t="shared" si="11"/>
        <v/>
      </c>
      <c r="AR68" s="323" t="str">
        <f t="shared" si="12"/>
        <v/>
      </c>
      <c r="AS68" s="2"/>
      <c r="AT68" s="2"/>
      <c r="AU68" s="2"/>
      <c r="AV68" s="322" t="str">
        <f t="shared" si="13"/>
        <v/>
      </c>
      <c r="AW68" s="323" t="str">
        <f t="shared" si="14"/>
        <v/>
      </c>
      <c r="AX68" s="2"/>
      <c r="AY68" s="2"/>
      <c r="AZ68" s="2"/>
      <c r="BA68" s="322" t="str">
        <f t="shared" si="15"/>
        <v/>
      </c>
      <c r="BB68" s="323" t="str">
        <f t="shared" si="16"/>
        <v/>
      </c>
      <c r="BC68" s="2"/>
      <c r="BD68" s="2"/>
      <c r="BE68" s="2"/>
      <c r="BF68" s="322" t="str">
        <f t="shared" si="17"/>
        <v/>
      </c>
      <c r="BG68" s="323" t="str">
        <f t="shared" si="18"/>
        <v/>
      </c>
      <c r="BH68" s="2"/>
      <c r="BI68" s="2"/>
      <c r="BJ68" s="2"/>
      <c r="BK68" s="322" t="str">
        <f t="shared" si="19"/>
        <v/>
      </c>
      <c r="BL68" s="323" t="str">
        <f t="shared" si="20"/>
        <v/>
      </c>
      <c r="BM68" s="2"/>
      <c r="BN68" s="2"/>
      <c r="BO68" s="2"/>
      <c r="BP68" s="322" t="str">
        <f t="shared" si="21"/>
        <v/>
      </c>
      <c r="BQ68" s="323" t="str">
        <f t="shared" si="22"/>
        <v/>
      </c>
      <c r="BR68" s="2"/>
      <c r="BS68" s="2"/>
      <c r="BT68" s="2"/>
      <c r="BU68" s="322" t="str">
        <f t="shared" si="23"/>
        <v/>
      </c>
      <c r="BV68" s="323" t="str">
        <f t="shared" si="24"/>
        <v/>
      </c>
      <c r="BW68" s="2"/>
      <c r="BX68" s="2"/>
      <c r="BY68" s="2"/>
      <c r="BZ68" s="322" t="str">
        <f t="shared" si="25"/>
        <v/>
      </c>
      <c r="CA68" s="323" t="str">
        <f t="shared" si="26"/>
        <v/>
      </c>
      <c r="CB68" s="2"/>
      <c r="CC68" s="2"/>
      <c r="CD68" s="2"/>
      <c r="CE68" s="322" t="str">
        <f t="shared" si="27"/>
        <v/>
      </c>
      <c r="CF68" s="323" t="str">
        <f t="shared" si="28"/>
        <v/>
      </c>
      <c r="CG68" s="2"/>
      <c r="CH68" s="2"/>
      <c r="CI68" s="2"/>
      <c r="CJ68" s="322" t="str">
        <f t="shared" si="29"/>
        <v/>
      </c>
      <c r="CK68" s="323" t="str">
        <f t="shared" si="30"/>
        <v/>
      </c>
      <c r="CL68" s="2"/>
      <c r="CM68" s="2"/>
      <c r="CN68" s="2"/>
      <c r="CO68" s="322" t="str">
        <f t="shared" si="31"/>
        <v/>
      </c>
      <c r="CP68" s="323" t="str">
        <f t="shared" si="32"/>
        <v/>
      </c>
      <c r="CQ68" s="2"/>
      <c r="CR68" s="2"/>
      <c r="CS68" s="2"/>
      <c r="CT68" s="322" t="str">
        <f t="shared" si="33"/>
        <v/>
      </c>
      <c r="CU68" s="323" t="str">
        <f t="shared" si="34"/>
        <v/>
      </c>
      <c r="CV68" s="2"/>
      <c r="CW68" s="2"/>
      <c r="CX68" s="2"/>
      <c r="CY68" s="322" t="str">
        <f t="shared" si="35"/>
        <v/>
      </c>
      <c r="CZ68" s="323" t="str">
        <f t="shared" si="36"/>
        <v/>
      </c>
      <c r="DA68" s="2"/>
      <c r="DB68" s="2"/>
      <c r="DC68" s="2"/>
      <c r="DD68" s="322" t="str">
        <f t="shared" si="37"/>
        <v/>
      </c>
      <c r="DE68" s="323" t="str">
        <f t="shared" si="38"/>
        <v/>
      </c>
      <c r="DF68" s="2"/>
      <c r="DG68" s="2"/>
      <c r="DH68" s="2"/>
      <c r="DI68" s="322" t="str">
        <f t="shared" si="39"/>
        <v/>
      </c>
      <c r="DJ68" s="323" t="str">
        <f t="shared" si="40"/>
        <v/>
      </c>
      <c r="DK68" s="2"/>
      <c r="DL68" s="2"/>
      <c r="DM68" s="2"/>
      <c r="DN68" s="322" t="str">
        <f t="shared" si="41"/>
        <v/>
      </c>
      <c r="DO68" s="323" t="str">
        <f t="shared" si="42"/>
        <v/>
      </c>
      <c r="DP68" s="2"/>
      <c r="DQ68" s="2"/>
      <c r="DR68" s="2"/>
      <c r="DS68" s="322" t="str">
        <f t="shared" si="43"/>
        <v/>
      </c>
      <c r="DT68" s="323" t="str">
        <f t="shared" si="44"/>
        <v/>
      </c>
      <c r="DU68" s="2"/>
      <c r="DV68" s="2"/>
      <c r="DW68" s="2"/>
      <c r="DX68" s="322" t="str">
        <f t="shared" si="45"/>
        <v/>
      </c>
      <c r="DY68" s="323" t="str">
        <f t="shared" si="46"/>
        <v/>
      </c>
      <c r="DZ68" s="2"/>
      <c r="EA68" s="2"/>
      <c r="EB68" s="2"/>
      <c r="EC68" s="322" t="str">
        <f t="shared" si="47"/>
        <v/>
      </c>
      <c r="ED68" s="323" t="str">
        <f t="shared" si="48"/>
        <v/>
      </c>
      <c r="EE68" s="2"/>
      <c r="EF68" s="2"/>
      <c r="EG68" s="2"/>
      <c r="EH68" s="322" t="str">
        <f t="shared" si="49"/>
        <v/>
      </c>
      <c r="EI68" s="323" t="str">
        <f t="shared" si="50"/>
        <v/>
      </c>
      <c r="EJ68" s="2"/>
      <c r="EK68" s="2"/>
      <c r="EL68" s="2"/>
      <c r="EM68" s="2"/>
      <c r="EN68" s="2"/>
      <c r="EO68" s="2"/>
      <c r="EP68" s="2"/>
    </row>
    <row r="69" spans="1:146" ht="30" customHeight="1">
      <c r="A69" s="1"/>
      <c r="B69" s="306"/>
      <c r="C69" s="307"/>
      <c r="D69" s="46"/>
      <c r="E69" s="293"/>
      <c r="F69" s="262"/>
      <c r="G69" s="48"/>
      <c r="H69" s="16"/>
      <c r="I69" s="16"/>
      <c r="J69" s="49"/>
      <c r="K69" s="50"/>
      <c r="L69" s="49"/>
      <c r="M69" s="50"/>
      <c r="N69" s="50"/>
      <c r="O69" s="63" t="str">
        <f t="shared" ref="O69:O132" si="51">IF(H69="","",IF(I69&gt;K69,H69,IF(I69=K69,"DRAW",L69)))</f>
        <v/>
      </c>
      <c r="P69" s="2"/>
      <c r="Q69" s="2"/>
      <c r="R69" s="322" t="str">
        <f t="shared" ref="R69:R100" si="52">IF($B69="","",IF(P69&gt;Q69,$H69,IF(P69=Q69,"DRAW",$L69)))</f>
        <v/>
      </c>
      <c r="S69" s="323" t="str">
        <f t="shared" ref="S69:S100" si="53">IF(OR(Q69="",P69="",$I69="",$K69=""),"",IF(R69=$O69,$A$7)+IF(AND($I69=P69,$K69=Q69),$A$13,0)+IF($I69+$K69=P69+Q69,$A$10,0))</f>
        <v/>
      </c>
      <c r="T69" s="2"/>
      <c r="U69" s="2"/>
      <c r="V69" s="2"/>
      <c r="W69" s="322" t="str">
        <f t="shared" ref="W69:W100" si="54">IF($B69="","",IF(U69&gt;V69,$H69,IF(U69=V69,"DRAW",$L69)))</f>
        <v/>
      </c>
      <c r="X69" s="323" t="str">
        <f t="shared" ref="X69:X100" si="55">IF(OR(V69="",U69="",$I69="",$K69=""),"",IF(W69=$O69,$A$7)+IF(AND($I69=U69,$K69=V69),$A$13,0)+IF($I69+$K69=U69+V69,$A$10,0))</f>
        <v/>
      </c>
      <c r="Y69" s="2"/>
      <c r="Z69" s="2"/>
      <c r="AA69" s="2"/>
      <c r="AB69" s="322" t="str">
        <f t="shared" ref="AB69:AB100" si="56">IF($B69="","",IF(Z69&gt;AA69,$H69,IF(Z69=AA69,"DRAW",$L69)))</f>
        <v/>
      </c>
      <c r="AC69" s="323" t="str">
        <f t="shared" ref="AC69:AC100" si="57">IF(OR(AA69="",Z69="",$I69="",$K69=""),"",IF(AB69=$O69,$A$7)+IF(AND($I69=Z69,$K69=AA69),$A$13,0)+IF($I69+$K69=Z69+AA69,$A$10,0))</f>
        <v/>
      </c>
      <c r="AD69" s="2"/>
      <c r="AE69" s="2"/>
      <c r="AF69" s="2"/>
      <c r="AG69" s="322" t="str">
        <f t="shared" ref="AG69:AG100" si="58">IF($B69="","",IF(AE69&gt;AF69,$H69,IF(AE69=AF69,"DRAW",$L69)))</f>
        <v/>
      </c>
      <c r="AH69" s="323" t="str">
        <f t="shared" ref="AH69:AH100" si="59">IF(OR(AF69="",AE69="",$I69="",$K69=""),"",IF(AG69=$O69,$A$7)+IF(AND($I69=AE69,$K69=AF69),$A$13,0)+IF($I69+$K69=AE69+AF69,$A$10,0))</f>
        <v/>
      </c>
      <c r="AI69" s="2"/>
      <c r="AJ69" s="2"/>
      <c r="AK69" s="2"/>
      <c r="AL69" s="322" t="str">
        <f t="shared" ref="AL69:AL100" si="60">IF($B69="","",IF(AJ69&gt;AK69,$H69,IF(AJ69=AK69,"DRAW",$L69)))</f>
        <v/>
      </c>
      <c r="AM69" s="323" t="str">
        <f t="shared" ref="AM69:AM100" si="61">IF(OR(AK69="",AJ69="",$I69="",$K69=""),"",IF(AL69=$O69,$A$7)+IF(AND($I69=AJ69,$K69=AK69),$A$13,0)+IF($I69+$K69=AJ69+AK69,$A$10,0))</f>
        <v/>
      </c>
      <c r="AN69" s="2"/>
      <c r="AO69" s="2"/>
      <c r="AP69" s="2"/>
      <c r="AQ69" s="322" t="str">
        <f t="shared" ref="AQ69:AQ100" si="62">IF($B69="","",IF(AO69&gt;AP69,$H69,IF(AO69=AP69,"DRAW",$L69)))</f>
        <v/>
      </c>
      <c r="AR69" s="323" t="str">
        <f t="shared" ref="AR69:AR100" si="63">IF(OR(AP69="",AO69="",$I69="",$K69=""),"",IF(AQ69=$O69,$A$7)+IF(AND($I69=AO69,$K69=AP69),$A$13,0)+IF($I69+$K69=AO69+AP69,$A$10,0))</f>
        <v/>
      </c>
      <c r="AS69" s="2"/>
      <c r="AT69" s="2"/>
      <c r="AU69" s="2"/>
      <c r="AV69" s="322" t="str">
        <f t="shared" ref="AV69:AV100" si="64">IF($B69="","",IF(AT69&gt;AU69,$H69,IF(AT69=AU69,"DRAW",$L69)))</f>
        <v/>
      </c>
      <c r="AW69" s="323" t="str">
        <f t="shared" ref="AW69:AW100" si="65">IF(OR(AU69="",AT69="",$I69="",$K69=""),"",IF(AV69=$O69,$A$7)+IF(AND($I69=AT69,$K69=AU69),$A$13,0)+IF($I69+$K69=AT69+AU69,$A$10,0))</f>
        <v/>
      </c>
      <c r="AX69" s="2"/>
      <c r="AY69" s="2"/>
      <c r="AZ69" s="2"/>
      <c r="BA69" s="322" t="str">
        <f t="shared" ref="BA69:BA100" si="66">IF($B69="","",IF(AY69&gt;AZ69,$H69,IF(AY69=AZ69,"DRAW",$L69)))</f>
        <v/>
      </c>
      <c r="BB69" s="323" t="str">
        <f t="shared" ref="BB69:BB100" si="67">IF(OR(AZ69="",AY69="",$I69="",$K69=""),"",IF(BA69=$O69,$A$7)+IF(AND($I69=AY69,$K69=AZ69),$A$13,0)+IF($I69+$K69=AY69+AZ69,$A$10,0))</f>
        <v/>
      </c>
      <c r="BC69" s="2"/>
      <c r="BD69" s="2"/>
      <c r="BE69" s="2"/>
      <c r="BF69" s="322" t="str">
        <f t="shared" ref="BF69:BF100" si="68">IF($B69="","",IF(BD69&gt;BE69,$H69,IF(BD69=BE69,"DRAW",$L69)))</f>
        <v/>
      </c>
      <c r="BG69" s="323" t="str">
        <f t="shared" ref="BG69:BG100" si="69">IF(OR(BE69="",BD69="",$I69="",$K69=""),"",IF(BF69=$O69,$A$7)+IF(AND($I69=BD69,$K69=BE69),$A$13,0)+IF($I69+$K69=BD69+BE69,$A$10,0))</f>
        <v/>
      </c>
      <c r="BH69" s="2"/>
      <c r="BI69" s="2"/>
      <c r="BJ69" s="2"/>
      <c r="BK69" s="322" t="str">
        <f t="shared" ref="BK69:BK100" si="70">IF($B69="","",IF(BI69&gt;BJ69,$H69,IF(BI69=BJ69,"DRAW",$L69)))</f>
        <v/>
      </c>
      <c r="BL69" s="323" t="str">
        <f t="shared" ref="BL69:BL100" si="71">IF(OR(BJ69="",BI69="",$I69="",$K69=""),"",IF(BK69=$O69,$A$7)+IF(AND($I69=BI69,$K69=BJ69),$A$13,0)+IF($I69+$K69=BI69+BJ69,$A$10,0))</f>
        <v/>
      </c>
      <c r="BM69" s="2"/>
      <c r="BN69" s="2"/>
      <c r="BO69" s="2"/>
      <c r="BP69" s="322" t="str">
        <f t="shared" ref="BP69:BP100" si="72">IF($B69="","",IF(BN69&gt;BO69,$H69,IF(BN69=BO69,"DRAW",$L69)))</f>
        <v/>
      </c>
      <c r="BQ69" s="323" t="str">
        <f t="shared" ref="BQ69:BQ100" si="73">IF(OR(BO69="",BN69="",$I69="",$K69=""),"",IF(BP69=$O69,$A$7)+IF(AND($I69=BN69,$K69=BO69),$A$13,0)+IF($I69+$K69=BN69+BO69,$A$10,0))</f>
        <v/>
      </c>
      <c r="BR69" s="2"/>
      <c r="BS69" s="2"/>
      <c r="BT69" s="2"/>
      <c r="BU69" s="322" t="str">
        <f t="shared" ref="BU69:BU100" si="74">IF($B69="","",IF(BS69&gt;BT69,$H69,IF(BS69=BT69,"DRAW",$L69)))</f>
        <v/>
      </c>
      <c r="BV69" s="323" t="str">
        <f t="shared" ref="BV69:BV100" si="75">IF(OR(BT69="",BS69="",$I69="",$K69=""),"",IF(BU69=$O69,$A$7)+IF(AND($I69=BS69,$K69=BT69),$A$13,0)+IF($I69+$K69=BS69+BT69,$A$10,0))</f>
        <v/>
      </c>
      <c r="BW69" s="2"/>
      <c r="BX69" s="2"/>
      <c r="BY69" s="2"/>
      <c r="BZ69" s="322" t="str">
        <f t="shared" ref="BZ69:BZ100" si="76">IF($B69="","",IF(BX69&gt;BY69,$H69,IF(BX69=BY69,"DRAW",$L69)))</f>
        <v/>
      </c>
      <c r="CA69" s="323" t="str">
        <f t="shared" ref="CA69:CA100" si="77">IF(OR(BY69="",BX69="",$I69="",$K69=""),"",IF(BZ69=$O69,$A$7)+IF(AND($I69=BX69,$K69=BY69),$A$13,0)+IF($I69+$K69=BX69+BY69,$A$10,0))</f>
        <v/>
      </c>
      <c r="CB69" s="2"/>
      <c r="CC69" s="2"/>
      <c r="CD69" s="2"/>
      <c r="CE69" s="322" t="str">
        <f t="shared" ref="CE69:CE100" si="78">IF($B69="","",IF(CC69&gt;CD69,$H69,IF(CC69=CD69,"DRAW",$L69)))</f>
        <v/>
      </c>
      <c r="CF69" s="323" t="str">
        <f t="shared" ref="CF69:CF100" si="79">IF(OR(CD69="",CC69="",$I69="",$K69=""),"",IF(CE69=$O69,$A$7)+IF(AND($I69=CC69,$K69=CD69),$A$13,0)+IF($I69+$K69=CC69+CD69,$A$10,0))</f>
        <v/>
      </c>
      <c r="CG69" s="2"/>
      <c r="CH69" s="2"/>
      <c r="CI69" s="2"/>
      <c r="CJ69" s="322" t="str">
        <f t="shared" ref="CJ69:CJ100" si="80">IF($B69="","",IF(CH69&gt;CI69,$H69,IF(CH69=CI69,"DRAW",$L69)))</f>
        <v/>
      </c>
      <c r="CK69" s="323" t="str">
        <f t="shared" ref="CK69:CK100" si="81">IF(OR(CI69="",CH69="",$I69="",$K69=""),"",IF(CJ69=$O69,$A$7)+IF(AND($I69=CH69,$K69=CI69),$A$13,0)+IF($I69+$K69=CH69+CI69,$A$10,0))</f>
        <v/>
      </c>
      <c r="CL69" s="2"/>
      <c r="CM69" s="2"/>
      <c r="CN69" s="2"/>
      <c r="CO69" s="322" t="str">
        <f t="shared" ref="CO69:CO100" si="82">IF($B69="","",IF(CM69&gt;CN69,$H69,IF(CM69=CN69,"DRAW",$L69)))</f>
        <v/>
      </c>
      <c r="CP69" s="323" t="str">
        <f t="shared" ref="CP69:CP100" si="83">IF(OR(CN69="",CM69="",$I69="",$K69=""),"",IF(CO69=$O69,$A$7)+IF(AND($I69=CM69,$K69=CN69),$A$13,0)+IF($I69+$K69=CM69+CN69,$A$10,0))</f>
        <v/>
      </c>
      <c r="CQ69" s="2"/>
      <c r="CR69" s="2"/>
      <c r="CS69" s="2"/>
      <c r="CT69" s="322" t="str">
        <f t="shared" ref="CT69:CT100" si="84">IF($B69="","",IF(CR69&gt;CS69,$H69,IF(CR69=CS69,"DRAW",$L69)))</f>
        <v/>
      </c>
      <c r="CU69" s="323" t="str">
        <f t="shared" ref="CU69:CU100" si="85">IF(OR(CS69="",CR69="",$I69="",$K69=""),"",IF(CT69=$O69,$A$7)+IF(AND($I69=CR69,$K69=CS69),$A$13,0)+IF($I69+$K69=CR69+CS69,$A$10,0))</f>
        <v/>
      </c>
      <c r="CV69" s="2"/>
      <c r="CW69" s="2"/>
      <c r="CX69" s="2"/>
      <c r="CY69" s="322" t="str">
        <f t="shared" ref="CY69:CY100" si="86">IF($B69="","",IF(CW69&gt;CX69,$H69,IF(CW69=CX69,"DRAW",$L69)))</f>
        <v/>
      </c>
      <c r="CZ69" s="323" t="str">
        <f t="shared" ref="CZ69:CZ100" si="87">IF(OR(CX69="",CW69="",$I69="",$K69=""),"",IF(CY69=$O69,$A$7)+IF(AND($I69=CW69,$K69=CX69),$A$13,0)+IF($I69+$K69=CW69+CX69,$A$10,0))</f>
        <v/>
      </c>
      <c r="DA69" s="2"/>
      <c r="DB69" s="2"/>
      <c r="DC69" s="2"/>
      <c r="DD69" s="322" t="str">
        <f t="shared" ref="DD69:DD100" si="88">IF($B69="","",IF(DB69&gt;DC69,$H69,IF(DB69=DC69,"DRAW",$L69)))</f>
        <v/>
      </c>
      <c r="DE69" s="323" t="str">
        <f t="shared" ref="DE69:DE100" si="89">IF(OR(DC69="",DB69="",$I69="",$K69=""),"",IF(DD69=$O69,$A$7)+IF(AND($I69=DB69,$K69=DC69),$A$13,0)+IF($I69+$K69=DB69+DC69,$A$10,0))</f>
        <v/>
      </c>
      <c r="DF69" s="2"/>
      <c r="DG69" s="2"/>
      <c r="DH69" s="2"/>
      <c r="DI69" s="322" t="str">
        <f t="shared" ref="DI69:DI100" si="90">IF($B69="","",IF(DG69&gt;DH69,$H69,IF(DG69=DH69,"DRAW",$L69)))</f>
        <v/>
      </c>
      <c r="DJ69" s="323" t="str">
        <f t="shared" ref="DJ69:DJ100" si="91">IF(OR(DH69="",DG69="",$I69="",$K69=""),"",IF(DI69=$O69,$A$7)+IF(AND($I69=DG69,$K69=DH69),$A$13,0)+IF($I69+$K69=DG69+DH69,$A$10,0))</f>
        <v/>
      </c>
      <c r="DK69" s="2"/>
      <c r="DL69" s="2"/>
      <c r="DM69" s="2"/>
      <c r="DN69" s="322" t="str">
        <f t="shared" ref="DN69:DN100" si="92">IF($B69="","",IF(DL69&gt;DM69,$H69,IF(DL69=DM69,"DRAW",$L69)))</f>
        <v/>
      </c>
      <c r="DO69" s="323" t="str">
        <f t="shared" ref="DO69:DO100" si="93">IF(OR(DM69="",DL69="",$I69="",$K69=""),"",IF(DN69=$O69,$A$7)+IF(AND($I69=DL69,$K69=DM69),$A$13,0)+IF($I69+$K69=DL69+DM69,$A$10,0))</f>
        <v/>
      </c>
      <c r="DP69" s="2"/>
      <c r="DQ69" s="2"/>
      <c r="DR69" s="2"/>
      <c r="DS69" s="322" t="str">
        <f t="shared" ref="DS69:DS100" si="94">IF($B69="","",IF(DQ69&gt;DR69,$H69,IF(DQ69=DR69,"DRAW",$L69)))</f>
        <v/>
      </c>
      <c r="DT69" s="323" t="str">
        <f t="shared" ref="DT69:DT100" si="95">IF(OR(DR69="",DQ69="",$I69="",$K69=""),"",IF(DS69=$O69,$A$7)+IF(AND($I69=DQ69,$K69=DR69),$A$13,0)+IF($I69+$K69=DQ69+DR69,$A$10,0))</f>
        <v/>
      </c>
      <c r="DU69" s="2"/>
      <c r="DV69" s="2"/>
      <c r="DW69" s="2"/>
      <c r="DX69" s="322" t="str">
        <f t="shared" ref="DX69:DX100" si="96">IF($B69="","",IF(DV69&gt;DW69,$H69,IF(DV69=DW69,"DRAW",$L69)))</f>
        <v/>
      </c>
      <c r="DY69" s="323" t="str">
        <f t="shared" ref="DY69:DY100" si="97">IF(OR(DW69="",DV69="",$I69="",$K69=""),"",IF(DX69=$O69,$A$7)+IF(AND($I69=DV69,$K69=DW69),$A$13,0)+IF($I69+$K69=DV69+DW69,$A$10,0))</f>
        <v/>
      </c>
      <c r="DZ69" s="2"/>
      <c r="EA69" s="2"/>
      <c r="EB69" s="2"/>
      <c r="EC69" s="322" t="str">
        <f t="shared" ref="EC69:EC100" si="98">IF($B69="","",IF(EA69&gt;EB69,$H69,IF(EA69=EB69,"DRAW",$L69)))</f>
        <v/>
      </c>
      <c r="ED69" s="323" t="str">
        <f t="shared" ref="ED69:ED100" si="99">IF(OR(EB69="",EA69="",$I69="",$K69=""),"",IF(EC69=$O69,$A$7)+IF(AND($I69=EA69,$K69=EB69),$A$13,0)+IF($I69+$K69=EA69+EB69,$A$10,0))</f>
        <v/>
      </c>
      <c r="EE69" s="2"/>
      <c r="EF69" s="2"/>
      <c r="EG69" s="2"/>
      <c r="EH69" s="322" t="str">
        <f t="shared" ref="EH69:EH100" si="100">IF($B69="","",IF(EF69&gt;EG69,$H69,IF(EF69=EG69,"DRAW",$L69)))</f>
        <v/>
      </c>
      <c r="EI69" s="323" t="str">
        <f t="shared" ref="EI69:EI100" si="101">IF(OR(EG69="",EF69="",$I69="",$K69=""),"",IF(EH69=$O69,$A$7)+IF(AND($I69=EF69,$K69=EG69),$A$13,0)+IF($I69+$K69=EF69+EG69,$A$10,0))</f>
        <v/>
      </c>
      <c r="EJ69" s="2"/>
      <c r="EK69" s="2"/>
      <c r="EL69" s="2"/>
      <c r="EM69" s="2"/>
      <c r="EN69" s="2"/>
      <c r="EO69" s="2"/>
      <c r="EP69" s="2"/>
    </row>
    <row r="70" spans="1:146" ht="30" customHeight="1">
      <c r="A70" s="1"/>
      <c r="B70" s="306"/>
      <c r="C70" s="307"/>
      <c r="D70" s="46"/>
      <c r="E70" s="293"/>
      <c r="F70" s="262"/>
      <c r="G70" s="48"/>
      <c r="H70" s="16"/>
      <c r="I70" s="16"/>
      <c r="J70" s="49"/>
      <c r="K70" s="50"/>
      <c r="L70" s="49"/>
      <c r="M70" s="50"/>
      <c r="N70" s="50"/>
      <c r="O70" s="63" t="str">
        <f t="shared" si="51"/>
        <v/>
      </c>
      <c r="P70" s="2"/>
      <c r="Q70" s="2"/>
      <c r="R70" s="322" t="str">
        <f t="shared" si="52"/>
        <v/>
      </c>
      <c r="S70" s="323" t="str">
        <f t="shared" si="53"/>
        <v/>
      </c>
      <c r="T70" s="2"/>
      <c r="U70" s="2"/>
      <c r="V70" s="2"/>
      <c r="W70" s="322" t="str">
        <f t="shared" si="54"/>
        <v/>
      </c>
      <c r="X70" s="323" t="str">
        <f t="shared" si="55"/>
        <v/>
      </c>
      <c r="Y70" s="2"/>
      <c r="Z70" s="2"/>
      <c r="AA70" s="2"/>
      <c r="AB70" s="322" t="str">
        <f t="shared" si="56"/>
        <v/>
      </c>
      <c r="AC70" s="323" t="str">
        <f t="shared" si="57"/>
        <v/>
      </c>
      <c r="AD70" s="2"/>
      <c r="AE70" s="2"/>
      <c r="AF70" s="2"/>
      <c r="AG70" s="322" t="str">
        <f t="shared" si="58"/>
        <v/>
      </c>
      <c r="AH70" s="323" t="str">
        <f t="shared" si="59"/>
        <v/>
      </c>
      <c r="AI70" s="2"/>
      <c r="AJ70" s="2"/>
      <c r="AK70" s="2"/>
      <c r="AL70" s="322" t="str">
        <f t="shared" si="60"/>
        <v/>
      </c>
      <c r="AM70" s="323" t="str">
        <f t="shared" si="61"/>
        <v/>
      </c>
      <c r="AN70" s="2"/>
      <c r="AO70" s="2"/>
      <c r="AP70" s="2"/>
      <c r="AQ70" s="322" t="str">
        <f t="shared" si="62"/>
        <v/>
      </c>
      <c r="AR70" s="323" t="str">
        <f t="shared" si="63"/>
        <v/>
      </c>
      <c r="AS70" s="2"/>
      <c r="AT70" s="2"/>
      <c r="AU70" s="2"/>
      <c r="AV70" s="322" t="str">
        <f t="shared" si="64"/>
        <v/>
      </c>
      <c r="AW70" s="323" t="str">
        <f t="shared" si="65"/>
        <v/>
      </c>
      <c r="AX70" s="2"/>
      <c r="AY70" s="2"/>
      <c r="AZ70" s="2"/>
      <c r="BA70" s="322" t="str">
        <f t="shared" si="66"/>
        <v/>
      </c>
      <c r="BB70" s="323" t="str">
        <f t="shared" si="67"/>
        <v/>
      </c>
      <c r="BC70" s="2"/>
      <c r="BD70" s="2"/>
      <c r="BE70" s="2"/>
      <c r="BF70" s="322" t="str">
        <f t="shared" si="68"/>
        <v/>
      </c>
      <c r="BG70" s="323" t="str">
        <f t="shared" si="69"/>
        <v/>
      </c>
      <c r="BH70" s="2"/>
      <c r="BI70" s="2"/>
      <c r="BJ70" s="2"/>
      <c r="BK70" s="322" t="str">
        <f t="shared" si="70"/>
        <v/>
      </c>
      <c r="BL70" s="323" t="str">
        <f t="shared" si="71"/>
        <v/>
      </c>
      <c r="BM70" s="2"/>
      <c r="BN70" s="2"/>
      <c r="BO70" s="2"/>
      <c r="BP70" s="322" t="str">
        <f t="shared" si="72"/>
        <v/>
      </c>
      <c r="BQ70" s="323" t="str">
        <f t="shared" si="73"/>
        <v/>
      </c>
      <c r="BR70" s="2"/>
      <c r="BS70" s="2"/>
      <c r="BT70" s="2"/>
      <c r="BU70" s="322" t="str">
        <f t="shared" si="74"/>
        <v/>
      </c>
      <c r="BV70" s="323" t="str">
        <f t="shared" si="75"/>
        <v/>
      </c>
      <c r="BW70" s="2"/>
      <c r="BX70" s="2"/>
      <c r="BY70" s="2"/>
      <c r="BZ70" s="322" t="str">
        <f t="shared" si="76"/>
        <v/>
      </c>
      <c r="CA70" s="323" t="str">
        <f t="shared" si="77"/>
        <v/>
      </c>
      <c r="CB70" s="2"/>
      <c r="CC70" s="2"/>
      <c r="CD70" s="2"/>
      <c r="CE70" s="322" t="str">
        <f t="shared" si="78"/>
        <v/>
      </c>
      <c r="CF70" s="323" t="str">
        <f t="shared" si="79"/>
        <v/>
      </c>
      <c r="CG70" s="2"/>
      <c r="CH70" s="2"/>
      <c r="CI70" s="2"/>
      <c r="CJ70" s="322" t="str">
        <f t="shared" si="80"/>
        <v/>
      </c>
      <c r="CK70" s="323" t="str">
        <f t="shared" si="81"/>
        <v/>
      </c>
      <c r="CL70" s="2"/>
      <c r="CM70" s="2"/>
      <c r="CN70" s="2"/>
      <c r="CO70" s="322" t="str">
        <f t="shared" si="82"/>
        <v/>
      </c>
      <c r="CP70" s="323" t="str">
        <f t="shared" si="83"/>
        <v/>
      </c>
      <c r="CQ70" s="2"/>
      <c r="CR70" s="2"/>
      <c r="CS70" s="2"/>
      <c r="CT70" s="322" t="str">
        <f t="shared" si="84"/>
        <v/>
      </c>
      <c r="CU70" s="323" t="str">
        <f t="shared" si="85"/>
        <v/>
      </c>
      <c r="CV70" s="2"/>
      <c r="CW70" s="2"/>
      <c r="CX70" s="2"/>
      <c r="CY70" s="322" t="str">
        <f t="shared" si="86"/>
        <v/>
      </c>
      <c r="CZ70" s="323" t="str">
        <f t="shared" si="87"/>
        <v/>
      </c>
      <c r="DA70" s="2"/>
      <c r="DB70" s="2"/>
      <c r="DC70" s="2"/>
      <c r="DD70" s="322" t="str">
        <f t="shared" si="88"/>
        <v/>
      </c>
      <c r="DE70" s="323" t="str">
        <f t="shared" si="89"/>
        <v/>
      </c>
      <c r="DF70" s="2"/>
      <c r="DG70" s="2"/>
      <c r="DH70" s="2"/>
      <c r="DI70" s="322" t="str">
        <f t="shared" si="90"/>
        <v/>
      </c>
      <c r="DJ70" s="323" t="str">
        <f t="shared" si="91"/>
        <v/>
      </c>
      <c r="DK70" s="2"/>
      <c r="DL70" s="2"/>
      <c r="DM70" s="2"/>
      <c r="DN70" s="322" t="str">
        <f t="shared" si="92"/>
        <v/>
      </c>
      <c r="DO70" s="323" t="str">
        <f t="shared" si="93"/>
        <v/>
      </c>
      <c r="DP70" s="2"/>
      <c r="DQ70" s="2"/>
      <c r="DR70" s="2"/>
      <c r="DS70" s="322" t="str">
        <f t="shared" si="94"/>
        <v/>
      </c>
      <c r="DT70" s="323" t="str">
        <f t="shared" si="95"/>
        <v/>
      </c>
      <c r="DU70" s="2"/>
      <c r="DV70" s="2"/>
      <c r="DW70" s="2"/>
      <c r="DX70" s="322" t="str">
        <f t="shared" si="96"/>
        <v/>
      </c>
      <c r="DY70" s="323" t="str">
        <f t="shared" si="97"/>
        <v/>
      </c>
      <c r="DZ70" s="2"/>
      <c r="EA70" s="2"/>
      <c r="EB70" s="2"/>
      <c r="EC70" s="322" t="str">
        <f t="shared" si="98"/>
        <v/>
      </c>
      <c r="ED70" s="323" t="str">
        <f t="shared" si="99"/>
        <v/>
      </c>
      <c r="EE70" s="2"/>
      <c r="EF70" s="2"/>
      <c r="EG70" s="2"/>
      <c r="EH70" s="322" t="str">
        <f t="shared" si="100"/>
        <v/>
      </c>
      <c r="EI70" s="323" t="str">
        <f t="shared" si="101"/>
        <v/>
      </c>
      <c r="EJ70" s="2"/>
      <c r="EK70" s="2"/>
      <c r="EL70" s="2"/>
      <c r="EM70" s="2"/>
      <c r="EN70" s="2"/>
      <c r="EO70" s="2"/>
      <c r="EP70" s="2"/>
    </row>
    <row r="71" spans="1:146" ht="30" customHeight="1">
      <c r="A71" s="1"/>
      <c r="B71" s="306"/>
      <c r="C71" s="307"/>
      <c r="D71" s="46"/>
      <c r="E71" s="293"/>
      <c r="F71" s="262"/>
      <c r="G71" s="48"/>
      <c r="H71" s="16"/>
      <c r="I71" s="16"/>
      <c r="J71" s="49"/>
      <c r="K71" s="50"/>
      <c r="L71" s="49"/>
      <c r="M71" s="50"/>
      <c r="N71" s="50"/>
      <c r="O71" s="63" t="str">
        <f t="shared" si="51"/>
        <v/>
      </c>
      <c r="P71" s="2"/>
      <c r="Q71" s="2"/>
      <c r="R71" s="322" t="str">
        <f t="shared" si="52"/>
        <v/>
      </c>
      <c r="S71" s="323" t="str">
        <f t="shared" si="53"/>
        <v/>
      </c>
      <c r="T71" s="2"/>
      <c r="U71" s="2"/>
      <c r="V71" s="2"/>
      <c r="W71" s="322" t="str">
        <f t="shared" si="54"/>
        <v/>
      </c>
      <c r="X71" s="323" t="str">
        <f t="shared" si="55"/>
        <v/>
      </c>
      <c r="Y71" s="2"/>
      <c r="Z71" s="2"/>
      <c r="AA71" s="2"/>
      <c r="AB71" s="322" t="str">
        <f t="shared" si="56"/>
        <v/>
      </c>
      <c r="AC71" s="323" t="str">
        <f t="shared" si="57"/>
        <v/>
      </c>
      <c r="AD71" s="2"/>
      <c r="AE71" s="2"/>
      <c r="AF71" s="2"/>
      <c r="AG71" s="322" t="str">
        <f t="shared" si="58"/>
        <v/>
      </c>
      <c r="AH71" s="323" t="str">
        <f t="shared" si="59"/>
        <v/>
      </c>
      <c r="AI71" s="2"/>
      <c r="AJ71" s="2"/>
      <c r="AK71" s="2"/>
      <c r="AL71" s="322" t="str">
        <f t="shared" si="60"/>
        <v/>
      </c>
      <c r="AM71" s="323" t="str">
        <f t="shared" si="61"/>
        <v/>
      </c>
      <c r="AN71" s="2"/>
      <c r="AO71" s="2"/>
      <c r="AP71" s="2"/>
      <c r="AQ71" s="322" t="str">
        <f t="shared" si="62"/>
        <v/>
      </c>
      <c r="AR71" s="323" t="str">
        <f t="shared" si="63"/>
        <v/>
      </c>
      <c r="AS71" s="2"/>
      <c r="AT71" s="2"/>
      <c r="AU71" s="2"/>
      <c r="AV71" s="322" t="str">
        <f t="shared" si="64"/>
        <v/>
      </c>
      <c r="AW71" s="323" t="str">
        <f t="shared" si="65"/>
        <v/>
      </c>
      <c r="AX71" s="2"/>
      <c r="AY71" s="2"/>
      <c r="AZ71" s="2"/>
      <c r="BA71" s="322" t="str">
        <f t="shared" si="66"/>
        <v/>
      </c>
      <c r="BB71" s="323" t="str">
        <f t="shared" si="67"/>
        <v/>
      </c>
      <c r="BC71" s="2"/>
      <c r="BD71" s="2"/>
      <c r="BE71" s="2"/>
      <c r="BF71" s="322" t="str">
        <f t="shared" si="68"/>
        <v/>
      </c>
      <c r="BG71" s="323" t="str">
        <f t="shared" si="69"/>
        <v/>
      </c>
      <c r="BH71" s="2"/>
      <c r="BI71" s="2"/>
      <c r="BJ71" s="2"/>
      <c r="BK71" s="322" t="str">
        <f t="shared" si="70"/>
        <v/>
      </c>
      <c r="BL71" s="323" t="str">
        <f t="shared" si="71"/>
        <v/>
      </c>
      <c r="BM71" s="2"/>
      <c r="BN71" s="2"/>
      <c r="BO71" s="2"/>
      <c r="BP71" s="322" t="str">
        <f t="shared" si="72"/>
        <v/>
      </c>
      <c r="BQ71" s="323" t="str">
        <f t="shared" si="73"/>
        <v/>
      </c>
      <c r="BR71" s="2"/>
      <c r="BS71" s="2"/>
      <c r="BT71" s="2"/>
      <c r="BU71" s="322" t="str">
        <f t="shared" si="74"/>
        <v/>
      </c>
      <c r="BV71" s="323" t="str">
        <f t="shared" si="75"/>
        <v/>
      </c>
      <c r="BW71" s="2"/>
      <c r="BX71" s="2"/>
      <c r="BY71" s="2"/>
      <c r="BZ71" s="322" t="str">
        <f t="shared" si="76"/>
        <v/>
      </c>
      <c r="CA71" s="323" t="str">
        <f t="shared" si="77"/>
        <v/>
      </c>
      <c r="CB71" s="2"/>
      <c r="CC71" s="2"/>
      <c r="CD71" s="2"/>
      <c r="CE71" s="322" t="str">
        <f t="shared" si="78"/>
        <v/>
      </c>
      <c r="CF71" s="323" t="str">
        <f t="shared" si="79"/>
        <v/>
      </c>
      <c r="CG71" s="2"/>
      <c r="CH71" s="2"/>
      <c r="CI71" s="2"/>
      <c r="CJ71" s="322" t="str">
        <f t="shared" si="80"/>
        <v/>
      </c>
      <c r="CK71" s="323" t="str">
        <f t="shared" si="81"/>
        <v/>
      </c>
      <c r="CL71" s="2"/>
      <c r="CM71" s="2"/>
      <c r="CN71" s="2"/>
      <c r="CO71" s="322" t="str">
        <f t="shared" si="82"/>
        <v/>
      </c>
      <c r="CP71" s="323" t="str">
        <f t="shared" si="83"/>
        <v/>
      </c>
      <c r="CQ71" s="2"/>
      <c r="CR71" s="2"/>
      <c r="CS71" s="2"/>
      <c r="CT71" s="322" t="str">
        <f t="shared" si="84"/>
        <v/>
      </c>
      <c r="CU71" s="323" t="str">
        <f t="shared" si="85"/>
        <v/>
      </c>
      <c r="CV71" s="2"/>
      <c r="CW71" s="2"/>
      <c r="CX71" s="2"/>
      <c r="CY71" s="322" t="str">
        <f t="shared" si="86"/>
        <v/>
      </c>
      <c r="CZ71" s="323" t="str">
        <f t="shared" si="87"/>
        <v/>
      </c>
      <c r="DA71" s="2"/>
      <c r="DB71" s="2"/>
      <c r="DC71" s="2"/>
      <c r="DD71" s="322" t="str">
        <f t="shared" si="88"/>
        <v/>
      </c>
      <c r="DE71" s="323" t="str">
        <f t="shared" si="89"/>
        <v/>
      </c>
      <c r="DF71" s="2"/>
      <c r="DG71" s="2"/>
      <c r="DH71" s="2"/>
      <c r="DI71" s="322" t="str">
        <f t="shared" si="90"/>
        <v/>
      </c>
      <c r="DJ71" s="323" t="str">
        <f t="shared" si="91"/>
        <v/>
      </c>
      <c r="DK71" s="2"/>
      <c r="DL71" s="2"/>
      <c r="DM71" s="2"/>
      <c r="DN71" s="322" t="str">
        <f t="shared" si="92"/>
        <v/>
      </c>
      <c r="DO71" s="323" t="str">
        <f t="shared" si="93"/>
        <v/>
      </c>
      <c r="DP71" s="2"/>
      <c r="DQ71" s="2"/>
      <c r="DR71" s="2"/>
      <c r="DS71" s="322" t="str">
        <f t="shared" si="94"/>
        <v/>
      </c>
      <c r="DT71" s="323" t="str">
        <f t="shared" si="95"/>
        <v/>
      </c>
      <c r="DU71" s="2"/>
      <c r="DV71" s="2"/>
      <c r="DW71" s="2"/>
      <c r="DX71" s="322" t="str">
        <f t="shared" si="96"/>
        <v/>
      </c>
      <c r="DY71" s="323" t="str">
        <f t="shared" si="97"/>
        <v/>
      </c>
      <c r="DZ71" s="2"/>
      <c r="EA71" s="2"/>
      <c r="EB71" s="2"/>
      <c r="EC71" s="322" t="str">
        <f t="shared" si="98"/>
        <v/>
      </c>
      <c r="ED71" s="323" t="str">
        <f t="shared" si="99"/>
        <v/>
      </c>
      <c r="EE71" s="2"/>
      <c r="EF71" s="2"/>
      <c r="EG71" s="2"/>
      <c r="EH71" s="322" t="str">
        <f t="shared" si="100"/>
        <v/>
      </c>
      <c r="EI71" s="323" t="str">
        <f t="shared" si="101"/>
        <v/>
      </c>
      <c r="EJ71" s="2"/>
      <c r="EK71" s="2"/>
      <c r="EL71" s="2"/>
      <c r="EM71" s="2"/>
      <c r="EN71" s="2"/>
      <c r="EO71" s="2"/>
      <c r="EP71" s="2"/>
    </row>
    <row r="72" spans="1:146" ht="30" customHeight="1">
      <c r="A72" s="1"/>
      <c r="B72" s="306"/>
      <c r="C72" s="307"/>
      <c r="D72" s="46"/>
      <c r="E72" s="293"/>
      <c r="F72" s="262"/>
      <c r="G72" s="48"/>
      <c r="H72" s="16"/>
      <c r="I72" s="16"/>
      <c r="J72" s="49"/>
      <c r="K72" s="50"/>
      <c r="L72" s="49"/>
      <c r="M72" s="50"/>
      <c r="N72" s="50"/>
      <c r="O72" s="63" t="str">
        <f t="shared" si="51"/>
        <v/>
      </c>
      <c r="P72" s="2"/>
      <c r="Q72" s="2"/>
      <c r="R72" s="322" t="str">
        <f t="shared" si="52"/>
        <v/>
      </c>
      <c r="S72" s="323" t="str">
        <f t="shared" si="53"/>
        <v/>
      </c>
      <c r="T72" s="2"/>
      <c r="U72" s="2"/>
      <c r="V72" s="2"/>
      <c r="W72" s="322" t="str">
        <f t="shared" si="54"/>
        <v/>
      </c>
      <c r="X72" s="323" t="str">
        <f t="shared" si="55"/>
        <v/>
      </c>
      <c r="Y72" s="2"/>
      <c r="Z72" s="2"/>
      <c r="AA72" s="2"/>
      <c r="AB72" s="322" t="str">
        <f t="shared" si="56"/>
        <v/>
      </c>
      <c r="AC72" s="323" t="str">
        <f t="shared" si="57"/>
        <v/>
      </c>
      <c r="AD72" s="2"/>
      <c r="AE72" s="2"/>
      <c r="AF72" s="2"/>
      <c r="AG72" s="322" t="str">
        <f t="shared" si="58"/>
        <v/>
      </c>
      <c r="AH72" s="323" t="str">
        <f t="shared" si="59"/>
        <v/>
      </c>
      <c r="AI72" s="2"/>
      <c r="AJ72" s="2"/>
      <c r="AK72" s="2"/>
      <c r="AL72" s="322" t="str">
        <f t="shared" si="60"/>
        <v/>
      </c>
      <c r="AM72" s="323" t="str">
        <f t="shared" si="61"/>
        <v/>
      </c>
      <c r="AN72" s="2"/>
      <c r="AO72" s="2"/>
      <c r="AP72" s="2"/>
      <c r="AQ72" s="322" t="str">
        <f t="shared" si="62"/>
        <v/>
      </c>
      <c r="AR72" s="323" t="str">
        <f t="shared" si="63"/>
        <v/>
      </c>
      <c r="AS72" s="2"/>
      <c r="AT72" s="2"/>
      <c r="AU72" s="2"/>
      <c r="AV72" s="322" t="str">
        <f t="shared" si="64"/>
        <v/>
      </c>
      <c r="AW72" s="323" t="str">
        <f t="shared" si="65"/>
        <v/>
      </c>
      <c r="AX72" s="2"/>
      <c r="AY72" s="2"/>
      <c r="AZ72" s="2"/>
      <c r="BA72" s="322" t="str">
        <f t="shared" si="66"/>
        <v/>
      </c>
      <c r="BB72" s="323" t="str">
        <f t="shared" si="67"/>
        <v/>
      </c>
      <c r="BC72" s="2"/>
      <c r="BD72" s="2"/>
      <c r="BE72" s="2"/>
      <c r="BF72" s="322" t="str">
        <f t="shared" si="68"/>
        <v/>
      </c>
      <c r="BG72" s="323" t="str">
        <f t="shared" si="69"/>
        <v/>
      </c>
      <c r="BH72" s="2"/>
      <c r="BI72" s="2"/>
      <c r="BJ72" s="2"/>
      <c r="BK72" s="322" t="str">
        <f t="shared" si="70"/>
        <v/>
      </c>
      <c r="BL72" s="323" t="str">
        <f t="shared" si="71"/>
        <v/>
      </c>
      <c r="BM72" s="2"/>
      <c r="BN72" s="2"/>
      <c r="BO72" s="2"/>
      <c r="BP72" s="322" t="str">
        <f t="shared" si="72"/>
        <v/>
      </c>
      <c r="BQ72" s="323" t="str">
        <f t="shared" si="73"/>
        <v/>
      </c>
      <c r="BR72" s="2"/>
      <c r="BS72" s="2"/>
      <c r="BT72" s="2"/>
      <c r="BU72" s="322" t="str">
        <f t="shared" si="74"/>
        <v/>
      </c>
      <c r="BV72" s="323" t="str">
        <f t="shared" si="75"/>
        <v/>
      </c>
      <c r="BW72" s="2"/>
      <c r="BX72" s="2"/>
      <c r="BY72" s="2"/>
      <c r="BZ72" s="322" t="str">
        <f t="shared" si="76"/>
        <v/>
      </c>
      <c r="CA72" s="323" t="str">
        <f t="shared" si="77"/>
        <v/>
      </c>
      <c r="CB72" s="2"/>
      <c r="CC72" s="2"/>
      <c r="CD72" s="2"/>
      <c r="CE72" s="322" t="str">
        <f t="shared" si="78"/>
        <v/>
      </c>
      <c r="CF72" s="323" t="str">
        <f t="shared" si="79"/>
        <v/>
      </c>
      <c r="CG72" s="2"/>
      <c r="CH72" s="2"/>
      <c r="CI72" s="2"/>
      <c r="CJ72" s="322" t="str">
        <f t="shared" si="80"/>
        <v/>
      </c>
      <c r="CK72" s="323" t="str">
        <f t="shared" si="81"/>
        <v/>
      </c>
      <c r="CL72" s="2"/>
      <c r="CM72" s="2"/>
      <c r="CN72" s="2"/>
      <c r="CO72" s="322" t="str">
        <f t="shared" si="82"/>
        <v/>
      </c>
      <c r="CP72" s="323" t="str">
        <f t="shared" si="83"/>
        <v/>
      </c>
      <c r="CQ72" s="2"/>
      <c r="CR72" s="2"/>
      <c r="CS72" s="2"/>
      <c r="CT72" s="322" t="str">
        <f t="shared" si="84"/>
        <v/>
      </c>
      <c r="CU72" s="323" t="str">
        <f t="shared" si="85"/>
        <v/>
      </c>
      <c r="CV72" s="2"/>
      <c r="CW72" s="2"/>
      <c r="CX72" s="2"/>
      <c r="CY72" s="322" t="str">
        <f t="shared" si="86"/>
        <v/>
      </c>
      <c r="CZ72" s="323" t="str">
        <f t="shared" si="87"/>
        <v/>
      </c>
      <c r="DA72" s="2"/>
      <c r="DB72" s="2"/>
      <c r="DC72" s="2"/>
      <c r="DD72" s="322" t="str">
        <f t="shared" si="88"/>
        <v/>
      </c>
      <c r="DE72" s="323" t="str">
        <f t="shared" si="89"/>
        <v/>
      </c>
      <c r="DF72" s="2"/>
      <c r="DG72" s="2"/>
      <c r="DH72" s="2"/>
      <c r="DI72" s="322" t="str">
        <f t="shared" si="90"/>
        <v/>
      </c>
      <c r="DJ72" s="323" t="str">
        <f t="shared" si="91"/>
        <v/>
      </c>
      <c r="DK72" s="2"/>
      <c r="DL72" s="2"/>
      <c r="DM72" s="2"/>
      <c r="DN72" s="322" t="str">
        <f t="shared" si="92"/>
        <v/>
      </c>
      <c r="DO72" s="323" t="str">
        <f t="shared" si="93"/>
        <v/>
      </c>
      <c r="DP72" s="2"/>
      <c r="DQ72" s="2"/>
      <c r="DR72" s="2"/>
      <c r="DS72" s="322" t="str">
        <f t="shared" si="94"/>
        <v/>
      </c>
      <c r="DT72" s="323" t="str">
        <f t="shared" si="95"/>
        <v/>
      </c>
      <c r="DU72" s="2"/>
      <c r="DV72" s="2"/>
      <c r="DW72" s="2"/>
      <c r="DX72" s="322" t="str">
        <f t="shared" si="96"/>
        <v/>
      </c>
      <c r="DY72" s="323" t="str">
        <f t="shared" si="97"/>
        <v/>
      </c>
      <c r="DZ72" s="2"/>
      <c r="EA72" s="2"/>
      <c r="EB72" s="2"/>
      <c r="EC72" s="322" t="str">
        <f t="shared" si="98"/>
        <v/>
      </c>
      <c r="ED72" s="323" t="str">
        <f t="shared" si="99"/>
        <v/>
      </c>
      <c r="EE72" s="2"/>
      <c r="EF72" s="2"/>
      <c r="EG72" s="2"/>
      <c r="EH72" s="322" t="str">
        <f t="shared" si="100"/>
        <v/>
      </c>
      <c r="EI72" s="323" t="str">
        <f t="shared" si="101"/>
        <v/>
      </c>
      <c r="EJ72" s="2"/>
      <c r="EK72" s="2"/>
      <c r="EL72" s="2"/>
      <c r="EM72" s="2"/>
      <c r="EN72" s="2"/>
      <c r="EO72" s="2"/>
      <c r="EP72" s="2"/>
    </row>
    <row r="73" spans="1:146" ht="30" customHeight="1">
      <c r="A73" s="1"/>
      <c r="B73" s="306"/>
      <c r="C73" s="307"/>
      <c r="D73" s="46"/>
      <c r="E73" s="293"/>
      <c r="F73" s="262"/>
      <c r="G73" s="48"/>
      <c r="H73" s="16"/>
      <c r="I73" s="16"/>
      <c r="J73" s="49"/>
      <c r="K73" s="50"/>
      <c r="L73" s="49"/>
      <c r="M73" s="50"/>
      <c r="N73" s="50"/>
      <c r="O73" s="63" t="str">
        <f t="shared" si="51"/>
        <v/>
      </c>
      <c r="P73" s="2"/>
      <c r="Q73" s="2"/>
      <c r="R73" s="322" t="str">
        <f t="shared" si="52"/>
        <v/>
      </c>
      <c r="S73" s="323" t="str">
        <f t="shared" si="53"/>
        <v/>
      </c>
      <c r="T73" s="2"/>
      <c r="U73" s="2"/>
      <c r="V73" s="2"/>
      <c r="W73" s="322" t="str">
        <f t="shared" si="54"/>
        <v/>
      </c>
      <c r="X73" s="323" t="str">
        <f t="shared" si="55"/>
        <v/>
      </c>
      <c r="Y73" s="2"/>
      <c r="Z73" s="2"/>
      <c r="AA73" s="2"/>
      <c r="AB73" s="322" t="str">
        <f t="shared" si="56"/>
        <v/>
      </c>
      <c r="AC73" s="323" t="str">
        <f t="shared" si="57"/>
        <v/>
      </c>
      <c r="AD73" s="2"/>
      <c r="AE73" s="2"/>
      <c r="AF73" s="2"/>
      <c r="AG73" s="322" t="str">
        <f t="shared" si="58"/>
        <v/>
      </c>
      <c r="AH73" s="323" t="str">
        <f t="shared" si="59"/>
        <v/>
      </c>
      <c r="AI73" s="2"/>
      <c r="AJ73" s="2"/>
      <c r="AK73" s="2"/>
      <c r="AL73" s="322" t="str">
        <f t="shared" si="60"/>
        <v/>
      </c>
      <c r="AM73" s="323" t="str">
        <f t="shared" si="61"/>
        <v/>
      </c>
      <c r="AN73" s="2"/>
      <c r="AO73" s="2"/>
      <c r="AP73" s="2"/>
      <c r="AQ73" s="322" t="str">
        <f t="shared" si="62"/>
        <v/>
      </c>
      <c r="AR73" s="323" t="str">
        <f t="shared" si="63"/>
        <v/>
      </c>
      <c r="AS73" s="2"/>
      <c r="AT73" s="2"/>
      <c r="AU73" s="2"/>
      <c r="AV73" s="322" t="str">
        <f t="shared" si="64"/>
        <v/>
      </c>
      <c r="AW73" s="323" t="str">
        <f t="shared" si="65"/>
        <v/>
      </c>
      <c r="AX73" s="2"/>
      <c r="AY73" s="2"/>
      <c r="AZ73" s="2"/>
      <c r="BA73" s="322" t="str">
        <f t="shared" si="66"/>
        <v/>
      </c>
      <c r="BB73" s="323" t="str">
        <f t="shared" si="67"/>
        <v/>
      </c>
      <c r="BC73" s="2"/>
      <c r="BD73" s="2"/>
      <c r="BE73" s="2"/>
      <c r="BF73" s="322" t="str">
        <f t="shared" si="68"/>
        <v/>
      </c>
      <c r="BG73" s="323" t="str">
        <f t="shared" si="69"/>
        <v/>
      </c>
      <c r="BH73" s="2"/>
      <c r="BI73" s="2"/>
      <c r="BJ73" s="2"/>
      <c r="BK73" s="322" t="str">
        <f t="shared" si="70"/>
        <v/>
      </c>
      <c r="BL73" s="323" t="str">
        <f t="shared" si="71"/>
        <v/>
      </c>
      <c r="BM73" s="2"/>
      <c r="BN73" s="2"/>
      <c r="BO73" s="2"/>
      <c r="BP73" s="322" t="str">
        <f t="shared" si="72"/>
        <v/>
      </c>
      <c r="BQ73" s="323" t="str">
        <f t="shared" si="73"/>
        <v/>
      </c>
      <c r="BR73" s="2"/>
      <c r="BS73" s="2"/>
      <c r="BT73" s="2"/>
      <c r="BU73" s="322" t="str">
        <f t="shared" si="74"/>
        <v/>
      </c>
      <c r="BV73" s="323" t="str">
        <f t="shared" si="75"/>
        <v/>
      </c>
      <c r="BW73" s="2"/>
      <c r="BX73" s="2"/>
      <c r="BY73" s="2"/>
      <c r="BZ73" s="322" t="str">
        <f t="shared" si="76"/>
        <v/>
      </c>
      <c r="CA73" s="323" t="str">
        <f t="shared" si="77"/>
        <v/>
      </c>
      <c r="CB73" s="2"/>
      <c r="CC73" s="2"/>
      <c r="CD73" s="2"/>
      <c r="CE73" s="322" t="str">
        <f t="shared" si="78"/>
        <v/>
      </c>
      <c r="CF73" s="323" t="str">
        <f t="shared" si="79"/>
        <v/>
      </c>
      <c r="CG73" s="2"/>
      <c r="CH73" s="2"/>
      <c r="CI73" s="2"/>
      <c r="CJ73" s="322" t="str">
        <f t="shared" si="80"/>
        <v/>
      </c>
      <c r="CK73" s="323" t="str">
        <f t="shared" si="81"/>
        <v/>
      </c>
      <c r="CL73" s="2"/>
      <c r="CM73" s="2"/>
      <c r="CN73" s="2"/>
      <c r="CO73" s="322" t="str">
        <f t="shared" si="82"/>
        <v/>
      </c>
      <c r="CP73" s="323" t="str">
        <f t="shared" si="83"/>
        <v/>
      </c>
      <c r="CQ73" s="2"/>
      <c r="CR73" s="2"/>
      <c r="CS73" s="2"/>
      <c r="CT73" s="322" t="str">
        <f t="shared" si="84"/>
        <v/>
      </c>
      <c r="CU73" s="323" t="str">
        <f t="shared" si="85"/>
        <v/>
      </c>
      <c r="CV73" s="2"/>
      <c r="CW73" s="2"/>
      <c r="CX73" s="2"/>
      <c r="CY73" s="322" t="str">
        <f t="shared" si="86"/>
        <v/>
      </c>
      <c r="CZ73" s="323" t="str">
        <f t="shared" si="87"/>
        <v/>
      </c>
      <c r="DA73" s="2"/>
      <c r="DB73" s="2"/>
      <c r="DC73" s="2"/>
      <c r="DD73" s="322" t="str">
        <f t="shared" si="88"/>
        <v/>
      </c>
      <c r="DE73" s="323" t="str">
        <f t="shared" si="89"/>
        <v/>
      </c>
      <c r="DF73" s="2"/>
      <c r="DG73" s="2"/>
      <c r="DH73" s="2"/>
      <c r="DI73" s="322" t="str">
        <f t="shared" si="90"/>
        <v/>
      </c>
      <c r="DJ73" s="323" t="str">
        <f t="shared" si="91"/>
        <v/>
      </c>
      <c r="DK73" s="2"/>
      <c r="DL73" s="2"/>
      <c r="DM73" s="2"/>
      <c r="DN73" s="322" t="str">
        <f t="shared" si="92"/>
        <v/>
      </c>
      <c r="DO73" s="323" t="str">
        <f t="shared" si="93"/>
        <v/>
      </c>
      <c r="DP73" s="2"/>
      <c r="DQ73" s="2"/>
      <c r="DR73" s="2"/>
      <c r="DS73" s="322" t="str">
        <f t="shared" si="94"/>
        <v/>
      </c>
      <c r="DT73" s="323" t="str">
        <f t="shared" si="95"/>
        <v/>
      </c>
      <c r="DU73" s="2"/>
      <c r="DV73" s="2"/>
      <c r="DW73" s="2"/>
      <c r="DX73" s="322" t="str">
        <f t="shared" si="96"/>
        <v/>
      </c>
      <c r="DY73" s="323" t="str">
        <f t="shared" si="97"/>
        <v/>
      </c>
      <c r="DZ73" s="2"/>
      <c r="EA73" s="2"/>
      <c r="EB73" s="2"/>
      <c r="EC73" s="322" t="str">
        <f t="shared" si="98"/>
        <v/>
      </c>
      <c r="ED73" s="323" t="str">
        <f t="shared" si="99"/>
        <v/>
      </c>
      <c r="EE73" s="2"/>
      <c r="EF73" s="2"/>
      <c r="EG73" s="2"/>
      <c r="EH73" s="322" t="str">
        <f t="shared" si="100"/>
        <v/>
      </c>
      <c r="EI73" s="323" t="str">
        <f t="shared" si="101"/>
        <v/>
      </c>
      <c r="EJ73" s="2"/>
      <c r="EK73" s="2"/>
      <c r="EL73" s="2"/>
      <c r="EM73" s="2"/>
      <c r="EN73" s="2"/>
      <c r="EO73" s="2"/>
      <c r="EP73" s="2"/>
    </row>
    <row r="74" spans="1:146" ht="30" customHeight="1">
      <c r="A74" s="1"/>
      <c r="B74" s="306"/>
      <c r="C74" s="307"/>
      <c r="D74" s="46"/>
      <c r="E74" s="293"/>
      <c r="F74" s="262"/>
      <c r="G74" s="48"/>
      <c r="H74" s="16"/>
      <c r="I74" s="16"/>
      <c r="J74" s="49"/>
      <c r="K74" s="50"/>
      <c r="L74" s="49"/>
      <c r="M74" s="50"/>
      <c r="N74" s="50"/>
      <c r="O74" s="63" t="str">
        <f t="shared" si="51"/>
        <v/>
      </c>
      <c r="P74" s="2"/>
      <c r="Q74" s="2"/>
      <c r="R74" s="322" t="str">
        <f t="shared" si="52"/>
        <v/>
      </c>
      <c r="S74" s="323" t="str">
        <f t="shared" si="53"/>
        <v/>
      </c>
      <c r="T74" s="2"/>
      <c r="U74" s="2"/>
      <c r="V74" s="2"/>
      <c r="W74" s="322" t="str">
        <f t="shared" si="54"/>
        <v/>
      </c>
      <c r="X74" s="323" t="str">
        <f t="shared" si="55"/>
        <v/>
      </c>
      <c r="Y74" s="2"/>
      <c r="Z74" s="2"/>
      <c r="AA74" s="2"/>
      <c r="AB74" s="322" t="str">
        <f t="shared" si="56"/>
        <v/>
      </c>
      <c r="AC74" s="323" t="str">
        <f t="shared" si="57"/>
        <v/>
      </c>
      <c r="AD74" s="2"/>
      <c r="AE74" s="2"/>
      <c r="AF74" s="2"/>
      <c r="AG74" s="322" t="str">
        <f t="shared" si="58"/>
        <v/>
      </c>
      <c r="AH74" s="323" t="str">
        <f t="shared" si="59"/>
        <v/>
      </c>
      <c r="AI74" s="2"/>
      <c r="AJ74" s="2"/>
      <c r="AK74" s="2"/>
      <c r="AL74" s="322" t="str">
        <f t="shared" si="60"/>
        <v/>
      </c>
      <c r="AM74" s="323" t="str">
        <f t="shared" si="61"/>
        <v/>
      </c>
      <c r="AN74" s="2"/>
      <c r="AO74" s="2"/>
      <c r="AP74" s="2"/>
      <c r="AQ74" s="322" t="str">
        <f t="shared" si="62"/>
        <v/>
      </c>
      <c r="AR74" s="323" t="str">
        <f t="shared" si="63"/>
        <v/>
      </c>
      <c r="AS74" s="2"/>
      <c r="AT74" s="2"/>
      <c r="AU74" s="2"/>
      <c r="AV74" s="322" t="str">
        <f t="shared" si="64"/>
        <v/>
      </c>
      <c r="AW74" s="323" t="str">
        <f t="shared" si="65"/>
        <v/>
      </c>
      <c r="AX74" s="2"/>
      <c r="AY74" s="2"/>
      <c r="AZ74" s="2"/>
      <c r="BA74" s="322" t="str">
        <f t="shared" si="66"/>
        <v/>
      </c>
      <c r="BB74" s="323" t="str">
        <f t="shared" si="67"/>
        <v/>
      </c>
      <c r="BC74" s="2"/>
      <c r="BD74" s="2"/>
      <c r="BE74" s="2"/>
      <c r="BF74" s="322" t="str">
        <f t="shared" si="68"/>
        <v/>
      </c>
      <c r="BG74" s="323" t="str">
        <f t="shared" si="69"/>
        <v/>
      </c>
      <c r="BH74" s="2"/>
      <c r="BI74" s="2"/>
      <c r="BJ74" s="2"/>
      <c r="BK74" s="322" t="str">
        <f t="shared" si="70"/>
        <v/>
      </c>
      <c r="BL74" s="323" t="str">
        <f t="shared" si="71"/>
        <v/>
      </c>
      <c r="BM74" s="2"/>
      <c r="BN74" s="2"/>
      <c r="BO74" s="2"/>
      <c r="BP74" s="322" t="str">
        <f t="shared" si="72"/>
        <v/>
      </c>
      <c r="BQ74" s="323" t="str">
        <f t="shared" si="73"/>
        <v/>
      </c>
      <c r="BR74" s="2"/>
      <c r="BS74" s="2"/>
      <c r="BT74" s="2"/>
      <c r="BU74" s="322" t="str">
        <f t="shared" si="74"/>
        <v/>
      </c>
      <c r="BV74" s="323" t="str">
        <f t="shared" si="75"/>
        <v/>
      </c>
      <c r="BW74" s="2"/>
      <c r="BX74" s="2"/>
      <c r="BY74" s="2"/>
      <c r="BZ74" s="322" t="str">
        <f t="shared" si="76"/>
        <v/>
      </c>
      <c r="CA74" s="323" t="str">
        <f t="shared" si="77"/>
        <v/>
      </c>
      <c r="CB74" s="2"/>
      <c r="CC74" s="2"/>
      <c r="CD74" s="2"/>
      <c r="CE74" s="322" t="str">
        <f t="shared" si="78"/>
        <v/>
      </c>
      <c r="CF74" s="323" t="str">
        <f t="shared" si="79"/>
        <v/>
      </c>
      <c r="CG74" s="2"/>
      <c r="CH74" s="2"/>
      <c r="CI74" s="2"/>
      <c r="CJ74" s="322" t="str">
        <f t="shared" si="80"/>
        <v/>
      </c>
      <c r="CK74" s="323" t="str">
        <f t="shared" si="81"/>
        <v/>
      </c>
      <c r="CL74" s="2"/>
      <c r="CM74" s="2"/>
      <c r="CN74" s="2"/>
      <c r="CO74" s="322" t="str">
        <f t="shared" si="82"/>
        <v/>
      </c>
      <c r="CP74" s="323" t="str">
        <f t="shared" si="83"/>
        <v/>
      </c>
      <c r="CQ74" s="2"/>
      <c r="CR74" s="2"/>
      <c r="CS74" s="2"/>
      <c r="CT74" s="322" t="str">
        <f t="shared" si="84"/>
        <v/>
      </c>
      <c r="CU74" s="323" t="str">
        <f t="shared" si="85"/>
        <v/>
      </c>
      <c r="CV74" s="2"/>
      <c r="CW74" s="2"/>
      <c r="CX74" s="2"/>
      <c r="CY74" s="322" t="str">
        <f t="shared" si="86"/>
        <v/>
      </c>
      <c r="CZ74" s="323" t="str">
        <f t="shared" si="87"/>
        <v/>
      </c>
      <c r="DA74" s="2"/>
      <c r="DB74" s="2"/>
      <c r="DC74" s="2"/>
      <c r="DD74" s="322" t="str">
        <f t="shared" si="88"/>
        <v/>
      </c>
      <c r="DE74" s="323" t="str">
        <f t="shared" si="89"/>
        <v/>
      </c>
      <c r="DF74" s="2"/>
      <c r="DG74" s="2"/>
      <c r="DH74" s="2"/>
      <c r="DI74" s="322" t="str">
        <f t="shared" si="90"/>
        <v/>
      </c>
      <c r="DJ74" s="323" t="str">
        <f t="shared" si="91"/>
        <v/>
      </c>
      <c r="DK74" s="2"/>
      <c r="DL74" s="2"/>
      <c r="DM74" s="2"/>
      <c r="DN74" s="322" t="str">
        <f t="shared" si="92"/>
        <v/>
      </c>
      <c r="DO74" s="323" t="str">
        <f t="shared" si="93"/>
        <v/>
      </c>
      <c r="DP74" s="2"/>
      <c r="DQ74" s="2"/>
      <c r="DR74" s="2"/>
      <c r="DS74" s="322" t="str">
        <f t="shared" si="94"/>
        <v/>
      </c>
      <c r="DT74" s="323" t="str">
        <f t="shared" si="95"/>
        <v/>
      </c>
      <c r="DU74" s="2"/>
      <c r="DV74" s="2"/>
      <c r="DW74" s="2"/>
      <c r="DX74" s="322" t="str">
        <f t="shared" si="96"/>
        <v/>
      </c>
      <c r="DY74" s="323" t="str">
        <f t="shared" si="97"/>
        <v/>
      </c>
      <c r="DZ74" s="2"/>
      <c r="EA74" s="2"/>
      <c r="EB74" s="2"/>
      <c r="EC74" s="322" t="str">
        <f t="shared" si="98"/>
        <v/>
      </c>
      <c r="ED74" s="323" t="str">
        <f t="shared" si="99"/>
        <v/>
      </c>
      <c r="EE74" s="2"/>
      <c r="EF74" s="2"/>
      <c r="EG74" s="2"/>
      <c r="EH74" s="322" t="str">
        <f t="shared" si="100"/>
        <v/>
      </c>
      <c r="EI74" s="323" t="str">
        <f t="shared" si="101"/>
        <v/>
      </c>
      <c r="EJ74" s="2"/>
      <c r="EK74" s="2"/>
      <c r="EL74" s="2"/>
      <c r="EM74" s="2"/>
      <c r="EN74" s="2"/>
      <c r="EO74" s="2"/>
      <c r="EP74" s="2"/>
    </row>
    <row r="75" spans="1:146" ht="30" customHeight="1">
      <c r="A75" s="1"/>
      <c r="B75" s="306"/>
      <c r="C75" s="307"/>
      <c r="D75" s="46"/>
      <c r="E75" s="293"/>
      <c r="F75" s="262"/>
      <c r="G75" s="48"/>
      <c r="H75" s="16"/>
      <c r="I75" s="16"/>
      <c r="J75" s="49"/>
      <c r="K75" s="50"/>
      <c r="L75" s="49"/>
      <c r="M75" s="50"/>
      <c r="N75" s="50"/>
      <c r="O75" s="63" t="str">
        <f t="shared" si="51"/>
        <v/>
      </c>
      <c r="P75" s="2"/>
      <c r="Q75" s="2"/>
      <c r="R75" s="322" t="str">
        <f t="shared" si="52"/>
        <v/>
      </c>
      <c r="S75" s="323" t="str">
        <f t="shared" si="53"/>
        <v/>
      </c>
      <c r="T75" s="2"/>
      <c r="U75" s="2"/>
      <c r="V75" s="2"/>
      <c r="W75" s="322" t="str">
        <f t="shared" si="54"/>
        <v/>
      </c>
      <c r="X75" s="323" t="str">
        <f t="shared" si="55"/>
        <v/>
      </c>
      <c r="Y75" s="2"/>
      <c r="Z75" s="2"/>
      <c r="AA75" s="2"/>
      <c r="AB75" s="322" t="str">
        <f t="shared" si="56"/>
        <v/>
      </c>
      <c r="AC75" s="323" t="str">
        <f t="shared" si="57"/>
        <v/>
      </c>
      <c r="AD75" s="2"/>
      <c r="AE75" s="2"/>
      <c r="AF75" s="2"/>
      <c r="AG75" s="322" t="str">
        <f t="shared" si="58"/>
        <v/>
      </c>
      <c r="AH75" s="323" t="str">
        <f t="shared" si="59"/>
        <v/>
      </c>
      <c r="AI75" s="2"/>
      <c r="AJ75" s="2"/>
      <c r="AK75" s="2"/>
      <c r="AL75" s="322" t="str">
        <f t="shared" si="60"/>
        <v/>
      </c>
      <c r="AM75" s="323" t="str">
        <f t="shared" si="61"/>
        <v/>
      </c>
      <c r="AN75" s="2"/>
      <c r="AO75" s="2"/>
      <c r="AP75" s="2"/>
      <c r="AQ75" s="322" t="str">
        <f t="shared" si="62"/>
        <v/>
      </c>
      <c r="AR75" s="323" t="str">
        <f t="shared" si="63"/>
        <v/>
      </c>
      <c r="AS75" s="2"/>
      <c r="AT75" s="2"/>
      <c r="AU75" s="2"/>
      <c r="AV75" s="322" t="str">
        <f t="shared" si="64"/>
        <v/>
      </c>
      <c r="AW75" s="323" t="str">
        <f t="shared" si="65"/>
        <v/>
      </c>
      <c r="AX75" s="2"/>
      <c r="AY75" s="2"/>
      <c r="AZ75" s="2"/>
      <c r="BA75" s="322" t="str">
        <f t="shared" si="66"/>
        <v/>
      </c>
      <c r="BB75" s="323" t="str">
        <f t="shared" si="67"/>
        <v/>
      </c>
      <c r="BC75" s="2"/>
      <c r="BD75" s="2"/>
      <c r="BE75" s="2"/>
      <c r="BF75" s="322" t="str">
        <f t="shared" si="68"/>
        <v/>
      </c>
      <c r="BG75" s="323" t="str">
        <f t="shared" si="69"/>
        <v/>
      </c>
      <c r="BH75" s="2"/>
      <c r="BI75" s="2"/>
      <c r="BJ75" s="2"/>
      <c r="BK75" s="322" t="str">
        <f t="shared" si="70"/>
        <v/>
      </c>
      <c r="BL75" s="323" t="str">
        <f t="shared" si="71"/>
        <v/>
      </c>
      <c r="BM75" s="2"/>
      <c r="BN75" s="2"/>
      <c r="BO75" s="2"/>
      <c r="BP75" s="322" t="str">
        <f t="shared" si="72"/>
        <v/>
      </c>
      <c r="BQ75" s="323" t="str">
        <f t="shared" si="73"/>
        <v/>
      </c>
      <c r="BR75" s="2"/>
      <c r="BS75" s="2"/>
      <c r="BT75" s="2"/>
      <c r="BU75" s="322" t="str">
        <f t="shared" si="74"/>
        <v/>
      </c>
      <c r="BV75" s="323" t="str">
        <f t="shared" si="75"/>
        <v/>
      </c>
      <c r="BW75" s="2"/>
      <c r="BX75" s="2"/>
      <c r="BY75" s="2"/>
      <c r="BZ75" s="322" t="str">
        <f t="shared" si="76"/>
        <v/>
      </c>
      <c r="CA75" s="323" t="str">
        <f t="shared" si="77"/>
        <v/>
      </c>
      <c r="CB75" s="2"/>
      <c r="CC75" s="2"/>
      <c r="CD75" s="2"/>
      <c r="CE75" s="322" t="str">
        <f t="shared" si="78"/>
        <v/>
      </c>
      <c r="CF75" s="323" t="str">
        <f t="shared" si="79"/>
        <v/>
      </c>
      <c r="CG75" s="2"/>
      <c r="CH75" s="2"/>
      <c r="CI75" s="2"/>
      <c r="CJ75" s="322" t="str">
        <f t="shared" si="80"/>
        <v/>
      </c>
      <c r="CK75" s="323" t="str">
        <f t="shared" si="81"/>
        <v/>
      </c>
      <c r="CL75" s="2"/>
      <c r="CM75" s="2"/>
      <c r="CN75" s="2"/>
      <c r="CO75" s="322" t="str">
        <f t="shared" si="82"/>
        <v/>
      </c>
      <c r="CP75" s="323" t="str">
        <f t="shared" si="83"/>
        <v/>
      </c>
      <c r="CQ75" s="2"/>
      <c r="CR75" s="2"/>
      <c r="CS75" s="2"/>
      <c r="CT75" s="322" t="str">
        <f t="shared" si="84"/>
        <v/>
      </c>
      <c r="CU75" s="323" t="str">
        <f t="shared" si="85"/>
        <v/>
      </c>
      <c r="CV75" s="2"/>
      <c r="CW75" s="2"/>
      <c r="CX75" s="2"/>
      <c r="CY75" s="322" t="str">
        <f t="shared" si="86"/>
        <v/>
      </c>
      <c r="CZ75" s="323" t="str">
        <f t="shared" si="87"/>
        <v/>
      </c>
      <c r="DA75" s="2"/>
      <c r="DB75" s="2"/>
      <c r="DC75" s="2"/>
      <c r="DD75" s="322" t="str">
        <f t="shared" si="88"/>
        <v/>
      </c>
      <c r="DE75" s="323" t="str">
        <f t="shared" si="89"/>
        <v/>
      </c>
      <c r="DF75" s="2"/>
      <c r="DG75" s="2"/>
      <c r="DH75" s="2"/>
      <c r="DI75" s="322" t="str">
        <f t="shared" si="90"/>
        <v/>
      </c>
      <c r="DJ75" s="323" t="str">
        <f t="shared" si="91"/>
        <v/>
      </c>
      <c r="DK75" s="2"/>
      <c r="DL75" s="2"/>
      <c r="DM75" s="2"/>
      <c r="DN75" s="322" t="str">
        <f t="shared" si="92"/>
        <v/>
      </c>
      <c r="DO75" s="323" t="str">
        <f t="shared" si="93"/>
        <v/>
      </c>
      <c r="DP75" s="2"/>
      <c r="DQ75" s="2"/>
      <c r="DR75" s="2"/>
      <c r="DS75" s="322" t="str">
        <f t="shared" si="94"/>
        <v/>
      </c>
      <c r="DT75" s="323" t="str">
        <f t="shared" si="95"/>
        <v/>
      </c>
      <c r="DU75" s="2"/>
      <c r="DV75" s="2"/>
      <c r="DW75" s="2"/>
      <c r="DX75" s="322" t="str">
        <f t="shared" si="96"/>
        <v/>
      </c>
      <c r="DY75" s="323" t="str">
        <f t="shared" si="97"/>
        <v/>
      </c>
      <c r="DZ75" s="2"/>
      <c r="EA75" s="2"/>
      <c r="EB75" s="2"/>
      <c r="EC75" s="322" t="str">
        <f t="shared" si="98"/>
        <v/>
      </c>
      <c r="ED75" s="323" t="str">
        <f t="shared" si="99"/>
        <v/>
      </c>
      <c r="EE75" s="2"/>
      <c r="EF75" s="2"/>
      <c r="EG75" s="2"/>
      <c r="EH75" s="322" t="str">
        <f t="shared" si="100"/>
        <v/>
      </c>
      <c r="EI75" s="323" t="str">
        <f t="shared" si="101"/>
        <v/>
      </c>
      <c r="EJ75" s="2"/>
      <c r="EK75" s="2"/>
      <c r="EL75" s="2"/>
      <c r="EM75" s="2"/>
      <c r="EN75" s="2"/>
      <c r="EO75" s="2"/>
      <c r="EP75" s="2"/>
    </row>
    <row r="76" spans="1:146" ht="30" customHeight="1">
      <c r="A76" s="1"/>
      <c r="B76" s="306"/>
      <c r="C76" s="307"/>
      <c r="D76" s="46"/>
      <c r="E76" s="293"/>
      <c r="F76" s="262"/>
      <c r="G76" s="48"/>
      <c r="H76" s="16"/>
      <c r="I76" s="16"/>
      <c r="J76" s="49"/>
      <c r="K76" s="50"/>
      <c r="L76" s="49"/>
      <c r="M76" s="50"/>
      <c r="N76" s="50"/>
      <c r="O76" s="63" t="str">
        <f t="shared" si="51"/>
        <v/>
      </c>
      <c r="P76" s="2"/>
      <c r="Q76" s="2"/>
      <c r="R76" s="322" t="str">
        <f t="shared" si="52"/>
        <v/>
      </c>
      <c r="S76" s="323" t="str">
        <f t="shared" si="53"/>
        <v/>
      </c>
      <c r="T76" s="2"/>
      <c r="U76" s="2"/>
      <c r="V76" s="2"/>
      <c r="W76" s="322" t="str">
        <f t="shared" si="54"/>
        <v/>
      </c>
      <c r="X76" s="323" t="str">
        <f t="shared" si="55"/>
        <v/>
      </c>
      <c r="Y76" s="2"/>
      <c r="Z76" s="2"/>
      <c r="AA76" s="2"/>
      <c r="AB76" s="322" t="str">
        <f t="shared" si="56"/>
        <v/>
      </c>
      <c r="AC76" s="323" t="str">
        <f t="shared" si="57"/>
        <v/>
      </c>
      <c r="AD76" s="2"/>
      <c r="AE76" s="2"/>
      <c r="AF76" s="2"/>
      <c r="AG76" s="322" t="str">
        <f t="shared" si="58"/>
        <v/>
      </c>
      <c r="AH76" s="323" t="str">
        <f t="shared" si="59"/>
        <v/>
      </c>
      <c r="AI76" s="2"/>
      <c r="AJ76" s="2"/>
      <c r="AK76" s="2"/>
      <c r="AL76" s="322" t="str">
        <f t="shared" si="60"/>
        <v/>
      </c>
      <c r="AM76" s="323" t="str">
        <f t="shared" si="61"/>
        <v/>
      </c>
      <c r="AN76" s="2"/>
      <c r="AO76" s="2"/>
      <c r="AP76" s="2"/>
      <c r="AQ76" s="322" t="str">
        <f t="shared" si="62"/>
        <v/>
      </c>
      <c r="AR76" s="323" t="str">
        <f t="shared" si="63"/>
        <v/>
      </c>
      <c r="AS76" s="2"/>
      <c r="AT76" s="2"/>
      <c r="AU76" s="2"/>
      <c r="AV76" s="322" t="str">
        <f t="shared" si="64"/>
        <v/>
      </c>
      <c r="AW76" s="323" t="str">
        <f t="shared" si="65"/>
        <v/>
      </c>
      <c r="AX76" s="2"/>
      <c r="AY76" s="2"/>
      <c r="AZ76" s="2"/>
      <c r="BA76" s="322" t="str">
        <f t="shared" si="66"/>
        <v/>
      </c>
      <c r="BB76" s="323" t="str">
        <f t="shared" si="67"/>
        <v/>
      </c>
      <c r="BC76" s="2"/>
      <c r="BD76" s="2"/>
      <c r="BE76" s="2"/>
      <c r="BF76" s="322" t="str">
        <f t="shared" si="68"/>
        <v/>
      </c>
      <c r="BG76" s="323" t="str">
        <f t="shared" si="69"/>
        <v/>
      </c>
      <c r="BH76" s="2"/>
      <c r="BI76" s="2"/>
      <c r="BJ76" s="2"/>
      <c r="BK76" s="322" t="str">
        <f t="shared" si="70"/>
        <v/>
      </c>
      <c r="BL76" s="323" t="str">
        <f t="shared" si="71"/>
        <v/>
      </c>
      <c r="BM76" s="2"/>
      <c r="BN76" s="2"/>
      <c r="BO76" s="2"/>
      <c r="BP76" s="322" t="str">
        <f t="shared" si="72"/>
        <v/>
      </c>
      <c r="BQ76" s="323" t="str">
        <f t="shared" si="73"/>
        <v/>
      </c>
      <c r="BR76" s="2"/>
      <c r="BS76" s="2"/>
      <c r="BT76" s="2"/>
      <c r="BU76" s="322" t="str">
        <f t="shared" si="74"/>
        <v/>
      </c>
      <c r="BV76" s="323" t="str">
        <f t="shared" si="75"/>
        <v/>
      </c>
      <c r="BW76" s="2"/>
      <c r="BX76" s="2"/>
      <c r="BY76" s="2"/>
      <c r="BZ76" s="322" t="str">
        <f t="shared" si="76"/>
        <v/>
      </c>
      <c r="CA76" s="323" t="str">
        <f t="shared" si="77"/>
        <v/>
      </c>
      <c r="CB76" s="2"/>
      <c r="CC76" s="2"/>
      <c r="CD76" s="2"/>
      <c r="CE76" s="322" t="str">
        <f t="shared" si="78"/>
        <v/>
      </c>
      <c r="CF76" s="323" t="str">
        <f t="shared" si="79"/>
        <v/>
      </c>
      <c r="CG76" s="2"/>
      <c r="CH76" s="2"/>
      <c r="CI76" s="2"/>
      <c r="CJ76" s="322" t="str">
        <f t="shared" si="80"/>
        <v/>
      </c>
      <c r="CK76" s="323" t="str">
        <f t="shared" si="81"/>
        <v/>
      </c>
      <c r="CL76" s="2"/>
      <c r="CM76" s="2"/>
      <c r="CN76" s="2"/>
      <c r="CO76" s="322" t="str">
        <f t="shared" si="82"/>
        <v/>
      </c>
      <c r="CP76" s="323" t="str">
        <f t="shared" si="83"/>
        <v/>
      </c>
      <c r="CQ76" s="2"/>
      <c r="CR76" s="2"/>
      <c r="CS76" s="2"/>
      <c r="CT76" s="322" t="str">
        <f t="shared" si="84"/>
        <v/>
      </c>
      <c r="CU76" s="323" t="str">
        <f t="shared" si="85"/>
        <v/>
      </c>
      <c r="CV76" s="2"/>
      <c r="CW76" s="2"/>
      <c r="CX76" s="2"/>
      <c r="CY76" s="322" t="str">
        <f t="shared" si="86"/>
        <v/>
      </c>
      <c r="CZ76" s="323" t="str">
        <f t="shared" si="87"/>
        <v/>
      </c>
      <c r="DA76" s="2"/>
      <c r="DB76" s="2"/>
      <c r="DC76" s="2"/>
      <c r="DD76" s="322" t="str">
        <f t="shared" si="88"/>
        <v/>
      </c>
      <c r="DE76" s="323" t="str">
        <f t="shared" si="89"/>
        <v/>
      </c>
      <c r="DF76" s="2"/>
      <c r="DG76" s="2"/>
      <c r="DH76" s="2"/>
      <c r="DI76" s="322" t="str">
        <f t="shared" si="90"/>
        <v/>
      </c>
      <c r="DJ76" s="323" t="str">
        <f t="shared" si="91"/>
        <v/>
      </c>
      <c r="DK76" s="2"/>
      <c r="DL76" s="2"/>
      <c r="DM76" s="2"/>
      <c r="DN76" s="322" t="str">
        <f t="shared" si="92"/>
        <v/>
      </c>
      <c r="DO76" s="323" t="str">
        <f t="shared" si="93"/>
        <v/>
      </c>
      <c r="DP76" s="2"/>
      <c r="DQ76" s="2"/>
      <c r="DR76" s="2"/>
      <c r="DS76" s="322" t="str">
        <f t="shared" si="94"/>
        <v/>
      </c>
      <c r="DT76" s="323" t="str">
        <f t="shared" si="95"/>
        <v/>
      </c>
      <c r="DU76" s="2"/>
      <c r="DV76" s="2"/>
      <c r="DW76" s="2"/>
      <c r="DX76" s="322" t="str">
        <f t="shared" si="96"/>
        <v/>
      </c>
      <c r="DY76" s="323" t="str">
        <f t="shared" si="97"/>
        <v/>
      </c>
      <c r="DZ76" s="2"/>
      <c r="EA76" s="2"/>
      <c r="EB76" s="2"/>
      <c r="EC76" s="322" t="str">
        <f t="shared" si="98"/>
        <v/>
      </c>
      <c r="ED76" s="323" t="str">
        <f t="shared" si="99"/>
        <v/>
      </c>
      <c r="EE76" s="2"/>
      <c r="EF76" s="2"/>
      <c r="EG76" s="2"/>
      <c r="EH76" s="322" t="str">
        <f t="shared" si="100"/>
        <v/>
      </c>
      <c r="EI76" s="323" t="str">
        <f t="shared" si="101"/>
        <v/>
      </c>
      <c r="EJ76" s="2"/>
      <c r="EK76" s="2"/>
      <c r="EL76" s="2"/>
      <c r="EM76" s="2"/>
      <c r="EN76" s="2"/>
      <c r="EO76" s="2"/>
      <c r="EP76" s="2"/>
    </row>
    <row r="77" spans="1:146" ht="30" customHeight="1">
      <c r="A77" s="1"/>
      <c r="B77" s="306"/>
      <c r="C77" s="307"/>
      <c r="D77" s="46"/>
      <c r="E77" s="293"/>
      <c r="F77" s="262"/>
      <c r="G77" s="48"/>
      <c r="H77" s="16"/>
      <c r="I77" s="16"/>
      <c r="J77" s="49"/>
      <c r="K77" s="50"/>
      <c r="L77" s="49"/>
      <c r="M77" s="50"/>
      <c r="N77" s="50"/>
      <c r="O77" s="63" t="str">
        <f t="shared" si="51"/>
        <v/>
      </c>
      <c r="P77" s="2"/>
      <c r="Q77" s="2"/>
      <c r="R77" s="322" t="str">
        <f t="shared" si="52"/>
        <v/>
      </c>
      <c r="S77" s="323" t="str">
        <f t="shared" si="53"/>
        <v/>
      </c>
      <c r="T77" s="2"/>
      <c r="U77" s="2"/>
      <c r="V77" s="2"/>
      <c r="W77" s="322" t="str">
        <f t="shared" si="54"/>
        <v/>
      </c>
      <c r="X77" s="323" t="str">
        <f t="shared" si="55"/>
        <v/>
      </c>
      <c r="Y77" s="2"/>
      <c r="Z77" s="2"/>
      <c r="AA77" s="2"/>
      <c r="AB77" s="322" t="str">
        <f t="shared" si="56"/>
        <v/>
      </c>
      <c r="AC77" s="323" t="str">
        <f t="shared" si="57"/>
        <v/>
      </c>
      <c r="AD77" s="2"/>
      <c r="AE77" s="2"/>
      <c r="AF77" s="2"/>
      <c r="AG77" s="322" t="str">
        <f t="shared" si="58"/>
        <v/>
      </c>
      <c r="AH77" s="323" t="str">
        <f t="shared" si="59"/>
        <v/>
      </c>
      <c r="AI77" s="2"/>
      <c r="AJ77" s="2"/>
      <c r="AK77" s="2"/>
      <c r="AL77" s="322" t="str">
        <f t="shared" si="60"/>
        <v/>
      </c>
      <c r="AM77" s="323" t="str">
        <f t="shared" si="61"/>
        <v/>
      </c>
      <c r="AN77" s="2"/>
      <c r="AO77" s="2"/>
      <c r="AP77" s="2"/>
      <c r="AQ77" s="322" t="str">
        <f t="shared" si="62"/>
        <v/>
      </c>
      <c r="AR77" s="323" t="str">
        <f t="shared" si="63"/>
        <v/>
      </c>
      <c r="AS77" s="2"/>
      <c r="AT77" s="2"/>
      <c r="AU77" s="2"/>
      <c r="AV77" s="322" t="str">
        <f t="shared" si="64"/>
        <v/>
      </c>
      <c r="AW77" s="323" t="str">
        <f t="shared" si="65"/>
        <v/>
      </c>
      <c r="AX77" s="2"/>
      <c r="AY77" s="2"/>
      <c r="AZ77" s="2"/>
      <c r="BA77" s="322" t="str">
        <f t="shared" si="66"/>
        <v/>
      </c>
      <c r="BB77" s="323" t="str">
        <f t="shared" si="67"/>
        <v/>
      </c>
      <c r="BC77" s="2"/>
      <c r="BD77" s="2"/>
      <c r="BE77" s="2"/>
      <c r="BF77" s="322" t="str">
        <f t="shared" si="68"/>
        <v/>
      </c>
      <c r="BG77" s="323" t="str">
        <f t="shared" si="69"/>
        <v/>
      </c>
      <c r="BH77" s="2"/>
      <c r="BI77" s="2"/>
      <c r="BJ77" s="2"/>
      <c r="BK77" s="322" t="str">
        <f t="shared" si="70"/>
        <v/>
      </c>
      <c r="BL77" s="323" t="str">
        <f t="shared" si="71"/>
        <v/>
      </c>
      <c r="BM77" s="2"/>
      <c r="BN77" s="2"/>
      <c r="BO77" s="2"/>
      <c r="BP77" s="322" t="str">
        <f t="shared" si="72"/>
        <v/>
      </c>
      <c r="BQ77" s="323" t="str">
        <f t="shared" si="73"/>
        <v/>
      </c>
      <c r="BR77" s="2"/>
      <c r="BS77" s="2"/>
      <c r="BT77" s="2"/>
      <c r="BU77" s="322" t="str">
        <f t="shared" si="74"/>
        <v/>
      </c>
      <c r="BV77" s="323" t="str">
        <f t="shared" si="75"/>
        <v/>
      </c>
      <c r="BW77" s="2"/>
      <c r="BX77" s="2"/>
      <c r="BY77" s="2"/>
      <c r="BZ77" s="322" t="str">
        <f t="shared" si="76"/>
        <v/>
      </c>
      <c r="CA77" s="323" t="str">
        <f t="shared" si="77"/>
        <v/>
      </c>
      <c r="CB77" s="2"/>
      <c r="CC77" s="2"/>
      <c r="CD77" s="2"/>
      <c r="CE77" s="322" t="str">
        <f t="shared" si="78"/>
        <v/>
      </c>
      <c r="CF77" s="323" t="str">
        <f t="shared" si="79"/>
        <v/>
      </c>
      <c r="CG77" s="2"/>
      <c r="CH77" s="2"/>
      <c r="CI77" s="2"/>
      <c r="CJ77" s="322" t="str">
        <f t="shared" si="80"/>
        <v/>
      </c>
      <c r="CK77" s="323" t="str">
        <f t="shared" si="81"/>
        <v/>
      </c>
      <c r="CL77" s="2"/>
      <c r="CM77" s="2"/>
      <c r="CN77" s="2"/>
      <c r="CO77" s="322" t="str">
        <f t="shared" si="82"/>
        <v/>
      </c>
      <c r="CP77" s="323" t="str">
        <f t="shared" si="83"/>
        <v/>
      </c>
      <c r="CQ77" s="2"/>
      <c r="CR77" s="2"/>
      <c r="CS77" s="2"/>
      <c r="CT77" s="322" t="str">
        <f t="shared" si="84"/>
        <v/>
      </c>
      <c r="CU77" s="323" t="str">
        <f t="shared" si="85"/>
        <v/>
      </c>
      <c r="CV77" s="2"/>
      <c r="CW77" s="2"/>
      <c r="CX77" s="2"/>
      <c r="CY77" s="322" t="str">
        <f t="shared" si="86"/>
        <v/>
      </c>
      <c r="CZ77" s="323" t="str">
        <f t="shared" si="87"/>
        <v/>
      </c>
      <c r="DA77" s="2"/>
      <c r="DB77" s="2"/>
      <c r="DC77" s="2"/>
      <c r="DD77" s="322" t="str">
        <f t="shared" si="88"/>
        <v/>
      </c>
      <c r="DE77" s="323" t="str">
        <f t="shared" si="89"/>
        <v/>
      </c>
      <c r="DF77" s="2"/>
      <c r="DG77" s="2"/>
      <c r="DH77" s="2"/>
      <c r="DI77" s="322" t="str">
        <f t="shared" si="90"/>
        <v/>
      </c>
      <c r="DJ77" s="323" t="str">
        <f t="shared" si="91"/>
        <v/>
      </c>
      <c r="DK77" s="2"/>
      <c r="DL77" s="2"/>
      <c r="DM77" s="2"/>
      <c r="DN77" s="322" t="str">
        <f t="shared" si="92"/>
        <v/>
      </c>
      <c r="DO77" s="323" t="str">
        <f t="shared" si="93"/>
        <v/>
      </c>
      <c r="DP77" s="2"/>
      <c r="DQ77" s="2"/>
      <c r="DR77" s="2"/>
      <c r="DS77" s="322" t="str">
        <f t="shared" si="94"/>
        <v/>
      </c>
      <c r="DT77" s="323" t="str">
        <f t="shared" si="95"/>
        <v/>
      </c>
      <c r="DU77" s="2"/>
      <c r="DV77" s="2"/>
      <c r="DW77" s="2"/>
      <c r="DX77" s="322" t="str">
        <f t="shared" si="96"/>
        <v/>
      </c>
      <c r="DY77" s="323" t="str">
        <f t="shared" si="97"/>
        <v/>
      </c>
      <c r="DZ77" s="2"/>
      <c r="EA77" s="2"/>
      <c r="EB77" s="2"/>
      <c r="EC77" s="322" t="str">
        <f t="shared" si="98"/>
        <v/>
      </c>
      <c r="ED77" s="323" t="str">
        <f t="shared" si="99"/>
        <v/>
      </c>
      <c r="EE77" s="2"/>
      <c r="EF77" s="2"/>
      <c r="EG77" s="2"/>
      <c r="EH77" s="322" t="str">
        <f t="shared" si="100"/>
        <v/>
      </c>
      <c r="EI77" s="323" t="str">
        <f t="shared" si="101"/>
        <v/>
      </c>
      <c r="EJ77" s="2"/>
      <c r="EK77" s="2"/>
      <c r="EL77" s="2"/>
      <c r="EM77" s="2"/>
      <c r="EN77" s="2"/>
      <c r="EO77" s="2"/>
      <c r="EP77" s="2"/>
    </row>
    <row r="78" spans="1:146" ht="30" customHeight="1">
      <c r="A78" s="1"/>
      <c r="B78" s="306"/>
      <c r="C78" s="307"/>
      <c r="D78" s="46"/>
      <c r="E78" s="293"/>
      <c r="F78" s="262"/>
      <c r="G78" s="48"/>
      <c r="H78" s="16"/>
      <c r="I78" s="16"/>
      <c r="J78" s="49"/>
      <c r="K78" s="50"/>
      <c r="L78" s="49"/>
      <c r="M78" s="50"/>
      <c r="N78" s="50"/>
      <c r="O78" s="63" t="str">
        <f t="shared" si="51"/>
        <v/>
      </c>
      <c r="P78" s="2"/>
      <c r="Q78" s="2"/>
      <c r="R78" s="322" t="str">
        <f t="shared" si="52"/>
        <v/>
      </c>
      <c r="S78" s="323" t="str">
        <f t="shared" si="53"/>
        <v/>
      </c>
      <c r="T78" s="2"/>
      <c r="U78" s="2"/>
      <c r="V78" s="2"/>
      <c r="W78" s="322" t="str">
        <f t="shared" si="54"/>
        <v/>
      </c>
      <c r="X78" s="323" t="str">
        <f t="shared" si="55"/>
        <v/>
      </c>
      <c r="Y78" s="2"/>
      <c r="Z78" s="2"/>
      <c r="AA78" s="2"/>
      <c r="AB78" s="322" t="str">
        <f t="shared" si="56"/>
        <v/>
      </c>
      <c r="AC78" s="323" t="str">
        <f t="shared" si="57"/>
        <v/>
      </c>
      <c r="AD78" s="2"/>
      <c r="AE78" s="2"/>
      <c r="AF78" s="2"/>
      <c r="AG78" s="322" t="str">
        <f t="shared" si="58"/>
        <v/>
      </c>
      <c r="AH78" s="323" t="str">
        <f t="shared" si="59"/>
        <v/>
      </c>
      <c r="AI78" s="2"/>
      <c r="AJ78" s="2"/>
      <c r="AK78" s="2"/>
      <c r="AL78" s="322" t="str">
        <f t="shared" si="60"/>
        <v/>
      </c>
      <c r="AM78" s="323" t="str">
        <f t="shared" si="61"/>
        <v/>
      </c>
      <c r="AN78" s="2"/>
      <c r="AO78" s="2"/>
      <c r="AP78" s="2"/>
      <c r="AQ78" s="322" t="str">
        <f t="shared" si="62"/>
        <v/>
      </c>
      <c r="AR78" s="323" t="str">
        <f t="shared" si="63"/>
        <v/>
      </c>
      <c r="AS78" s="2"/>
      <c r="AT78" s="2"/>
      <c r="AU78" s="2"/>
      <c r="AV78" s="322" t="str">
        <f t="shared" si="64"/>
        <v/>
      </c>
      <c r="AW78" s="323" t="str">
        <f t="shared" si="65"/>
        <v/>
      </c>
      <c r="AX78" s="2"/>
      <c r="AY78" s="2"/>
      <c r="AZ78" s="2"/>
      <c r="BA78" s="322" t="str">
        <f t="shared" si="66"/>
        <v/>
      </c>
      <c r="BB78" s="323" t="str">
        <f t="shared" si="67"/>
        <v/>
      </c>
      <c r="BC78" s="2"/>
      <c r="BD78" s="2"/>
      <c r="BE78" s="2"/>
      <c r="BF78" s="322" t="str">
        <f t="shared" si="68"/>
        <v/>
      </c>
      <c r="BG78" s="323" t="str">
        <f t="shared" si="69"/>
        <v/>
      </c>
      <c r="BH78" s="2"/>
      <c r="BI78" s="2"/>
      <c r="BJ78" s="2"/>
      <c r="BK78" s="322" t="str">
        <f t="shared" si="70"/>
        <v/>
      </c>
      <c r="BL78" s="323" t="str">
        <f t="shared" si="71"/>
        <v/>
      </c>
      <c r="BM78" s="2"/>
      <c r="BN78" s="2"/>
      <c r="BO78" s="2"/>
      <c r="BP78" s="322" t="str">
        <f t="shared" si="72"/>
        <v/>
      </c>
      <c r="BQ78" s="323" t="str">
        <f t="shared" si="73"/>
        <v/>
      </c>
      <c r="BR78" s="2"/>
      <c r="BS78" s="2"/>
      <c r="BT78" s="2"/>
      <c r="BU78" s="322" t="str">
        <f t="shared" si="74"/>
        <v/>
      </c>
      <c r="BV78" s="323" t="str">
        <f t="shared" si="75"/>
        <v/>
      </c>
      <c r="BW78" s="2"/>
      <c r="BX78" s="2"/>
      <c r="BY78" s="2"/>
      <c r="BZ78" s="322" t="str">
        <f t="shared" si="76"/>
        <v/>
      </c>
      <c r="CA78" s="323" t="str">
        <f t="shared" si="77"/>
        <v/>
      </c>
      <c r="CB78" s="2"/>
      <c r="CC78" s="2"/>
      <c r="CD78" s="2"/>
      <c r="CE78" s="322" t="str">
        <f t="shared" si="78"/>
        <v/>
      </c>
      <c r="CF78" s="323" t="str">
        <f t="shared" si="79"/>
        <v/>
      </c>
      <c r="CG78" s="2"/>
      <c r="CH78" s="2"/>
      <c r="CI78" s="2"/>
      <c r="CJ78" s="322" t="str">
        <f t="shared" si="80"/>
        <v/>
      </c>
      <c r="CK78" s="323" t="str">
        <f t="shared" si="81"/>
        <v/>
      </c>
      <c r="CL78" s="2"/>
      <c r="CM78" s="2"/>
      <c r="CN78" s="2"/>
      <c r="CO78" s="322" t="str">
        <f t="shared" si="82"/>
        <v/>
      </c>
      <c r="CP78" s="323" t="str">
        <f t="shared" si="83"/>
        <v/>
      </c>
      <c r="CQ78" s="2"/>
      <c r="CR78" s="2"/>
      <c r="CS78" s="2"/>
      <c r="CT78" s="322" t="str">
        <f t="shared" si="84"/>
        <v/>
      </c>
      <c r="CU78" s="323" t="str">
        <f t="shared" si="85"/>
        <v/>
      </c>
      <c r="CV78" s="2"/>
      <c r="CW78" s="2"/>
      <c r="CX78" s="2"/>
      <c r="CY78" s="322" t="str">
        <f t="shared" si="86"/>
        <v/>
      </c>
      <c r="CZ78" s="323" t="str">
        <f t="shared" si="87"/>
        <v/>
      </c>
      <c r="DA78" s="2"/>
      <c r="DB78" s="2"/>
      <c r="DC78" s="2"/>
      <c r="DD78" s="322" t="str">
        <f t="shared" si="88"/>
        <v/>
      </c>
      <c r="DE78" s="323" t="str">
        <f t="shared" si="89"/>
        <v/>
      </c>
      <c r="DF78" s="2"/>
      <c r="DG78" s="2"/>
      <c r="DH78" s="2"/>
      <c r="DI78" s="322" t="str">
        <f t="shared" si="90"/>
        <v/>
      </c>
      <c r="DJ78" s="323" t="str">
        <f t="shared" si="91"/>
        <v/>
      </c>
      <c r="DK78" s="2"/>
      <c r="DL78" s="2"/>
      <c r="DM78" s="2"/>
      <c r="DN78" s="322" t="str">
        <f t="shared" si="92"/>
        <v/>
      </c>
      <c r="DO78" s="323" t="str">
        <f t="shared" si="93"/>
        <v/>
      </c>
      <c r="DP78" s="2"/>
      <c r="DQ78" s="2"/>
      <c r="DR78" s="2"/>
      <c r="DS78" s="322" t="str">
        <f t="shared" si="94"/>
        <v/>
      </c>
      <c r="DT78" s="323" t="str">
        <f t="shared" si="95"/>
        <v/>
      </c>
      <c r="DU78" s="2"/>
      <c r="DV78" s="2"/>
      <c r="DW78" s="2"/>
      <c r="DX78" s="322" t="str">
        <f t="shared" si="96"/>
        <v/>
      </c>
      <c r="DY78" s="323" t="str">
        <f t="shared" si="97"/>
        <v/>
      </c>
      <c r="DZ78" s="2"/>
      <c r="EA78" s="2"/>
      <c r="EB78" s="2"/>
      <c r="EC78" s="322" t="str">
        <f t="shared" si="98"/>
        <v/>
      </c>
      <c r="ED78" s="323" t="str">
        <f t="shared" si="99"/>
        <v/>
      </c>
      <c r="EE78" s="2"/>
      <c r="EF78" s="2"/>
      <c r="EG78" s="2"/>
      <c r="EH78" s="322" t="str">
        <f t="shared" si="100"/>
        <v/>
      </c>
      <c r="EI78" s="323" t="str">
        <f t="shared" si="101"/>
        <v/>
      </c>
      <c r="EJ78" s="2"/>
      <c r="EK78" s="2"/>
      <c r="EL78" s="2"/>
      <c r="EM78" s="2"/>
      <c r="EN78" s="2"/>
      <c r="EO78" s="2"/>
      <c r="EP78" s="2"/>
    </row>
    <row r="79" spans="1:146" ht="30" customHeight="1">
      <c r="A79" s="1"/>
      <c r="B79" s="306"/>
      <c r="C79" s="307"/>
      <c r="D79" s="46"/>
      <c r="E79" s="293"/>
      <c r="F79" s="262"/>
      <c r="G79" s="48"/>
      <c r="H79" s="16"/>
      <c r="I79" s="16"/>
      <c r="J79" s="49"/>
      <c r="K79" s="50"/>
      <c r="L79" s="49"/>
      <c r="M79" s="50"/>
      <c r="N79" s="50"/>
      <c r="O79" s="63" t="str">
        <f t="shared" si="51"/>
        <v/>
      </c>
      <c r="P79" s="2"/>
      <c r="Q79" s="2"/>
      <c r="R79" s="322" t="str">
        <f t="shared" si="52"/>
        <v/>
      </c>
      <c r="S79" s="323" t="str">
        <f t="shared" si="53"/>
        <v/>
      </c>
      <c r="T79" s="2"/>
      <c r="U79" s="2"/>
      <c r="V79" s="2"/>
      <c r="W79" s="322" t="str">
        <f t="shared" si="54"/>
        <v/>
      </c>
      <c r="X79" s="323" t="str">
        <f t="shared" si="55"/>
        <v/>
      </c>
      <c r="Y79" s="2"/>
      <c r="Z79" s="2"/>
      <c r="AA79" s="2"/>
      <c r="AB79" s="322" t="str">
        <f t="shared" si="56"/>
        <v/>
      </c>
      <c r="AC79" s="323" t="str">
        <f t="shared" si="57"/>
        <v/>
      </c>
      <c r="AD79" s="2"/>
      <c r="AE79" s="2"/>
      <c r="AF79" s="2"/>
      <c r="AG79" s="322" t="str">
        <f t="shared" si="58"/>
        <v/>
      </c>
      <c r="AH79" s="323" t="str">
        <f t="shared" si="59"/>
        <v/>
      </c>
      <c r="AI79" s="2"/>
      <c r="AJ79" s="2"/>
      <c r="AK79" s="2"/>
      <c r="AL79" s="322" t="str">
        <f t="shared" si="60"/>
        <v/>
      </c>
      <c r="AM79" s="323" t="str">
        <f t="shared" si="61"/>
        <v/>
      </c>
      <c r="AN79" s="2"/>
      <c r="AO79" s="2"/>
      <c r="AP79" s="2"/>
      <c r="AQ79" s="322" t="str">
        <f t="shared" si="62"/>
        <v/>
      </c>
      <c r="AR79" s="323" t="str">
        <f t="shared" si="63"/>
        <v/>
      </c>
      <c r="AS79" s="2"/>
      <c r="AT79" s="2"/>
      <c r="AU79" s="2"/>
      <c r="AV79" s="322" t="str">
        <f t="shared" si="64"/>
        <v/>
      </c>
      <c r="AW79" s="323" t="str">
        <f t="shared" si="65"/>
        <v/>
      </c>
      <c r="AX79" s="2"/>
      <c r="AY79" s="2"/>
      <c r="AZ79" s="2"/>
      <c r="BA79" s="322" t="str">
        <f t="shared" si="66"/>
        <v/>
      </c>
      <c r="BB79" s="323" t="str">
        <f t="shared" si="67"/>
        <v/>
      </c>
      <c r="BC79" s="2"/>
      <c r="BD79" s="2"/>
      <c r="BE79" s="2"/>
      <c r="BF79" s="322" t="str">
        <f t="shared" si="68"/>
        <v/>
      </c>
      <c r="BG79" s="323" t="str">
        <f t="shared" si="69"/>
        <v/>
      </c>
      <c r="BH79" s="2"/>
      <c r="BI79" s="2"/>
      <c r="BJ79" s="2"/>
      <c r="BK79" s="322" t="str">
        <f t="shared" si="70"/>
        <v/>
      </c>
      <c r="BL79" s="323" t="str">
        <f t="shared" si="71"/>
        <v/>
      </c>
      <c r="BM79" s="2"/>
      <c r="BN79" s="2"/>
      <c r="BO79" s="2"/>
      <c r="BP79" s="322" t="str">
        <f t="shared" si="72"/>
        <v/>
      </c>
      <c r="BQ79" s="323" t="str">
        <f t="shared" si="73"/>
        <v/>
      </c>
      <c r="BR79" s="2"/>
      <c r="BS79" s="2"/>
      <c r="BT79" s="2"/>
      <c r="BU79" s="322" t="str">
        <f t="shared" si="74"/>
        <v/>
      </c>
      <c r="BV79" s="323" t="str">
        <f t="shared" si="75"/>
        <v/>
      </c>
      <c r="BW79" s="2"/>
      <c r="BX79" s="2"/>
      <c r="BY79" s="2"/>
      <c r="BZ79" s="322" t="str">
        <f t="shared" si="76"/>
        <v/>
      </c>
      <c r="CA79" s="323" t="str">
        <f t="shared" si="77"/>
        <v/>
      </c>
      <c r="CB79" s="2"/>
      <c r="CC79" s="2"/>
      <c r="CD79" s="2"/>
      <c r="CE79" s="322" t="str">
        <f t="shared" si="78"/>
        <v/>
      </c>
      <c r="CF79" s="323" t="str">
        <f t="shared" si="79"/>
        <v/>
      </c>
      <c r="CG79" s="2"/>
      <c r="CH79" s="2"/>
      <c r="CI79" s="2"/>
      <c r="CJ79" s="322" t="str">
        <f t="shared" si="80"/>
        <v/>
      </c>
      <c r="CK79" s="323" t="str">
        <f t="shared" si="81"/>
        <v/>
      </c>
      <c r="CL79" s="2"/>
      <c r="CM79" s="2"/>
      <c r="CN79" s="2"/>
      <c r="CO79" s="322" t="str">
        <f t="shared" si="82"/>
        <v/>
      </c>
      <c r="CP79" s="323" t="str">
        <f t="shared" si="83"/>
        <v/>
      </c>
      <c r="CQ79" s="2"/>
      <c r="CR79" s="2"/>
      <c r="CS79" s="2"/>
      <c r="CT79" s="322" t="str">
        <f t="shared" si="84"/>
        <v/>
      </c>
      <c r="CU79" s="323" t="str">
        <f t="shared" si="85"/>
        <v/>
      </c>
      <c r="CV79" s="2"/>
      <c r="CW79" s="2"/>
      <c r="CX79" s="2"/>
      <c r="CY79" s="322" t="str">
        <f t="shared" si="86"/>
        <v/>
      </c>
      <c r="CZ79" s="323" t="str">
        <f t="shared" si="87"/>
        <v/>
      </c>
      <c r="DA79" s="2"/>
      <c r="DB79" s="2"/>
      <c r="DC79" s="2"/>
      <c r="DD79" s="322" t="str">
        <f t="shared" si="88"/>
        <v/>
      </c>
      <c r="DE79" s="323" t="str">
        <f t="shared" si="89"/>
        <v/>
      </c>
      <c r="DF79" s="2"/>
      <c r="DG79" s="2"/>
      <c r="DH79" s="2"/>
      <c r="DI79" s="322" t="str">
        <f t="shared" si="90"/>
        <v/>
      </c>
      <c r="DJ79" s="323" t="str">
        <f t="shared" si="91"/>
        <v/>
      </c>
      <c r="DK79" s="2"/>
      <c r="DL79" s="2"/>
      <c r="DM79" s="2"/>
      <c r="DN79" s="322" t="str">
        <f t="shared" si="92"/>
        <v/>
      </c>
      <c r="DO79" s="323" t="str">
        <f t="shared" si="93"/>
        <v/>
      </c>
      <c r="DP79" s="2"/>
      <c r="DQ79" s="2"/>
      <c r="DR79" s="2"/>
      <c r="DS79" s="322" t="str">
        <f t="shared" si="94"/>
        <v/>
      </c>
      <c r="DT79" s="323" t="str">
        <f t="shared" si="95"/>
        <v/>
      </c>
      <c r="DU79" s="2"/>
      <c r="DV79" s="2"/>
      <c r="DW79" s="2"/>
      <c r="DX79" s="322" t="str">
        <f t="shared" si="96"/>
        <v/>
      </c>
      <c r="DY79" s="323" t="str">
        <f t="shared" si="97"/>
        <v/>
      </c>
      <c r="DZ79" s="2"/>
      <c r="EA79" s="2"/>
      <c r="EB79" s="2"/>
      <c r="EC79" s="322" t="str">
        <f t="shared" si="98"/>
        <v/>
      </c>
      <c r="ED79" s="323" t="str">
        <f t="shared" si="99"/>
        <v/>
      </c>
      <c r="EE79" s="2"/>
      <c r="EF79" s="2"/>
      <c r="EG79" s="2"/>
      <c r="EH79" s="322" t="str">
        <f t="shared" si="100"/>
        <v/>
      </c>
      <c r="EI79" s="323" t="str">
        <f t="shared" si="101"/>
        <v/>
      </c>
      <c r="EJ79" s="2"/>
      <c r="EK79" s="2"/>
      <c r="EL79" s="2"/>
      <c r="EM79" s="2"/>
      <c r="EN79" s="2"/>
      <c r="EO79" s="2"/>
      <c r="EP79" s="2"/>
    </row>
    <row r="80" spans="1:146" ht="30" customHeight="1">
      <c r="A80" s="1"/>
      <c r="B80" s="306"/>
      <c r="C80" s="307"/>
      <c r="D80" s="46"/>
      <c r="E80" s="293"/>
      <c r="F80" s="262"/>
      <c r="G80" s="48"/>
      <c r="H80" s="16"/>
      <c r="I80" s="16"/>
      <c r="J80" s="49"/>
      <c r="K80" s="50"/>
      <c r="L80" s="49"/>
      <c r="M80" s="50"/>
      <c r="N80" s="50"/>
      <c r="O80" s="63" t="str">
        <f t="shared" si="51"/>
        <v/>
      </c>
      <c r="P80" s="2"/>
      <c r="Q80" s="2"/>
      <c r="R80" s="322" t="str">
        <f t="shared" si="52"/>
        <v/>
      </c>
      <c r="S80" s="323" t="str">
        <f t="shared" si="53"/>
        <v/>
      </c>
      <c r="T80" s="2"/>
      <c r="U80" s="2"/>
      <c r="V80" s="2"/>
      <c r="W80" s="322" t="str">
        <f t="shared" si="54"/>
        <v/>
      </c>
      <c r="X80" s="323" t="str">
        <f t="shared" si="55"/>
        <v/>
      </c>
      <c r="Y80" s="2"/>
      <c r="Z80" s="2"/>
      <c r="AA80" s="2"/>
      <c r="AB80" s="322" t="str">
        <f t="shared" si="56"/>
        <v/>
      </c>
      <c r="AC80" s="323" t="str">
        <f t="shared" si="57"/>
        <v/>
      </c>
      <c r="AD80" s="2"/>
      <c r="AE80" s="2"/>
      <c r="AF80" s="2"/>
      <c r="AG80" s="322" t="str">
        <f t="shared" si="58"/>
        <v/>
      </c>
      <c r="AH80" s="323" t="str">
        <f t="shared" si="59"/>
        <v/>
      </c>
      <c r="AI80" s="2"/>
      <c r="AJ80" s="2"/>
      <c r="AK80" s="2"/>
      <c r="AL80" s="322" t="str">
        <f t="shared" si="60"/>
        <v/>
      </c>
      <c r="AM80" s="323" t="str">
        <f t="shared" si="61"/>
        <v/>
      </c>
      <c r="AN80" s="2"/>
      <c r="AO80" s="2"/>
      <c r="AP80" s="2"/>
      <c r="AQ80" s="322" t="str">
        <f t="shared" si="62"/>
        <v/>
      </c>
      <c r="AR80" s="323" t="str">
        <f t="shared" si="63"/>
        <v/>
      </c>
      <c r="AS80" s="2"/>
      <c r="AT80" s="2"/>
      <c r="AU80" s="2"/>
      <c r="AV80" s="322" t="str">
        <f t="shared" si="64"/>
        <v/>
      </c>
      <c r="AW80" s="323" t="str">
        <f t="shared" si="65"/>
        <v/>
      </c>
      <c r="AX80" s="2"/>
      <c r="AY80" s="2"/>
      <c r="AZ80" s="2"/>
      <c r="BA80" s="322" t="str">
        <f t="shared" si="66"/>
        <v/>
      </c>
      <c r="BB80" s="323" t="str">
        <f t="shared" si="67"/>
        <v/>
      </c>
      <c r="BC80" s="2"/>
      <c r="BD80" s="2"/>
      <c r="BE80" s="2"/>
      <c r="BF80" s="322" t="str">
        <f t="shared" si="68"/>
        <v/>
      </c>
      <c r="BG80" s="323" t="str">
        <f t="shared" si="69"/>
        <v/>
      </c>
      <c r="BH80" s="2"/>
      <c r="BI80" s="2"/>
      <c r="BJ80" s="2"/>
      <c r="BK80" s="322" t="str">
        <f t="shared" si="70"/>
        <v/>
      </c>
      <c r="BL80" s="323" t="str">
        <f t="shared" si="71"/>
        <v/>
      </c>
      <c r="BM80" s="2"/>
      <c r="BN80" s="2"/>
      <c r="BO80" s="2"/>
      <c r="BP80" s="322" t="str">
        <f t="shared" si="72"/>
        <v/>
      </c>
      <c r="BQ80" s="323" t="str">
        <f t="shared" si="73"/>
        <v/>
      </c>
      <c r="BR80" s="2"/>
      <c r="BS80" s="2"/>
      <c r="BT80" s="2"/>
      <c r="BU80" s="322" t="str">
        <f t="shared" si="74"/>
        <v/>
      </c>
      <c r="BV80" s="323" t="str">
        <f t="shared" si="75"/>
        <v/>
      </c>
      <c r="BW80" s="2"/>
      <c r="BX80" s="2"/>
      <c r="BY80" s="2"/>
      <c r="BZ80" s="322" t="str">
        <f t="shared" si="76"/>
        <v/>
      </c>
      <c r="CA80" s="323" t="str">
        <f t="shared" si="77"/>
        <v/>
      </c>
      <c r="CB80" s="2"/>
      <c r="CC80" s="2"/>
      <c r="CD80" s="2"/>
      <c r="CE80" s="322" t="str">
        <f t="shared" si="78"/>
        <v/>
      </c>
      <c r="CF80" s="323" t="str">
        <f t="shared" si="79"/>
        <v/>
      </c>
      <c r="CG80" s="2"/>
      <c r="CH80" s="2"/>
      <c r="CI80" s="2"/>
      <c r="CJ80" s="322" t="str">
        <f t="shared" si="80"/>
        <v/>
      </c>
      <c r="CK80" s="323" t="str">
        <f t="shared" si="81"/>
        <v/>
      </c>
      <c r="CL80" s="2"/>
      <c r="CM80" s="2"/>
      <c r="CN80" s="2"/>
      <c r="CO80" s="322" t="str">
        <f t="shared" si="82"/>
        <v/>
      </c>
      <c r="CP80" s="323" t="str">
        <f t="shared" si="83"/>
        <v/>
      </c>
      <c r="CQ80" s="2"/>
      <c r="CR80" s="2"/>
      <c r="CS80" s="2"/>
      <c r="CT80" s="322" t="str">
        <f t="shared" si="84"/>
        <v/>
      </c>
      <c r="CU80" s="323" t="str">
        <f t="shared" si="85"/>
        <v/>
      </c>
      <c r="CV80" s="2"/>
      <c r="CW80" s="2"/>
      <c r="CX80" s="2"/>
      <c r="CY80" s="322" t="str">
        <f t="shared" si="86"/>
        <v/>
      </c>
      <c r="CZ80" s="323" t="str">
        <f t="shared" si="87"/>
        <v/>
      </c>
      <c r="DA80" s="2"/>
      <c r="DB80" s="2"/>
      <c r="DC80" s="2"/>
      <c r="DD80" s="322" t="str">
        <f t="shared" si="88"/>
        <v/>
      </c>
      <c r="DE80" s="323" t="str">
        <f t="shared" si="89"/>
        <v/>
      </c>
      <c r="DF80" s="2"/>
      <c r="DG80" s="2"/>
      <c r="DH80" s="2"/>
      <c r="DI80" s="322" t="str">
        <f t="shared" si="90"/>
        <v/>
      </c>
      <c r="DJ80" s="323" t="str">
        <f t="shared" si="91"/>
        <v/>
      </c>
      <c r="DK80" s="2"/>
      <c r="DL80" s="2"/>
      <c r="DM80" s="2"/>
      <c r="DN80" s="322" t="str">
        <f t="shared" si="92"/>
        <v/>
      </c>
      <c r="DO80" s="323" t="str">
        <f t="shared" si="93"/>
        <v/>
      </c>
      <c r="DP80" s="2"/>
      <c r="DQ80" s="2"/>
      <c r="DR80" s="2"/>
      <c r="DS80" s="322" t="str">
        <f t="shared" si="94"/>
        <v/>
      </c>
      <c r="DT80" s="323" t="str">
        <f t="shared" si="95"/>
        <v/>
      </c>
      <c r="DU80" s="2"/>
      <c r="DV80" s="2"/>
      <c r="DW80" s="2"/>
      <c r="DX80" s="322" t="str">
        <f t="shared" si="96"/>
        <v/>
      </c>
      <c r="DY80" s="323" t="str">
        <f t="shared" si="97"/>
        <v/>
      </c>
      <c r="DZ80" s="2"/>
      <c r="EA80" s="2"/>
      <c r="EB80" s="2"/>
      <c r="EC80" s="322" t="str">
        <f t="shared" si="98"/>
        <v/>
      </c>
      <c r="ED80" s="323" t="str">
        <f t="shared" si="99"/>
        <v/>
      </c>
      <c r="EE80" s="2"/>
      <c r="EF80" s="2"/>
      <c r="EG80" s="2"/>
      <c r="EH80" s="322" t="str">
        <f t="shared" si="100"/>
        <v/>
      </c>
      <c r="EI80" s="323" t="str">
        <f t="shared" si="101"/>
        <v/>
      </c>
      <c r="EJ80" s="2"/>
      <c r="EK80" s="2"/>
      <c r="EL80" s="2"/>
      <c r="EM80" s="2"/>
      <c r="EN80" s="2"/>
      <c r="EO80" s="2"/>
      <c r="EP80" s="2"/>
    </row>
    <row r="81" spans="1:146" ht="30" customHeight="1">
      <c r="A81" s="1"/>
      <c r="B81" s="306"/>
      <c r="C81" s="307"/>
      <c r="D81" s="46"/>
      <c r="E81" s="293"/>
      <c r="F81" s="262"/>
      <c r="G81" s="48"/>
      <c r="H81" s="16"/>
      <c r="I81" s="16"/>
      <c r="J81" s="49"/>
      <c r="K81" s="50"/>
      <c r="L81" s="49"/>
      <c r="M81" s="50"/>
      <c r="N81" s="50"/>
      <c r="O81" s="63" t="str">
        <f t="shared" si="51"/>
        <v/>
      </c>
      <c r="P81" s="2"/>
      <c r="Q81" s="2"/>
      <c r="R81" s="322" t="str">
        <f t="shared" si="52"/>
        <v/>
      </c>
      <c r="S81" s="323" t="str">
        <f t="shared" si="53"/>
        <v/>
      </c>
      <c r="T81" s="2"/>
      <c r="U81" s="2"/>
      <c r="V81" s="2"/>
      <c r="W81" s="322" t="str">
        <f t="shared" si="54"/>
        <v/>
      </c>
      <c r="X81" s="323" t="str">
        <f t="shared" si="55"/>
        <v/>
      </c>
      <c r="Y81" s="2"/>
      <c r="Z81" s="2"/>
      <c r="AA81" s="2"/>
      <c r="AB81" s="322" t="str">
        <f t="shared" si="56"/>
        <v/>
      </c>
      <c r="AC81" s="323" t="str">
        <f t="shared" si="57"/>
        <v/>
      </c>
      <c r="AD81" s="2"/>
      <c r="AE81" s="2"/>
      <c r="AF81" s="2"/>
      <c r="AG81" s="322" t="str">
        <f t="shared" si="58"/>
        <v/>
      </c>
      <c r="AH81" s="323" t="str">
        <f t="shared" si="59"/>
        <v/>
      </c>
      <c r="AI81" s="2"/>
      <c r="AJ81" s="2"/>
      <c r="AK81" s="2"/>
      <c r="AL81" s="322" t="str">
        <f t="shared" si="60"/>
        <v/>
      </c>
      <c r="AM81" s="323" t="str">
        <f t="shared" si="61"/>
        <v/>
      </c>
      <c r="AN81" s="2"/>
      <c r="AO81" s="2"/>
      <c r="AP81" s="2"/>
      <c r="AQ81" s="322" t="str">
        <f t="shared" si="62"/>
        <v/>
      </c>
      <c r="AR81" s="323" t="str">
        <f t="shared" si="63"/>
        <v/>
      </c>
      <c r="AS81" s="2"/>
      <c r="AT81" s="2"/>
      <c r="AU81" s="2"/>
      <c r="AV81" s="322" t="str">
        <f t="shared" si="64"/>
        <v/>
      </c>
      <c r="AW81" s="323" t="str">
        <f t="shared" si="65"/>
        <v/>
      </c>
      <c r="AX81" s="2"/>
      <c r="AY81" s="2"/>
      <c r="AZ81" s="2"/>
      <c r="BA81" s="322" t="str">
        <f t="shared" si="66"/>
        <v/>
      </c>
      <c r="BB81" s="323" t="str">
        <f t="shared" si="67"/>
        <v/>
      </c>
      <c r="BC81" s="2"/>
      <c r="BD81" s="2"/>
      <c r="BE81" s="2"/>
      <c r="BF81" s="322" t="str">
        <f t="shared" si="68"/>
        <v/>
      </c>
      <c r="BG81" s="323" t="str">
        <f t="shared" si="69"/>
        <v/>
      </c>
      <c r="BH81" s="2"/>
      <c r="BI81" s="2"/>
      <c r="BJ81" s="2"/>
      <c r="BK81" s="322" t="str">
        <f t="shared" si="70"/>
        <v/>
      </c>
      <c r="BL81" s="323" t="str">
        <f t="shared" si="71"/>
        <v/>
      </c>
      <c r="BM81" s="2"/>
      <c r="BN81" s="2"/>
      <c r="BO81" s="2"/>
      <c r="BP81" s="322" t="str">
        <f t="shared" si="72"/>
        <v/>
      </c>
      <c r="BQ81" s="323" t="str">
        <f t="shared" si="73"/>
        <v/>
      </c>
      <c r="BR81" s="2"/>
      <c r="BS81" s="2"/>
      <c r="BT81" s="2"/>
      <c r="BU81" s="322" t="str">
        <f t="shared" si="74"/>
        <v/>
      </c>
      <c r="BV81" s="323" t="str">
        <f t="shared" si="75"/>
        <v/>
      </c>
      <c r="BW81" s="2"/>
      <c r="BX81" s="2"/>
      <c r="BY81" s="2"/>
      <c r="BZ81" s="322" t="str">
        <f t="shared" si="76"/>
        <v/>
      </c>
      <c r="CA81" s="323" t="str">
        <f t="shared" si="77"/>
        <v/>
      </c>
      <c r="CB81" s="2"/>
      <c r="CC81" s="2"/>
      <c r="CD81" s="2"/>
      <c r="CE81" s="322" t="str">
        <f t="shared" si="78"/>
        <v/>
      </c>
      <c r="CF81" s="323" t="str">
        <f t="shared" si="79"/>
        <v/>
      </c>
      <c r="CG81" s="2"/>
      <c r="CH81" s="2"/>
      <c r="CI81" s="2"/>
      <c r="CJ81" s="322" t="str">
        <f t="shared" si="80"/>
        <v/>
      </c>
      <c r="CK81" s="323" t="str">
        <f t="shared" si="81"/>
        <v/>
      </c>
      <c r="CL81" s="2"/>
      <c r="CM81" s="2"/>
      <c r="CN81" s="2"/>
      <c r="CO81" s="322" t="str">
        <f t="shared" si="82"/>
        <v/>
      </c>
      <c r="CP81" s="323" t="str">
        <f t="shared" si="83"/>
        <v/>
      </c>
      <c r="CQ81" s="2"/>
      <c r="CR81" s="2"/>
      <c r="CS81" s="2"/>
      <c r="CT81" s="322" t="str">
        <f t="shared" si="84"/>
        <v/>
      </c>
      <c r="CU81" s="323" t="str">
        <f t="shared" si="85"/>
        <v/>
      </c>
      <c r="CV81" s="2"/>
      <c r="CW81" s="2"/>
      <c r="CX81" s="2"/>
      <c r="CY81" s="322" t="str">
        <f t="shared" si="86"/>
        <v/>
      </c>
      <c r="CZ81" s="323" t="str">
        <f t="shared" si="87"/>
        <v/>
      </c>
      <c r="DA81" s="2"/>
      <c r="DB81" s="2"/>
      <c r="DC81" s="2"/>
      <c r="DD81" s="322" t="str">
        <f t="shared" si="88"/>
        <v/>
      </c>
      <c r="DE81" s="323" t="str">
        <f t="shared" si="89"/>
        <v/>
      </c>
      <c r="DF81" s="2"/>
      <c r="DG81" s="2"/>
      <c r="DH81" s="2"/>
      <c r="DI81" s="322" t="str">
        <f t="shared" si="90"/>
        <v/>
      </c>
      <c r="DJ81" s="323" t="str">
        <f t="shared" si="91"/>
        <v/>
      </c>
      <c r="DK81" s="2"/>
      <c r="DL81" s="2"/>
      <c r="DM81" s="2"/>
      <c r="DN81" s="322" t="str">
        <f t="shared" si="92"/>
        <v/>
      </c>
      <c r="DO81" s="323" t="str">
        <f t="shared" si="93"/>
        <v/>
      </c>
      <c r="DP81" s="2"/>
      <c r="DQ81" s="2"/>
      <c r="DR81" s="2"/>
      <c r="DS81" s="322" t="str">
        <f t="shared" si="94"/>
        <v/>
      </c>
      <c r="DT81" s="323" t="str">
        <f t="shared" si="95"/>
        <v/>
      </c>
      <c r="DU81" s="2"/>
      <c r="DV81" s="2"/>
      <c r="DW81" s="2"/>
      <c r="DX81" s="322" t="str">
        <f t="shared" si="96"/>
        <v/>
      </c>
      <c r="DY81" s="323" t="str">
        <f t="shared" si="97"/>
        <v/>
      </c>
      <c r="DZ81" s="2"/>
      <c r="EA81" s="2"/>
      <c r="EB81" s="2"/>
      <c r="EC81" s="322" t="str">
        <f t="shared" si="98"/>
        <v/>
      </c>
      <c r="ED81" s="323" t="str">
        <f t="shared" si="99"/>
        <v/>
      </c>
      <c r="EE81" s="2"/>
      <c r="EF81" s="2"/>
      <c r="EG81" s="2"/>
      <c r="EH81" s="322" t="str">
        <f t="shared" si="100"/>
        <v/>
      </c>
      <c r="EI81" s="323" t="str">
        <f t="shared" si="101"/>
        <v/>
      </c>
      <c r="EJ81" s="2"/>
      <c r="EK81" s="2"/>
      <c r="EL81" s="2"/>
      <c r="EM81" s="2"/>
      <c r="EN81" s="2"/>
      <c r="EO81" s="2"/>
      <c r="EP81" s="2"/>
    </row>
    <row r="82" spans="1:146" ht="30" customHeight="1">
      <c r="A82" s="1"/>
      <c r="B82" s="306"/>
      <c r="C82" s="307"/>
      <c r="D82" s="46"/>
      <c r="E82" s="293"/>
      <c r="F82" s="262"/>
      <c r="G82" s="48"/>
      <c r="H82" s="16"/>
      <c r="I82" s="16"/>
      <c r="J82" s="49"/>
      <c r="K82" s="50"/>
      <c r="L82" s="49"/>
      <c r="M82" s="50"/>
      <c r="N82" s="50"/>
      <c r="O82" s="63" t="str">
        <f t="shared" si="51"/>
        <v/>
      </c>
      <c r="P82" s="2"/>
      <c r="Q82" s="2"/>
      <c r="R82" s="322" t="str">
        <f t="shared" si="52"/>
        <v/>
      </c>
      <c r="S82" s="323" t="str">
        <f t="shared" si="53"/>
        <v/>
      </c>
      <c r="T82" s="2"/>
      <c r="U82" s="2"/>
      <c r="V82" s="2"/>
      <c r="W82" s="322" t="str">
        <f t="shared" si="54"/>
        <v/>
      </c>
      <c r="X82" s="323" t="str">
        <f t="shared" si="55"/>
        <v/>
      </c>
      <c r="Y82" s="2"/>
      <c r="Z82" s="2"/>
      <c r="AA82" s="2"/>
      <c r="AB82" s="322" t="str">
        <f t="shared" si="56"/>
        <v/>
      </c>
      <c r="AC82" s="323" t="str">
        <f t="shared" si="57"/>
        <v/>
      </c>
      <c r="AD82" s="2"/>
      <c r="AE82" s="2"/>
      <c r="AF82" s="2"/>
      <c r="AG82" s="322" t="str">
        <f t="shared" si="58"/>
        <v/>
      </c>
      <c r="AH82" s="323" t="str">
        <f t="shared" si="59"/>
        <v/>
      </c>
      <c r="AI82" s="2"/>
      <c r="AJ82" s="2"/>
      <c r="AK82" s="2"/>
      <c r="AL82" s="322" t="str">
        <f t="shared" si="60"/>
        <v/>
      </c>
      <c r="AM82" s="323" t="str">
        <f t="shared" si="61"/>
        <v/>
      </c>
      <c r="AN82" s="2"/>
      <c r="AO82" s="2"/>
      <c r="AP82" s="2"/>
      <c r="AQ82" s="322" t="str">
        <f t="shared" si="62"/>
        <v/>
      </c>
      <c r="AR82" s="323" t="str">
        <f t="shared" si="63"/>
        <v/>
      </c>
      <c r="AS82" s="2"/>
      <c r="AT82" s="2"/>
      <c r="AU82" s="2"/>
      <c r="AV82" s="322" t="str">
        <f t="shared" si="64"/>
        <v/>
      </c>
      <c r="AW82" s="323" t="str">
        <f t="shared" si="65"/>
        <v/>
      </c>
      <c r="AX82" s="2"/>
      <c r="AY82" s="2"/>
      <c r="AZ82" s="2"/>
      <c r="BA82" s="322" t="str">
        <f t="shared" si="66"/>
        <v/>
      </c>
      <c r="BB82" s="323" t="str">
        <f t="shared" si="67"/>
        <v/>
      </c>
      <c r="BC82" s="2"/>
      <c r="BD82" s="2"/>
      <c r="BE82" s="2"/>
      <c r="BF82" s="322" t="str">
        <f t="shared" si="68"/>
        <v/>
      </c>
      <c r="BG82" s="323" t="str">
        <f t="shared" si="69"/>
        <v/>
      </c>
      <c r="BH82" s="2"/>
      <c r="BI82" s="2"/>
      <c r="BJ82" s="2"/>
      <c r="BK82" s="322" t="str">
        <f t="shared" si="70"/>
        <v/>
      </c>
      <c r="BL82" s="323" t="str">
        <f t="shared" si="71"/>
        <v/>
      </c>
      <c r="BM82" s="2"/>
      <c r="BN82" s="2"/>
      <c r="BO82" s="2"/>
      <c r="BP82" s="322" t="str">
        <f t="shared" si="72"/>
        <v/>
      </c>
      <c r="BQ82" s="323" t="str">
        <f t="shared" si="73"/>
        <v/>
      </c>
      <c r="BR82" s="2"/>
      <c r="BS82" s="2"/>
      <c r="BT82" s="2"/>
      <c r="BU82" s="322" t="str">
        <f t="shared" si="74"/>
        <v/>
      </c>
      <c r="BV82" s="323" t="str">
        <f t="shared" si="75"/>
        <v/>
      </c>
      <c r="BW82" s="2"/>
      <c r="BX82" s="2"/>
      <c r="BY82" s="2"/>
      <c r="BZ82" s="322" t="str">
        <f t="shared" si="76"/>
        <v/>
      </c>
      <c r="CA82" s="323" t="str">
        <f t="shared" si="77"/>
        <v/>
      </c>
      <c r="CB82" s="2"/>
      <c r="CC82" s="2"/>
      <c r="CD82" s="2"/>
      <c r="CE82" s="322" t="str">
        <f t="shared" si="78"/>
        <v/>
      </c>
      <c r="CF82" s="323" t="str">
        <f t="shared" si="79"/>
        <v/>
      </c>
      <c r="CG82" s="2"/>
      <c r="CH82" s="2"/>
      <c r="CI82" s="2"/>
      <c r="CJ82" s="322" t="str">
        <f t="shared" si="80"/>
        <v/>
      </c>
      <c r="CK82" s="323" t="str">
        <f t="shared" si="81"/>
        <v/>
      </c>
      <c r="CL82" s="2"/>
      <c r="CM82" s="2"/>
      <c r="CN82" s="2"/>
      <c r="CO82" s="322" t="str">
        <f t="shared" si="82"/>
        <v/>
      </c>
      <c r="CP82" s="323" t="str">
        <f t="shared" si="83"/>
        <v/>
      </c>
      <c r="CQ82" s="2"/>
      <c r="CR82" s="2"/>
      <c r="CS82" s="2"/>
      <c r="CT82" s="322" t="str">
        <f t="shared" si="84"/>
        <v/>
      </c>
      <c r="CU82" s="323" t="str">
        <f t="shared" si="85"/>
        <v/>
      </c>
      <c r="CV82" s="2"/>
      <c r="CW82" s="2"/>
      <c r="CX82" s="2"/>
      <c r="CY82" s="322" t="str">
        <f t="shared" si="86"/>
        <v/>
      </c>
      <c r="CZ82" s="323" t="str">
        <f t="shared" si="87"/>
        <v/>
      </c>
      <c r="DA82" s="2"/>
      <c r="DB82" s="2"/>
      <c r="DC82" s="2"/>
      <c r="DD82" s="322" t="str">
        <f t="shared" si="88"/>
        <v/>
      </c>
      <c r="DE82" s="323" t="str">
        <f t="shared" si="89"/>
        <v/>
      </c>
      <c r="DF82" s="2"/>
      <c r="DG82" s="2"/>
      <c r="DH82" s="2"/>
      <c r="DI82" s="322" t="str">
        <f t="shared" si="90"/>
        <v/>
      </c>
      <c r="DJ82" s="323" t="str">
        <f t="shared" si="91"/>
        <v/>
      </c>
      <c r="DK82" s="2"/>
      <c r="DL82" s="2"/>
      <c r="DM82" s="2"/>
      <c r="DN82" s="322" t="str">
        <f t="shared" si="92"/>
        <v/>
      </c>
      <c r="DO82" s="323" t="str">
        <f t="shared" si="93"/>
        <v/>
      </c>
      <c r="DP82" s="2"/>
      <c r="DQ82" s="2"/>
      <c r="DR82" s="2"/>
      <c r="DS82" s="322" t="str">
        <f t="shared" si="94"/>
        <v/>
      </c>
      <c r="DT82" s="323" t="str">
        <f t="shared" si="95"/>
        <v/>
      </c>
      <c r="DU82" s="2"/>
      <c r="DV82" s="2"/>
      <c r="DW82" s="2"/>
      <c r="DX82" s="322" t="str">
        <f t="shared" si="96"/>
        <v/>
      </c>
      <c r="DY82" s="323" t="str">
        <f t="shared" si="97"/>
        <v/>
      </c>
      <c r="DZ82" s="2"/>
      <c r="EA82" s="2"/>
      <c r="EB82" s="2"/>
      <c r="EC82" s="322" t="str">
        <f t="shared" si="98"/>
        <v/>
      </c>
      <c r="ED82" s="323" t="str">
        <f t="shared" si="99"/>
        <v/>
      </c>
      <c r="EE82" s="2"/>
      <c r="EF82" s="2"/>
      <c r="EG82" s="2"/>
      <c r="EH82" s="322" t="str">
        <f t="shared" si="100"/>
        <v/>
      </c>
      <c r="EI82" s="323" t="str">
        <f t="shared" si="101"/>
        <v/>
      </c>
      <c r="EJ82" s="2"/>
      <c r="EK82" s="2"/>
      <c r="EL82" s="2"/>
      <c r="EM82" s="2"/>
      <c r="EN82" s="2"/>
      <c r="EO82" s="2"/>
      <c r="EP82" s="2"/>
    </row>
    <row r="83" spans="1:146" ht="30" customHeight="1">
      <c r="A83" s="1"/>
      <c r="B83" s="306"/>
      <c r="C83" s="307"/>
      <c r="D83" s="46"/>
      <c r="E83" s="293"/>
      <c r="F83" s="262"/>
      <c r="G83" s="48"/>
      <c r="H83" s="16"/>
      <c r="I83" s="16"/>
      <c r="J83" s="49"/>
      <c r="K83" s="50"/>
      <c r="L83" s="49"/>
      <c r="M83" s="50"/>
      <c r="N83" s="50"/>
      <c r="O83" s="63" t="str">
        <f t="shared" si="51"/>
        <v/>
      </c>
      <c r="P83" s="2"/>
      <c r="Q83" s="2"/>
      <c r="R83" s="322" t="str">
        <f t="shared" si="52"/>
        <v/>
      </c>
      <c r="S83" s="323" t="str">
        <f t="shared" si="53"/>
        <v/>
      </c>
      <c r="T83" s="2"/>
      <c r="U83" s="2"/>
      <c r="V83" s="2"/>
      <c r="W83" s="322" t="str">
        <f t="shared" si="54"/>
        <v/>
      </c>
      <c r="X83" s="323" t="str">
        <f t="shared" si="55"/>
        <v/>
      </c>
      <c r="Y83" s="2"/>
      <c r="Z83" s="2"/>
      <c r="AA83" s="2"/>
      <c r="AB83" s="322" t="str">
        <f t="shared" si="56"/>
        <v/>
      </c>
      <c r="AC83" s="323" t="str">
        <f t="shared" si="57"/>
        <v/>
      </c>
      <c r="AD83" s="2"/>
      <c r="AE83" s="2"/>
      <c r="AF83" s="2"/>
      <c r="AG83" s="322" t="str">
        <f t="shared" si="58"/>
        <v/>
      </c>
      <c r="AH83" s="323" t="str">
        <f t="shared" si="59"/>
        <v/>
      </c>
      <c r="AI83" s="2"/>
      <c r="AJ83" s="2"/>
      <c r="AK83" s="2"/>
      <c r="AL83" s="322" t="str">
        <f t="shared" si="60"/>
        <v/>
      </c>
      <c r="AM83" s="323" t="str">
        <f t="shared" si="61"/>
        <v/>
      </c>
      <c r="AN83" s="2"/>
      <c r="AO83" s="2"/>
      <c r="AP83" s="2"/>
      <c r="AQ83" s="322" t="str">
        <f t="shared" si="62"/>
        <v/>
      </c>
      <c r="AR83" s="323" t="str">
        <f t="shared" si="63"/>
        <v/>
      </c>
      <c r="AS83" s="2"/>
      <c r="AT83" s="2"/>
      <c r="AU83" s="2"/>
      <c r="AV83" s="322" t="str">
        <f t="shared" si="64"/>
        <v/>
      </c>
      <c r="AW83" s="323" t="str">
        <f t="shared" si="65"/>
        <v/>
      </c>
      <c r="AX83" s="2"/>
      <c r="AY83" s="2"/>
      <c r="AZ83" s="2"/>
      <c r="BA83" s="322" t="str">
        <f t="shared" si="66"/>
        <v/>
      </c>
      <c r="BB83" s="323" t="str">
        <f t="shared" si="67"/>
        <v/>
      </c>
      <c r="BC83" s="2"/>
      <c r="BD83" s="2"/>
      <c r="BE83" s="2"/>
      <c r="BF83" s="322" t="str">
        <f t="shared" si="68"/>
        <v/>
      </c>
      <c r="BG83" s="323" t="str">
        <f t="shared" si="69"/>
        <v/>
      </c>
      <c r="BH83" s="2"/>
      <c r="BI83" s="2"/>
      <c r="BJ83" s="2"/>
      <c r="BK83" s="322" t="str">
        <f t="shared" si="70"/>
        <v/>
      </c>
      <c r="BL83" s="323" t="str">
        <f t="shared" si="71"/>
        <v/>
      </c>
      <c r="BM83" s="2"/>
      <c r="BN83" s="2"/>
      <c r="BO83" s="2"/>
      <c r="BP83" s="322" t="str">
        <f t="shared" si="72"/>
        <v/>
      </c>
      <c r="BQ83" s="323" t="str">
        <f t="shared" si="73"/>
        <v/>
      </c>
      <c r="BR83" s="2"/>
      <c r="BS83" s="2"/>
      <c r="BT83" s="2"/>
      <c r="BU83" s="322" t="str">
        <f t="shared" si="74"/>
        <v/>
      </c>
      <c r="BV83" s="323" t="str">
        <f t="shared" si="75"/>
        <v/>
      </c>
      <c r="BW83" s="2"/>
      <c r="BX83" s="2"/>
      <c r="BY83" s="2"/>
      <c r="BZ83" s="322" t="str">
        <f t="shared" si="76"/>
        <v/>
      </c>
      <c r="CA83" s="323" t="str">
        <f t="shared" si="77"/>
        <v/>
      </c>
      <c r="CB83" s="2"/>
      <c r="CC83" s="2"/>
      <c r="CD83" s="2"/>
      <c r="CE83" s="322" t="str">
        <f t="shared" si="78"/>
        <v/>
      </c>
      <c r="CF83" s="323" t="str">
        <f t="shared" si="79"/>
        <v/>
      </c>
      <c r="CG83" s="2"/>
      <c r="CH83" s="2"/>
      <c r="CI83" s="2"/>
      <c r="CJ83" s="322" t="str">
        <f t="shared" si="80"/>
        <v/>
      </c>
      <c r="CK83" s="323" t="str">
        <f t="shared" si="81"/>
        <v/>
      </c>
      <c r="CL83" s="2"/>
      <c r="CM83" s="2"/>
      <c r="CN83" s="2"/>
      <c r="CO83" s="322" t="str">
        <f t="shared" si="82"/>
        <v/>
      </c>
      <c r="CP83" s="323" t="str">
        <f t="shared" si="83"/>
        <v/>
      </c>
      <c r="CQ83" s="2"/>
      <c r="CR83" s="2"/>
      <c r="CS83" s="2"/>
      <c r="CT83" s="322" t="str">
        <f t="shared" si="84"/>
        <v/>
      </c>
      <c r="CU83" s="323" t="str">
        <f t="shared" si="85"/>
        <v/>
      </c>
      <c r="CV83" s="2"/>
      <c r="CW83" s="2"/>
      <c r="CX83" s="2"/>
      <c r="CY83" s="322" t="str">
        <f t="shared" si="86"/>
        <v/>
      </c>
      <c r="CZ83" s="323" t="str">
        <f t="shared" si="87"/>
        <v/>
      </c>
      <c r="DA83" s="2"/>
      <c r="DB83" s="2"/>
      <c r="DC83" s="2"/>
      <c r="DD83" s="322" t="str">
        <f t="shared" si="88"/>
        <v/>
      </c>
      <c r="DE83" s="323" t="str">
        <f t="shared" si="89"/>
        <v/>
      </c>
      <c r="DF83" s="2"/>
      <c r="DG83" s="2"/>
      <c r="DH83" s="2"/>
      <c r="DI83" s="322" t="str">
        <f t="shared" si="90"/>
        <v/>
      </c>
      <c r="DJ83" s="323" t="str">
        <f t="shared" si="91"/>
        <v/>
      </c>
      <c r="DK83" s="2"/>
      <c r="DL83" s="2"/>
      <c r="DM83" s="2"/>
      <c r="DN83" s="322" t="str">
        <f t="shared" si="92"/>
        <v/>
      </c>
      <c r="DO83" s="323" t="str">
        <f t="shared" si="93"/>
        <v/>
      </c>
      <c r="DP83" s="2"/>
      <c r="DQ83" s="2"/>
      <c r="DR83" s="2"/>
      <c r="DS83" s="322" t="str">
        <f t="shared" si="94"/>
        <v/>
      </c>
      <c r="DT83" s="323" t="str">
        <f t="shared" si="95"/>
        <v/>
      </c>
      <c r="DU83" s="2"/>
      <c r="DV83" s="2"/>
      <c r="DW83" s="2"/>
      <c r="DX83" s="322" t="str">
        <f t="shared" si="96"/>
        <v/>
      </c>
      <c r="DY83" s="323" t="str">
        <f t="shared" si="97"/>
        <v/>
      </c>
      <c r="DZ83" s="2"/>
      <c r="EA83" s="2"/>
      <c r="EB83" s="2"/>
      <c r="EC83" s="322" t="str">
        <f t="shared" si="98"/>
        <v/>
      </c>
      <c r="ED83" s="323" t="str">
        <f t="shared" si="99"/>
        <v/>
      </c>
      <c r="EE83" s="2"/>
      <c r="EF83" s="2"/>
      <c r="EG83" s="2"/>
      <c r="EH83" s="322" t="str">
        <f t="shared" si="100"/>
        <v/>
      </c>
      <c r="EI83" s="323" t="str">
        <f t="shared" si="101"/>
        <v/>
      </c>
      <c r="EJ83" s="2"/>
      <c r="EK83" s="2"/>
      <c r="EL83" s="2"/>
      <c r="EM83" s="2"/>
      <c r="EN83" s="2"/>
      <c r="EO83" s="2"/>
      <c r="EP83" s="2"/>
    </row>
    <row r="84" spans="1:146" ht="30" customHeight="1">
      <c r="A84" s="1"/>
      <c r="B84" s="306"/>
      <c r="C84" s="307"/>
      <c r="D84" s="46"/>
      <c r="E84" s="293"/>
      <c r="F84" s="262"/>
      <c r="G84" s="48"/>
      <c r="H84" s="16"/>
      <c r="I84" s="16"/>
      <c r="J84" s="49"/>
      <c r="K84" s="50"/>
      <c r="L84" s="49"/>
      <c r="M84" s="50"/>
      <c r="N84" s="50"/>
      <c r="O84" s="63" t="str">
        <f t="shared" si="51"/>
        <v/>
      </c>
      <c r="P84" s="2"/>
      <c r="Q84" s="2"/>
      <c r="R84" s="322" t="str">
        <f t="shared" si="52"/>
        <v/>
      </c>
      <c r="S84" s="323" t="str">
        <f t="shared" si="53"/>
        <v/>
      </c>
      <c r="T84" s="2"/>
      <c r="U84" s="2"/>
      <c r="V84" s="2"/>
      <c r="W84" s="322" t="str">
        <f t="shared" si="54"/>
        <v/>
      </c>
      <c r="X84" s="323" t="str">
        <f t="shared" si="55"/>
        <v/>
      </c>
      <c r="Y84" s="2"/>
      <c r="Z84" s="2"/>
      <c r="AA84" s="2"/>
      <c r="AB84" s="322" t="str">
        <f t="shared" si="56"/>
        <v/>
      </c>
      <c r="AC84" s="323" t="str">
        <f t="shared" si="57"/>
        <v/>
      </c>
      <c r="AD84" s="2"/>
      <c r="AE84" s="2"/>
      <c r="AF84" s="2"/>
      <c r="AG84" s="322" t="str">
        <f t="shared" si="58"/>
        <v/>
      </c>
      <c r="AH84" s="323" t="str">
        <f t="shared" si="59"/>
        <v/>
      </c>
      <c r="AI84" s="2"/>
      <c r="AJ84" s="2"/>
      <c r="AK84" s="2"/>
      <c r="AL84" s="322" t="str">
        <f t="shared" si="60"/>
        <v/>
      </c>
      <c r="AM84" s="323" t="str">
        <f t="shared" si="61"/>
        <v/>
      </c>
      <c r="AN84" s="2"/>
      <c r="AO84" s="2"/>
      <c r="AP84" s="2"/>
      <c r="AQ84" s="322" t="str">
        <f t="shared" si="62"/>
        <v/>
      </c>
      <c r="AR84" s="323" t="str">
        <f t="shared" si="63"/>
        <v/>
      </c>
      <c r="AS84" s="2"/>
      <c r="AT84" s="2"/>
      <c r="AU84" s="2"/>
      <c r="AV84" s="322" t="str">
        <f t="shared" si="64"/>
        <v/>
      </c>
      <c r="AW84" s="323" t="str">
        <f t="shared" si="65"/>
        <v/>
      </c>
      <c r="AX84" s="2"/>
      <c r="AY84" s="2"/>
      <c r="AZ84" s="2"/>
      <c r="BA84" s="322" t="str">
        <f t="shared" si="66"/>
        <v/>
      </c>
      <c r="BB84" s="323" t="str">
        <f t="shared" si="67"/>
        <v/>
      </c>
      <c r="BC84" s="2"/>
      <c r="BD84" s="2"/>
      <c r="BE84" s="2"/>
      <c r="BF84" s="322" t="str">
        <f t="shared" si="68"/>
        <v/>
      </c>
      <c r="BG84" s="323" t="str">
        <f t="shared" si="69"/>
        <v/>
      </c>
      <c r="BH84" s="2"/>
      <c r="BI84" s="2"/>
      <c r="BJ84" s="2"/>
      <c r="BK84" s="322" t="str">
        <f t="shared" si="70"/>
        <v/>
      </c>
      <c r="BL84" s="323" t="str">
        <f t="shared" si="71"/>
        <v/>
      </c>
      <c r="BM84" s="2"/>
      <c r="BN84" s="2"/>
      <c r="BO84" s="2"/>
      <c r="BP84" s="322" t="str">
        <f t="shared" si="72"/>
        <v/>
      </c>
      <c r="BQ84" s="323" t="str">
        <f t="shared" si="73"/>
        <v/>
      </c>
      <c r="BR84" s="2"/>
      <c r="BS84" s="2"/>
      <c r="BT84" s="2"/>
      <c r="BU84" s="322" t="str">
        <f t="shared" si="74"/>
        <v/>
      </c>
      <c r="BV84" s="323" t="str">
        <f t="shared" si="75"/>
        <v/>
      </c>
      <c r="BW84" s="2"/>
      <c r="BX84" s="2"/>
      <c r="BY84" s="2"/>
      <c r="BZ84" s="322" t="str">
        <f t="shared" si="76"/>
        <v/>
      </c>
      <c r="CA84" s="323" t="str">
        <f t="shared" si="77"/>
        <v/>
      </c>
      <c r="CB84" s="2"/>
      <c r="CC84" s="2"/>
      <c r="CD84" s="2"/>
      <c r="CE84" s="322" t="str">
        <f t="shared" si="78"/>
        <v/>
      </c>
      <c r="CF84" s="323" t="str">
        <f t="shared" si="79"/>
        <v/>
      </c>
      <c r="CG84" s="2"/>
      <c r="CH84" s="2"/>
      <c r="CI84" s="2"/>
      <c r="CJ84" s="322" t="str">
        <f t="shared" si="80"/>
        <v/>
      </c>
      <c r="CK84" s="323" t="str">
        <f t="shared" si="81"/>
        <v/>
      </c>
      <c r="CL84" s="2"/>
      <c r="CM84" s="2"/>
      <c r="CN84" s="2"/>
      <c r="CO84" s="322" t="str">
        <f t="shared" si="82"/>
        <v/>
      </c>
      <c r="CP84" s="323" t="str">
        <f t="shared" si="83"/>
        <v/>
      </c>
      <c r="CQ84" s="2"/>
      <c r="CR84" s="2"/>
      <c r="CS84" s="2"/>
      <c r="CT84" s="322" t="str">
        <f t="shared" si="84"/>
        <v/>
      </c>
      <c r="CU84" s="323" t="str">
        <f t="shared" si="85"/>
        <v/>
      </c>
      <c r="CV84" s="2"/>
      <c r="CW84" s="2"/>
      <c r="CX84" s="2"/>
      <c r="CY84" s="322" t="str">
        <f t="shared" si="86"/>
        <v/>
      </c>
      <c r="CZ84" s="323" t="str">
        <f t="shared" si="87"/>
        <v/>
      </c>
      <c r="DA84" s="2"/>
      <c r="DB84" s="2"/>
      <c r="DC84" s="2"/>
      <c r="DD84" s="322" t="str">
        <f t="shared" si="88"/>
        <v/>
      </c>
      <c r="DE84" s="323" t="str">
        <f t="shared" si="89"/>
        <v/>
      </c>
      <c r="DF84" s="2"/>
      <c r="DG84" s="2"/>
      <c r="DH84" s="2"/>
      <c r="DI84" s="322" t="str">
        <f t="shared" si="90"/>
        <v/>
      </c>
      <c r="DJ84" s="323" t="str">
        <f t="shared" si="91"/>
        <v/>
      </c>
      <c r="DK84" s="2"/>
      <c r="DL84" s="2"/>
      <c r="DM84" s="2"/>
      <c r="DN84" s="322" t="str">
        <f t="shared" si="92"/>
        <v/>
      </c>
      <c r="DO84" s="323" t="str">
        <f t="shared" si="93"/>
        <v/>
      </c>
      <c r="DP84" s="2"/>
      <c r="DQ84" s="2"/>
      <c r="DR84" s="2"/>
      <c r="DS84" s="322" t="str">
        <f t="shared" si="94"/>
        <v/>
      </c>
      <c r="DT84" s="323" t="str">
        <f t="shared" si="95"/>
        <v/>
      </c>
      <c r="DU84" s="2"/>
      <c r="DV84" s="2"/>
      <c r="DW84" s="2"/>
      <c r="DX84" s="322" t="str">
        <f t="shared" si="96"/>
        <v/>
      </c>
      <c r="DY84" s="323" t="str">
        <f t="shared" si="97"/>
        <v/>
      </c>
      <c r="DZ84" s="2"/>
      <c r="EA84" s="2"/>
      <c r="EB84" s="2"/>
      <c r="EC84" s="322" t="str">
        <f t="shared" si="98"/>
        <v/>
      </c>
      <c r="ED84" s="323" t="str">
        <f t="shared" si="99"/>
        <v/>
      </c>
      <c r="EE84" s="2"/>
      <c r="EF84" s="2"/>
      <c r="EG84" s="2"/>
      <c r="EH84" s="322" t="str">
        <f t="shared" si="100"/>
        <v/>
      </c>
      <c r="EI84" s="323" t="str">
        <f t="shared" si="101"/>
        <v/>
      </c>
      <c r="EJ84" s="2"/>
      <c r="EK84" s="2"/>
      <c r="EL84" s="2"/>
      <c r="EM84" s="2"/>
      <c r="EN84" s="2"/>
      <c r="EO84" s="2"/>
      <c r="EP84" s="2"/>
    </row>
    <row r="85" spans="1:146" ht="30" customHeight="1">
      <c r="A85" s="1"/>
      <c r="B85" s="306"/>
      <c r="C85" s="307"/>
      <c r="D85" s="46"/>
      <c r="E85" s="293"/>
      <c r="F85" s="262"/>
      <c r="G85" s="48"/>
      <c r="H85" s="16"/>
      <c r="I85" s="16"/>
      <c r="J85" s="49"/>
      <c r="K85" s="50"/>
      <c r="L85" s="49"/>
      <c r="M85" s="50"/>
      <c r="N85" s="50"/>
      <c r="O85" s="63" t="str">
        <f t="shared" si="51"/>
        <v/>
      </c>
      <c r="P85" s="2"/>
      <c r="Q85" s="2"/>
      <c r="R85" s="322" t="str">
        <f t="shared" si="52"/>
        <v/>
      </c>
      <c r="S85" s="323" t="str">
        <f t="shared" si="53"/>
        <v/>
      </c>
      <c r="T85" s="2"/>
      <c r="U85" s="2"/>
      <c r="V85" s="2"/>
      <c r="W85" s="322" t="str">
        <f t="shared" si="54"/>
        <v/>
      </c>
      <c r="X85" s="323" t="str">
        <f t="shared" si="55"/>
        <v/>
      </c>
      <c r="Y85" s="2"/>
      <c r="Z85" s="2"/>
      <c r="AA85" s="2"/>
      <c r="AB85" s="322" t="str">
        <f t="shared" si="56"/>
        <v/>
      </c>
      <c r="AC85" s="323" t="str">
        <f t="shared" si="57"/>
        <v/>
      </c>
      <c r="AD85" s="2"/>
      <c r="AE85" s="2"/>
      <c r="AF85" s="2"/>
      <c r="AG85" s="322" t="str">
        <f t="shared" si="58"/>
        <v/>
      </c>
      <c r="AH85" s="323" t="str">
        <f t="shared" si="59"/>
        <v/>
      </c>
      <c r="AI85" s="2"/>
      <c r="AJ85" s="2"/>
      <c r="AK85" s="2"/>
      <c r="AL85" s="322" t="str">
        <f t="shared" si="60"/>
        <v/>
      </c>
      <c r="AM85" s="323" t="str">
        <f t="shared" si="61"/>
        <v/>
      </c>
      <c r="AN85" s="2"/>
      <c r="AO85" s="2"/>
      <c r="AP85" s="2"/>
      <c r="AQ85" s="322" t="str">
        <f t="shared" si="62"/>
        <v/>
      </c>
      <c r="AR85" s="323" t="str">
        <f t="shared" si="63"/>
        <v/>
      </c>
      <c r="AS85" s="2"/>
      <c r="AT85" s="2"/>
      <c r="AU85" s="2"/>
      <c r="AV85" s="322" t="str">
        <f t="shared" si="64"/>
        <v/>
      </c>
      <c r="AW85" s="323" t="str">
        <f t="shared" si="65"/>
        <v/>
      </c>
      <c r="AX85" s="2"/>
      <c r="AY85" s="2"/>
      <c r="AZ85" s="2"/>
      <c r="BA85" s="322" t="str">
        <f t="shared" si="66"/>
        <v/>
      </c>
      <c r="BB85" s="323" t="str">
        <f t="shared" si="67"/>
        <v/>
      </c>
      <c r="BC85" s="2"/>
      <c r="BD85" s="2"/>
      <c r="BE85" s="2"/>
      <c r="BF85" s="322" t="str">
        <f t="shared" si="68"/>
        <v/>
      </c>
      <c r="BG85" s="323" t="str">
        <f t="shared" si="69"/>
        <v/>
      </c>
      <c r="BH85" s="2"/>
      <c r="BI85" s="2"/>
      <c r="BJ85" s="2"/>
      <c r="BK85" s="322" t="str">
        <f t="shared" si="70"/>
        <v/>
      </c>
      <c r="BL85" s="323" t="str">
        <f t="shared" si="71"/>
        <v/>
      </c>
      <c r="BM85" s="2"/>
      <c r="BN85" s="2"/>
      <c r="BO85" s="2"/>
      <c r="BP85" s="322" t="str">
        <f t="shared" si="72"/>
        <v/>
      </c>
      <c r="BQ85" s="323" t="str">
        <f t="shared" si="73"/>
        <v/>
      </c>
      <c r="BR85" s="2"/>
      <c r="BS85" s="2"/>
      <c r="BT85" s="2"/>
      <c r="BU85" s="322" t="str">
        <f t="shared" si="74"/>
        <v/>
      </c>
      <c r="BV85" s="323" t="str">
        <f t="shared" si="75"/>
        <v/>
      </c>
      <c r="BW85" s="2"/>
      <c r="BX85" s="2"/>
      <c r="BY85" s="2"/>
      <c r="BZ85" s="322" t="str">
        <f t="shared" si="76"/>
        <v/>
      </c>
      <c r="CA85" s="323" t="str">
        <f t="shared" si="77"/>
        <v/>
      </c>
      <c r="CB85" s="2"/>
      <c r="CC85" s="2"/>
      <c r="CD85" s="2"/>
      <c r="CE85" s="322" t="str">
        <f t="shared" si="78"/>
        <v/>
      </c>
      <c r="CF85" s="323" t="str">
        <f t="shared" si="79"/>
        <v/>
      </c>
      <c r="CG85" s="2"/>
      <c r="CH85" s="2"/>
      <c r="CI85" s="2"/>
      <c r="CJ85" s="322" t="str">
        <f t="shared" si="80"/>
        <v/>
      </c>
      <c r="CK85" s="323" t="str">
        <f t="shared" si="81"/>
        <v/>
      </c>
      <c r="CL85" s="2"/>
      <c r="CM85" s="2"/>
      <c r="CN85" s="2"/>
      <c r="CO85" s="322" t="str">
        <f t="shared" si="82"/>
        <v/>
      </c>
      <c r="CP85" s="323" t="str">
        <f t="shared" si="83"/>
        <v/>
      </c>
      <c r="CQ85" s="2"/>
      <c r="CR85" s="2"/>
      <c r="CS85" s="2"/>
      <c r="CT85" s="322" t="str">
        <f t="shared" si="84"/>
        <v/>
      </c>
      <c r="CU85" s="323" t="str">
        <f t="shared" si="85"/>
        <v/>
      </c>
      <c r="CV85" s="2"/>
      <c r="CW85" s="2"/>
      <c r="CX85" s="2"/>
      <c r="CY85" s="322" t="str">
        <f t="shared" si="86"/>
        <v/>
      </c>
      <c r="CZ85" s="323" t="str">
        <f t="shared" si="87"/>
        <v/>
      </c>
      <c r="DA85" s="2"/>
      <c r="DB85" s="2"/>
      <c r="DC85" s="2"/>
      <c r="DD85" s="322" t="str">
        <f t="shared" si="88"/>
        <v/>
      </c>
      <c r="DE85" s="323" t="str">
        <f t="shared" si="89"/>
        <v/>
      </c>
      <c r="DF85" s="2"/>
      <c r="DG85" s="2"/>
      <c r="DH85" s="2"/>
      <c r="DI85" s="322" t="str">
        <f t="shared" si="90"/>
        <v/>
      </c>
      <c r="DJ85" s="323" t="str">
        <f t="shared" si="91"/>
        <v/>
      </c>
      <c r="DK85" s="2"/>
      <c r="DL85" s="2"/>
      <c r="DM85" s="2"/>
      <c r="DN85" s="322" t="str">
        <f t="shared" si="92"/>
        <v/>
      </c>
      <c r="DO85" s="323" t="str">
        <f t="shared" si="93"/>
        <v/>
      </c>
      <c r="DP85" s="2"/>
      <c r="DQ85" s="2"/>
      <c r="DR85" s="2"/>
      <c r="DS85" s="322" t="str">
        <f t="shared" si="94"/>
        <v/>
      </c>
      <c r="DT85" s="323" t="str">
        <f t="shared" si="95"/>
        <v/>
      </c>
      <c r="DU85" s="2"/>
      <c r="DV85" s="2"/>
      <c r="DW85" s="2"/>
      <c r="DX85" s="322" t="str">
        <f t="shared" si="96"/>
        <v/>
      </c>
      <c r="DY85" s="323" t="str">
        <f t="shared" si="97"/>
        <v/>
      </c>
      <c r="DZ85" s="2"/>
      <c r="EA85" s="2"/>
      <c r="EB85" s="2"/>
      <c r="EC85" s="322" t="str">
        <f t="shared" si="98"/>
        <v/>
      </c>
      <c r="ED85" s="323" t="str">
        <f t="shared" si="99"/>
        <v/>
      </c>
      <c r="EE85" s="2"/>
      <c r="EF85" s="2"/>
      <c r="EG85" s="2"/>
      <c r="EH85" s="322" t="str">
        <f t="shared" si="100"/>
        <v/>
      </c>
      <c r="EI85" s="323" t="str">
        <f t="shared" si="101"/>
        <v/>
      </c>
      <c r="EJ85" s="2"/>
      <c r="EK85" s="2"/>
      <c r="EL85" s="2"/>
      <c r="EM85" s="2"/>
      <c r="EN85" s="2"/>
      <c r="EO85" s="2"/>
      <c r="EP85" s="2"/>
    </row>
    <row r="86" spans="1:146" ht="30" customHeight="1">
      <c r="A86" s="1"/>
      <c r="B86" s="306"/>
      <c r="C86" s="307"/>
      <c r="D86" s="46"/>
      <c r="E86" s="293"/>
      <c r="F86" s="262"/>
      <c r="G86" s="48"/>
      <c r="H86" s="16"/>
      <c r="I86" s="16"/>
      <c r="J86" s="49"/>
      <c r="K86" s="50"/>
      <c r="L86" s="49"/>
      <c r="M86" s="50"/>
      <c r="N86" s="50"/>
      <c r="O86" s="63" t="str">
        <f t="shared" si="51"/>
        <v/>
      </c>
      <c r="P86" s="2"/>
      <c r="Q86" s="2"/>
      <c r="R86" s="322" t="str">
        <f t="shared" si="52"/>
        <v/>
      </c>
      <c r="S86" s="323" t="str">
        <f t="shared" si="53"/>
        <v/>
      </c>
      <c r="T86" s="2"/>
      <c r="U86" s="2"/>
      <c r="V86" s="2"/>
      <c r="W86" s="322" t="str">
        <f t="shared" si="54"/>
        <v/>
      </c>
      <c r="X86" s="323" t="str">
        <f t="shared" si="55"/>
        <v/>
      </c>
      <c r="Y86" s="2"/>
      <c r="Z86" s="2"/>
      <c r="AA86" s="2"/>
      <c r="AB86" s="322" t="str">
        <f t="shared" si="56"/>
        <v/>
      </c>
      <c r="AC86" s="323" t="str">
        <f t="shared" si="57"/>
        <v/>
      </c>
      <c r="AD86" s="2"/>
      <c r="AE86" s="2"/>
      <c r="AF86" s="2"/>
      <c r="AG86" s="322" t="str">
        <f t="shared" si="58"/>
        <v/>
      </c>
      <c r="AH86" s="323" t="str">
        <f t="shared" si="59"/>
        <v/>
      </c>
      <c r="AI86" s="2"/>
      <c r="AJ86" s="2"/>
      <c r="AK86" s="2"/>
      <c r="AL86" s="322" t="str">
        <f t="shared" si="60"/>
        <v/>
      </c>
      <c r="AM86" s="323" t="str">
        <f t="shared" si="61"/>
        <v/>
      </c>
      <c r="AN86" s="2"/>
      <c r="AO86" s="2"/>
      <c r="AP86" s="2"/>
      <c r="AQ86" s="322" t="str">
        <f t="shared" si="62"/>
        <v/>
      </c>
      <c r="AR86" s="323" t="str">
        <f t="shared" si="63"/>
        <v/>
      </c>
      <c r="AS86" s="2"/>
      <c r="AT86" s="2"/>
      <c r="AU86" s="2"/>
      <c r="AV86" s="322" t="str">
        <f t="shared" si="64"/>
        <v/>
      </c>
      <c r="AW86" s="323" t="str">
        <f t="shared" si="65"/>
        <v/>
      </c>
      <c r="AX86" s="2"/>
      <c r="AY86" s="2"/>
      <c r="AZ86" s="2"/>
      <c r="BA86" s="322" t="str">
        <f t="shared" si="66"/>
        <v/>
      </c>
      <c r="BB86" s="323" t="str">
        <f t="shared" si="67"/>
        <v/>
      </c>
      <c r="BC86" s="2"/>
      <c r="BD86" s="2"/>
      <c r="BE86" s="2"/>
      <c r="BF86" s="322" t="str">
        <f t="shared" si="68"/>
        <v/>
      </c>
      <c r="BG86" s="323" t="str">
        <f t="shared" si="69"/>
        <v/>
      </c>
      <c r="BH86" s="2"/>
      <c r="BI86" s="2"/>
      <c r="BJ86" s="2"/>
      <c r="BK86" s="322" t="str">
        <f t="shared" si="70"/>
        <v/>
      </c>
      <c r="BL86" s="323" t="str">
        <f t="shared" si="71"/>
        <v/>
      </c>
      <c r="BM86" s="2"/>
      <c r="BN86" s="2"/>
      <c r="BO86" s="2"/>
      <c r="BP86" s="322" t="str">
        <f t="shared" si="72"/>
        <v/>
      </c>
      <c r="BQ86" s="323" t="str">
        <f t="shared" si="73"/>
        <v/>
      </c>
      <c r="BR86" s="2"/>
      <c r="BS86" s="2"/>
      <c r="BT86" s="2"/>
      <c r="BU86" s="322" t="str">
        <f t="shared" si="74"/>
        <v/>
      </c>
      <c r="BV86" s="323" t="str">
        <f t="shared" si="75"/>
        <v/>
      </c>
      <c r="BW86" s="2"/>
      <c r="BX86" s="2"/>
      <c r="BY86" s="2"/>
      <c r="BZ86" s="322" t="str">
        <f t="shared" si="76"/>
        <v/>
      </c>
      <c r="CA86" s="323" t="str">
        <f t="shared" si="77"/>
        <v/>
      </c>
      <c r="CB86" s="2"/>
      <c r="CC86" s="2"/>
      <c r="CD86" s="2"/>
      <c r="CE86" s="322" t="str">
        <f t="shared" si="78"/>
        <v/>
      </c>
      <c r="CF86" s="323" t="str">
        <f t="shared" si="79"/>
        <v/>
      </c>
      <c r="CG86" s="2"/>
      <c r="CH86" s="2"/>
      <c r="CI86" s="2"/>
      <c r="CJ86" s="322" t="str">
        <f t="shared" si="80"/>
        <v/>
      </c>
      <c r="CK86" s="323" t="str">
        <f t="shared" si="81"/>
        <v/>
      </c>
      <c r="CL86" s="2"/>
      <c r="CM86" s="2"/>
      <c r="CN86" s="2"/>
      <c r="CO86" s="322" t="str">
        <f t="shared" si="82"/>
        <v/>
      </c>
      <c r="CP86" s="323" t="str">
        <f t="shared" si="83"/>
        <v/>
      </c>
      <c r="CQ86" s="2"/>
      <c r="CR86" s="2"/>
      <c r="CS86" s="2"/>
      <c r="CT86" s="322" t="str">
        <f t="shared" si="84"/>
        <v/>
      </c>
      <c r="CU86" s="323" t="str">
        <f t="shared" si="85"/>
        <v/>
      </c>
      <c r="CV86" s="2"/>
      <c r="CW86" s="2"/>
      <c r="CX86" s="2"/>
      <c r="CY86" s="322" t="str">
        <f t="shared" si="86"/>
        <v/>
      </c>
      <c r="CZ86" s="323" t="str">
        <f t="shared" si="87"/>
        <v/>
      </c>
      <c r="DA86" s="2"/>
      <c r="DB86" s="2"/>
      <c r="DC86" s="2"/>
      <c r="DD86" s="322" t="str">
        <f t="shared" si="88"/>
        <v/>
      </c>
      <c r="DE86" s="323" t="str">
        <f t="shared" si="89"/>
        <v/>
      </c>
      <c r="DF86" s="2"/>
      <c r="DG86" s="2"/>
      <c r="DH86" s="2"/>
      <c r="DI86" s="322" t="str">
        <f t="shared" si="90"/>
        <v/>
      </c>
      <c r="DJ86" s="323" t="str">
        <f t="shared" si="91"/>
        <v/>
      </c>
      <c r="DK86" s="2"/>
      <c r="DL86" s="2"/>
      <c r="DM86" s="2"/>
      <c r="DN86" s="322" t="str">
        <f t="shared" si="92"/>
        <v/>
      </c>
      <c r="DO86" s="323" t="str">
        <f t="shared" si="93"/>
        <v/>
      </c>
      <c r="DP86" s="2"/>
      <c r="DQ86" s="2"/>
      <c r="DR86" s="2"/>
      <c r="DS86" s="322" t="str">
        <f t="shared" si="94"/>
        <v/>
      </c>
      <c r="DT86" s="323" t="str">
        <f t="shared" si="95"/>
        <v/>
      </c>
      <c r="DU86" s="2"/>
      <c r="DV86" s="2"/>
      <c r="DW86" s="2"/>
      <c r="DX86" s="322" t="str">
        <f t="shared" si="96"/>
        <v/>
      </c>
      <c r="DY86" s="323" t="str">
        <f t="shared" si="97"/>
        <v/>
      </c>
      <c r="DZ86" s="2"/>
      <c r="EA86" s="2"/>
      <c r="EB86" s="2"/>
      <c r="EC86" s="322" t="str">
        <f t="shared" si="98"/>
        <v/>
      </c>
      <c r="ED86" s="323" t="str">
        <f t="shared" si="99"/>
        <v/>
      </c>
      <c r="EE86" s="2"/>
      <c r="EF86" s="2"/>
      <c r="EG86" s="2"/>
      <c r="EH86" s="322" t="str">
        <f t="shared" si="100"/>
        <v/>
      </c>
      <c r="EI86" s="323" t="str">
        <f t="shared" si="101"/>
        <v/>
      </c>
      <c r="EJ86" s="2"/>
      <c r="EK86" s="2"/>
      <c r="EL86" s="2"/>
      <c r="EM86" s="2"/>
      <c r="EN86" s="2"/>
      <c r="EO86" s="2"/>
      <c r="EP86" s="2"/>
    </row>
    <row r="87" spans="1:146" ht="30" customHeight="1">
      <c r="A87" s="1"/>
      <c r="B87" s="306"/>
      <c r="C87" s="307"/>
      <c r="D87" s="46"/>
      <c r="E87" s="293"/>
      <c r="F87" s="262"/>
      <c r="G87" s="48"/>
      <c r="H87" s="16"/>
      <c r="I87" s="16"/>
      <c r="J87" s="49"/>
      <c r="K87" s="50"/>
      <c r="L87" s="49"/>
      <c r="M87" s="50"/>
      <c r="N87" s="50"/>
      <c r="O87" s="63" t="str">
        <f t="shared" si="51"/>
        <v/>
      </c>
      <c r="P87" s="2"/>
      <c r="Q87" s="2"/>
      <c r="R87" s="322" t="str">
        <f t="shared" si="52"/>
        <v/>
      </c>
      <c r="S87" s="323" t="str">
        <f t="shared" si="53"/>
        <v/>
      </c>
      <c r="T87" s="2"/>
      <c r="U87" s="2"/>
      <c r="V87" s="2"/>
      <c r="W87" s="322" t="str">
        <f t="shared" si="54"/>
        <v/>
      </c>
      <c r="X87" s="323" t="str">
        <f t="shared" si="55"/>
        <v/>
      </c>
      <c r="Y87" s="2"/>
      <c r="Z87" s="2"/>
      <c r="AA87" s="2"/>
      <c r="AB87" s="322" t="str">
        <f t="shared" si="56"/>
        <v/>
      </c>
      <c r="AC87" s="323" t="str">
        <f t="shared" si="57"/>
        <v/>
      </c>
      <c r="AD87" s="2"/>
      <c r="AE87" s="2"/>
      <c r="AF87" s="2"/>
      <c r="AG87" s="322" t="str">
        <f t="shared" si="58"/>
        <v/>
      </c>
      <c r="AH87" s="323" t="str">
        <f t="shared" si="59"/>
        <v/>
      </c>
      <c r="AI87" s="2"/>
      <c r="AJ87" s="2"/>
      <c r="AK87" s="2"/>
      <c r="AL87" s="322" t="str">
        <f t="shared" si="60"/>
        <v/>
      </c>
      <c r="AM87" s="323" t="str">
        <f t="shared" si="61"/>
        <v/>
      </c>
      <c r="AN87" s="2"/>
      <c r="AO87" s="2"/>
      <c r="AP87" s="2"/>
      <c r="AQ87" s="322" t="str">
        <f t="shared" si="62"/>
        <v/>
      </c>
      <c r="AR87" s="323" t="str">
        <f t="shared" si="63"/>
        <v/>
      </c>
      <c r="AS87" s="2"/>
      <c r="AT87" s="2"/>
      <c r="AU87" s="2"/>
      <c r="AV87" s="322" t="str">
        <f t="shared" si="64"/>
        <v/>
      </c>
      <c r="AW87" s="323" t="str">
        <f t="shared" si="65"/>
        <v/>
      </c>
      <c r="AX87" s="2"/>
      <c r="AY87" s="2"/>
      <c r="AZ87" s="2"/>
      <c r="BA87" s="322" t="str">
        <f t="shared" si="66"/>
        <v/>
      </c>
      <c r="BB87" s="323" t="str">
        <f t="shared" si="67"/>
        <v/>
      </c>
      <c r="BC87" s="2"/>
      <c r="BD87" s="2"/>
      <c r="BE87" s="2"/>
      <c r="BF87" s="322" t="str">
        <f t="shared" si="68"/>
        <v/>
      </c>
      <c r="BG87" s="323" t="str">
        <f t="shared" si="69"/>
        <v/>
      </c>
      <c r="BH87" s="2"/>
      <c r="BI87" s="2"/>
      <c r="BJ87" s="2"/>
      <c r="BK87" s="322" t="str">
        <f t="shared" si="70"/>
        <v/>
      </c>
      <c r="BL87" s="323" t="str">
        <f t="shared" si="71"/>
        <v/>
      </c>
      <c r="BM87" s="2"/>
      <c r="BN87" s="2"/>
      <c r="BO87" s="2"/>
      <c r="BP87" s="322" t="str">
        <f t="shared" si="72"/>
        <v/>
      </c>
      <c r="BQ87" s="323" t="str">
        <f t="shared" si="73"/>
        <v/>
      </c>
      <c r="BR87" s="2"/>
      <c r="BS87" s="2"/>
      <c r="BT87" s="2"/>
      <c r="BU87" s="322" t="str">
        <f t="shared" si="74"/>
        <v/>
      </c>
      <c r="BV87" s="323" t="str">
        <f t="shared" si="75"/>
        <v/>
      </c>
      <c r="BW87" s="2"/>
      <c r="BX87" s="2"/>
      <c r="BY87" s="2"/>
      <c r="BZ87" s="322" t="str">
        <f t="shared" si="76"/>
        <v/>
      </c>
      <c r="CA87" s="323" t="str">
        <f t="shared" si="77"/>
        <v/>
      </c>
      <c r="CB87" s="2"/>
      <c r="CC87" s="2"/>
      <c r="CD87" s="2"/>
      <c r="CE87" s="322" t="str">
        <f t="shared" si="78"/>
        <v/>
      </c>
      <c r="CF87" s="323" t="str">
        <f t="shared" si="79"/>
        <v/>
      </c>
      <c r="CG87" s="2"/>
      <c r="CH87" s="2"/>
      <c r="CI87" s="2"/>
      <c r="CJ87" s="322" t="str">
        <f t="shared" si="80"/>
        <v/>
      </c>
      <c r="CK87" s="323" t="str">
        <f t="shared" si="81"/>
        <v/>
      </c>
      <c r="CL87" s="2"/>
      <c r="CM87" s="2"/>
      <c r="CN87" s="2"/>
      <c r="CO87" s="322" t="str">
        <f t="shared" si="82"/>
        <v/>
      </c>
      <c r="CP87" s="323" t="str">
        <f t="shared" si="83"/>
        <v/>
      </c>
      <c r="CQ87" s="2"/>
      <c r="CR87" s="2"/>
      <c r="CS87" s="2"/>
      <c r="CT87" s="322" t="str">
        <f t="shared" si="84"/>
        <v/>
      </c>
      <c r="CU87" s="323" t="str">
        <f t="shared" si="85"/>
        <v/>
      </c>
      <c r="CV87" s="2"/>
      <c r="CW87" s="2"/>
      <c r="CX87" s="2"/>
      <c r="CY87" s="322" t="str">
        <f t="shared" si="86"/>
        <v/>
      </c>
      <c r="CZ87" s="323" t="str">
        <f t="shared" si="87"/>
        <v/>
      </c>
      <c r="DA87" s="2"/>
      <c r="DB87" s="2"/>
      <c r="DC87" s="2"/>
      <c r="DD87" s="322" t="str">
        <f t="shared" si="88"/>
        <v/>
      </c>
      <c r="DE87" s="323" t="str">
        <f t="shared" si="89"/>
        <v/>
      </c>
      <c r="DF87" s="2"/>
      <c r="DG87" s="2"/>
      <c r="DH87" s="2"/>
      <c r="DI87" s="322" t="str">
        <f t="shared" si="90"/>
        <v/>
      </c>
      <c r="DJ87" s="323" t="str">
        <f t="shared" si="91"/>
        <v/>
      </c>
      <c r="DK87" s="2"/>
      <c r="DL87" s="2"/>
      <c r="DM87" s="2"/>
      <c r="DN87" s="322" t="str">
        <f t="shared" si="92"/>
        <v/>
      </c>
      <c r="DO87" s="323" t="str">
        <f t="shared" si="93"/>
        <v/>
      </c>
      <c r="DP87" s="2"/>
      <c r="DQ87" s="2"/>
      <c r="DR87" s="2"/>
      <c r="DS87" s="322" t="str">
        <f t="shared" si="94"/>
        <v/>
      </c>
      <c r="DT87" s="323" t="str">
        <f t="shared" si="95"/>
        <v/>
      </c>
      <c r="DU87" s="2"/>
      <c r="DV87" s="2"/>
      <c r="DW87" s="2"/>
      <c r="DX87" s="322" t="str">
        <f t="shared" si="96"/>
        <v/>
      </c>
      <c r="DY87" s="323" t="str">
        <f t="shared" si="97"/>
        <v/>
      </c>
      <c r="DZ87" s="2"/>
      <c r="EA87" s="2"/>
      <c r="EB87" s="2"/>
      <c r="EC87" s="322" t="str">
        <f t="shared" si="98"/>
        <v/>
      </c>
      <c r="ED87" s="323" t="str">
        <f t="shared" si="99"/>
        <v/>
      </c>
      <c r="EE87" s="2"/>
      <c r="EF87" s="2"/>
      <c r="EG87" s="2"/>
      <c r="EH87" s="322" t="str">
        <f t="shared" si="100"/>
        <v/>
      </c>
      <c r="EI87" s="323" t="str">
        <f t="shared" si="101"/>
        <v/>
      </c>
      <c r="EJ87" s="2"/>
      <c r="EK87" s="2"/>
      <c r="EL87" s="2"/>
      <c r="EM87" s="2"/>
      <c r="EN87" s="2"/>
      <c r="EO87" s="2"/>
      <c r="EP87" s="2"/>
    </row>
    <row r="88" spans="1:146" ht="30" customHeight="1">
      <c r="A88" s="1"/>
      <c r="B88" s="306"/>
      <c r="C88" s="307"/>
      <c r="D88" s="46"/>
      <c r="E88" s="293"/>
      <c r="F88" s="262"/>
      <c r="G88" s="48"/>
      <c r="H88" s="16"/>
      <c r="I88" s="16"/>
      <c r="J88" s="49"/>
      <c r="K88" s="50"/>
      <c r="L88" s="49"/>
      <c r="M88" s="50"/>
      <c r="N88" s="50"/>
      <c r="O88" s="63" t="str">
        <f t="shared" si="51"/>
        <v/>
      </c>
      <c r="P88" s="2"/>
      <c r="Q88" s="2"/>
      <c r="R88" s="322" t="str">
        <f t="shared" si="52"/>
        <v/>
      </c>
      <c r="S88" s="323" t="str">
        <f t="shared" si="53"/>
        <v/>
      </c>
      <c r="T88" s="2"/>
      <c r="U88" s="2"/>
      <c r="V88" s="2"/>
      <c r="W88" s="322" t="str">
        <f t="shared" si="54"/>
        <v/>
      </c>
      <c r="X88" s="323" t="str">
        <f t="shared" si="55"/>
        <v/>
      </c>
      <c r="Y88" s="2"/>
      <c r="Z88" s="2"/>
      <c r="AA88" s="2"/>
      <c r="AB88" s="322" t="str">
        <f t="shared" si="56"/>
        <v/>
      </c>
      <c r="AC88" s="323" t="str">
        <f t="shared" si="57"/>
        <v/>
      </c>
      <c r="AD88" s="2"/>
      <c r="AE88" s="2"/>
      <c r="AF88" s="2"/>
      <c r="AG88" s="322" t="str">
        <f t="shared" si="58"/>
        <v/>
      </c>
      <c r="AH88" s="323" t="str">
        <f t="shared" si="59"/>
        <v/>
      </c>
      <c r="AI88" s="2"/>
      <c r="AJ88" s="2"/>
      <c r="AK88" s="2"/>
      <c r="AL88" s="322" t="str">
        <f t="shared" si="60"/>
        <v/>
      </c>
      <c r="AM88" s="323" t="str">
        <f t="shared" si="61"/>
        <v/>
      </c>
      <c r="AN88" s="2"/>
      <c r="AO88" s="2"/>
      <c r="AP88" s="2"/>
      <c r="AQ88" s="322" t="str">
        <f t="shared" si="62"/>
        <v/>
      </c>
      <c r="AR88" s="323" t="str">
        <f t="shared" si="63"/>
        <v/>
      </c>
      <c r="AS88" s="2"/>
      <c r="AT88" s="2"/>
      <c r="AU88" s="2"/>
      <c r="AV88" s="322" t="str">
        <f t="shared" si="64"/>
        <v/>
      </c>
      <c r="AW88" s="323" t="str">
        <f t="shared" si="65"/>
        <v/>
      </c>
      <c r="AX88" s="2"/>
      <c r="AY88" s="2"/>
      <c r="AZ88" s="2"/>
      <c r="BA88" s="322" t="str">
        <f t="shared" si="66"/>
        <v/>
      </c>
      <c r="BB88" s="323" t="str">
        <f t="shared" si="67"/>
        <v/>
      </c>
      <c r="BC88" s="2"/>
      <c r="BD88" s="2"/>
      <c r="BE88" s="2"/>
      <c r="BF88" s="322" t="str">
        <f t="shared" si="68"/>
        <v/>
      </c>
      <c r="BG88" s="323" t="str">
        <f t="shared" si="69"/>
        <v/>
      </c>
      <c r="BH88" s="2"/>
      <c r="BI88" s="2"/>
      <c r="BJ88" s="2"/>
      <c r="BK88" s="322" t="str">
        <f t="shared" si="70"/>
        <v/>
      </c>
      <c r="BL88" s="323" t="str">
        <f t="shared" si="71"/>
        <v/>
      </c>
      <c r="BM88" s="2"/>
      <c r="BN88" s="2"/>
      <c r="BO88" s="2"/>
      <c r="BP88" s="322" t="str">
        <f t="shared" si="72"/>
        <v/>
      </c>
      <c r="BQ88" s="323" t="str">
        <f t="shared" si="73"/>
        <v/>
      </c>
      <c r="BR88" s="2"/>
      <c r="BS88" s="2"/>
      <c r="BT88" s="2"/>
      <c r="BU88" s="322" t="str">
        <f t="shared" si="74"/>
        <v/>
      </c>
      <c r="BV88" s="323" t="str">
        <f t="shared" si="75"/>
        <v/>
      </c>
      <c r="BW88" s="2"/>
      <c r="BX88" s="2"/>
      <c r="BY88" s="2"/>
      <c r="BZ88" s="322" t="str">
        <f t="shared" si="76"/>
        <v/>
      </c>
      <c r="CA88" s="323" t="str">
        <f t="shared" si="77"/>
        <v/>
      </c>
      <c r="CB88" s="2"/>
      <c r="CC88" s="2"/>
      <c r="CD88" s="2"/>
      <c r="CE88" s="322" t="str">
        <f t="shared" si="78"/>
        <v/>
      </c>
      <c r="CF88" s="323" t="str">
        <f t="shared" si="79"/>
        <v/>
      </c>
      <c r="CG88" s="2"/>
      <c r="CH88" s="2"/>
      <c r="CI88" s="2"/>
      <c r="CJ88" s="322" t="str">
        <f t="shared" si="80"/>
        <v/>
      </c>
      <c r="CK88" s="323" t="str">
        <f t="shared" si="81"/>
        <v/>
      </c>
      <c r="CL88" s="2"/>
      <c r="CM88" s="2"/>
      <c r="CN88" s="2"/>
      <c r="CO88" s="322" t="str">
        <f t="shared" si="82"/>
        <v/>
      </c>
      <c r="CP88" s="323" t="str">
        <f t="shared" si="83"/>
        <v/>
      </c>
      <c r="CQ88" s="2"/>
      <c r="CR88" s="2"/>
      <c r="CS88" s="2"/>
      <c r="CT88" s="322" t="str">
        <f t="shared" si="84"/>
        <v/>
      </c>
      <c r="CU88" s="323" t="str">
        <f t="shared" si="85"/>
        <v/>
      </c>
      <c r="CV88" s="2"/>
      <c r="CW88" s="2"/>
      <c r="CX88" s="2"/>
      <c r="CY88" s="322" t="str">
        <f t="shared" si="86"/>
        <v/>
      </c>
      <c r="CZ88" s="323" t="str">
        <f t="shared" si="87"/>
        <v/>
      </c>
      <c r="DA88" s="2"/>
      <c r="DB88" s="2"/>
      <c r="DC88" s="2"/>
      <c r="DD88" s="322" t="str">
        <f t="shared" si="88"/>
        <v/>
      </c>
      <c r="DE88" s="323" t="str">
        <f t="shared" si="89"/>
        <v/>
      </c>
      <c r="DF88" s="2"/>
      <c r="DG88" s="2"/>
      <c r="DH88" s="2"/>
      <c r="DI88" s="322" t="str">
        <f t="shared" si="90"/>
        <v/>
      </c>
      <c r="DJ88" s="323" t="str">
        <f t="shared" si="91"/>
        <v/>
      </c>
      <c r="DK88" s="2"/>
      <c r="DL88" s="2"/>
      <c r="DM88" s="2"/>
      <c r="DN88" s="322" t="str">
        <f t="shared" si="92"/>
        <v/>
      </c>
      <c r="DO88" s="323" t="str">
        <f t="shared" si="93"/>
        <v/>
      </c>
      <c r="DP88" s="2"/>
      <c r="DQ88" s="2"/>
      <c r="DR88" s="2"/>
      <c r="DS88" s="322" t="str">
        <f t="shared" si="94"/>
        <v/>
      </c>
      <c r="DT88" s="323" t="str">
        <f t="shared" si="95"/>
        <v/>
      </c>
      <c r="DU88" s="2"/>
      <c r="DV88" s="2"/>
      <c r="DW88" s="2"/>
      <c r="DX88" s="322" t="str">
        <f t="shared" si="96"/>
        <v/>
      </c>
      <c r="DY88" s="323" t="str">
        <f t="shared" si="97"/>
        <v/>
      </c>
      <c r="DZ88" s="2"/>
      <c r="EA88" s="2"/>
      <c r="EB88" s="2"/>
      <c r="EC88" s="322" t="str">
        <f t="shared" si="98"/>
        <v/>
      </c>
      <c r="ED88" s="323" t="str">
        <f t="shared" si="99"/>
        <v/>
      </c>
      <c r="EE88" s="2"/>
      <c r="EF88" s="2"/>
      <c r="EG88" s="2"/>
      <c r="EH88" s="322" t="str">
        <f t="shared" si="100"/>
        <v/>
      </c>
      <c r="EI88" s="323" t="str">
        <f t="shared" si="101"/>
        <v/>
      </c>
      <c r="EJ88" s="2"/>
      <c r="EK88" s="2"/>
      <c r="EL88" s="2"/>
      <c r="EM88" s="2"/>
      <c r="EN88" s="2"/>
      <c r="EO88" s="2"/>
      <c r="EP88" s="2"/>
    </row>
    <row r="89" spans="1:146" ht="30" customHeight="1">
      <c r="A89" s="1"/>
      <c r="B89" s="306"/>
      <c r="C89" s="307"/>
      <c r="D89" s="46"/>
      <c r="E89" s="293"/>
      <c r="F89" s="262"/>
      <c r="G89" s="48"/>
      <c r="H89" s="16"/>
      <c r="I89" s="16"/>
      <c r="J89" s="49"/>
      <c r="K89" s="50"/>
      <c r="L89" s="49"/>
      <c r="M89" s="50"/>
      <c r="N89" s="50"/>
      <c r="O89" s="63" t="str">
        <f t="shared" si="51"/>
        <v/>
      </c>
      <c r="P89" s="2"/>
      <c r="Q89" s="2"/>
      <c r="R89" s="322" t="str">
        <f t="shared" si="52"/>
        <v/>
      </c>
      <c r="S89" s="323" t="str">
        <f t="shared" si="53"/>
        <v/>
      </c>
      <c r="T89" s="2"/>
      <c r="U89" s="2"/>
      <c r="V89" s="2"/>
      <c r="W89" s="322" t="str">
        <f t="shared" si="54"/>
        <v/>
      </c>
      <c r="X89" s="323" t="str">
        <f t="shared" si="55"/>
        <v/>
      </c>
      <c r="Y89" s="2"/>
      <c r="Z89" s="2"/>
      <c r="AA89" s="2"/>
      <c r="AB89" s="322" t="str">
        <f t="shared" si="56"/>
        <v/>
      </c>
      <c r="AC89" s="323" t="str">
        <f t="shared" si="57"/>
        <v/>
      </c>
      <c r="AD89" s="2"/>
      <c r="AE89" s="2"/>
      <c r="AF89" s="2"/>
      <c r="AG89" s="322" t="str">
        <f t="shared" si="58"/>
        <v/>
      </c>
      <c r="AH89" s="323" t="str">
        <f t="shared" si="59"/>
        <v/>
      </c>
      <c r="AI89" s="2"/>
      <c r="AJ89" s="2"/>
      <c r="AK89" s="2"/>
      <c r="AL89" s="322" t="str">
        <f t="shared" si="60"/>
        <v/>
      </c>
      <c r="AM89" s="323" t="str">
        <f t="shared" si="61"/>
        <v/>
      </c>
      <c r="AN89" s="2"/>
      <c r="AO89" s="2"/>
      <c r="AP89" s="2"/>
      <c r="AQ89" s="322" t="str">
        <f t="shared" si="62"/>
        <v/>
      </c>
      <c r="AR89" s="323" t="str">
        <f t="shared" si="63"/>
        <v/>
      </c>
      <c r="AS89" s="2"/>
      <c r="AT89" s="2"/>
      <c r="AU89" s="2"/>
      <c r="AV89" s="322" t="str">
        <f t="shared" si="64"/>
        <v/>
      </c>
      <c r="AW89" s="323" t="str">
        <f t="shared" si="65"/>
        <v/>
      </c>
      <c r="AX89" s="2"/>
      <c r="AY89" s="2"/>
      <c r="AZ89" s="2"/>
      <c r="BA89" s="322" t="str">
        <f t="shared" si="66"/>
        <v/>
      </c>
      <c r="BB89" s="323" t="str">
        <f t="shared" si="67"/>
        <v/>
      </c>
      <c r="BC89" s="2"/>
      <c r="BD89" s="2"/>
      <c r="BE89" s="2"/>
      <c r="BF89" s="322" t="str">
        <f t="shared" si="68"/>
        <v/>
      </c>
      <c r="BG89" s="323" t="str">
        <f t="shared" si="69"/>
        <v/>
      </c>
      <c r="BH89" s="2"/>
      <c r="BI89" s="2"/>
      <c r="BJ89" s="2"/>
      <c r="BK89" s="322" t="str">
        <f t="shared" si="70"/>
        <v/>
      </c>
      <c r="BL89" s="323" t="str">
        <f t="shared" si="71"/>
        <v/>
      </c>
      <c r="BM89" s="2"/>
      <c r="BN89" s="2"/>
      <c r="BO89" s="2"/>
      <c r="BP89" s="322" t="str">
        <f t="shared" si="72"/>
        <v/>
      </c>
      <c r="BQ89" s="323" t="str">
        <f t="shared" si="73"/>
        <v/>
      </c>
      <c r="BR89" s="2"/>
      <c r="BS89" s="2"/>
      <c r="BT89" s="2"/>
      <c r="BU89" s="322" t="str">
        <f t="shared" si="74"/>
        <v/>
      </c>
      <c r="BV89" s="323" t="str">
        <f t="shared" si="75"/>
        <v/>
      </c>
      <c r="BW89" s="2"/>
      <c r="BX89" s="2"/>
      <c r="BY89" s="2"/>
      <c r="BZ89" s="322" t="str">
        <f t="shared" si="76"/>
        <v/>
      </c>
      <c r="CA89" s="323" t="str">
        <f t="shared" si="77"/>
        <v/>
      </c>
      <c r="CB89" s="2"/>
      <c r="CC89" s="2"/>
      <c r="CD89" s="2"/>
      <c r="CE89" s="322" t="str">
        <f t="shared" si="78"/>
        <v/>
      </c>
      <c r="CF89" s="323" t="str">
        <f t="shared" si="79"/>
        <v/>
      </c>
      <c r="CG89" s="2"/>
      <c r="CH89" s="2"/>
      <c r="CI89" s="2"/>
      <c r="CJ89" s="322" t="str">
        <f t="shared" si="80"/>
        <v/>
      </c>
      <c r="CK89" s="323" t="str">
        <f t="shared" si="81"/>
        <v/>
      </c>
      <c r="CL89" s="2"/>
      <c r="CM89" s="2"/>
      <c r="CN89" s="2"/>
      <c r="CO89" s="322" t="str">
        <f t="shared" si="82"/>
        <v/>
      </c>
      <c r="CP89" s="323" t="str">
        <f t="shared" si="83"/>
        <v/>
      </c>
      <c r="CQ89" s="2"/>
      <c r="CR89" s="2"/>
      <c r="CS89" s="2"/>
      <c r="CT89" s="322" t="str">
        <f t="shared" si="84"/>
        <v/>
      </c>
      <c r="CU89" s="323" t="str">
        <f t="shared" si="85"/>
        <v/>
      </c>
      <c r="CV89" s="2"/>
      <c r="CW89" s="2"/>
      <c r="CX89" s="2"/>
      <c r="CY89" s="322" t="str">
        <f t="shared" si="86"/>
        <v/>
      </c>
      <c r="CZ89" s="323" t="str">
        <f t="shared" si="87"/>
        <v/>
      </c>
      <c r="DA89" s="2"/>
      <c r="DB89" s="2"/>
      <c r="DC89" s="2"/>
      <c r="DD89" s="322" t="str">
        <f t="shared" si="88"/>
        <v/>
      </c>
      <c r="DE89" s="323" t="str">
        <f t="shared" si="89"/>
        <v/>
      </c>
      <c r="DF89" s="2"/>
      <c r="DG89" s="2"/>
      <c r="DH89" s="2"/>
      <c r="DI89" s="322" t="str">
        <f t="shared" si="90"/>
        <v/>
      </c>
      <c r="DJ89" s="323" t="str">
        <f t="shared" si="91"/>
        <v/>
      </c>
      <c r="DK89" s="2"/>
      <c r="DL89" s="2"/>
      <c r="DM89" s="2"/>
      <c r="DN89" s="322" t="str">
        <f t="shared" si="92"/>
        <v/>
      </c>
      <c r="DO89" s="323" t="str">
        <f t="shared" si="93"/>
        <v/>
      </c>
      <c r="DP89" s="2"/>
      <c r="DQ89" s="2"/>
      <c r="DR89" s="2"/>
      <c r="DS89" s="322" t="str">
        <f t="shared" si="94"/>
        <v/>
      </c>
      <c r="DT89" s="323" t="str">
        <f t="shared" si="95"/>
        <v/>
      </c>
      <c r="DU89" s="2"/>
      <c r="DV89" s="2"/>
      <c r="DW89" s="2"/>
      <c r="DX89" s="322" t="str">
        <f t="shared" si="96"/>
        <v/>
      </c>
      <c r="DY89" s="323" t="str">
        <f t="shared" si="97"/>
        <v/>
      </c>
      <c r="DZ89" s="2"/>
      <c r="EA89" s="2"/>
      <c r="EB89" s="2"/>
      <c r="EC89" s="322" t="str">
        <f t="shared" si="98"/>
        <v/>
      </c>
      <c r="ED89" s="323" t="str">
        <f t="shared" si="99"/>
        <v/>
      </c>
      <c r="EE89" s="2"/>
      <c r="EF89" s="2"/>
      <c r="EG89" s="2"/>
      <c r="EH89" s="322" t="str">
        <f t="shared" si="100"/>
        <v/>
      </c>
      <c r="EI89" s="323" t="str">
        <f t="shared" si="101"/>
        <v/>
      </c>
      <c r="EJ89" s="2"/>
      <c r="EK89" s="2"/>
      <c r="EL89" s="2"/>
      <c r="EM89" s="2"/>
      <c r="EN89" s="2"/>
      <c r="EO89" s="2"/>
      <c r="EP89" s="2"/>
    </row>
    <row r="90" spans="1:146" ht="30" customHeight="1">
      <c r="A90" s="1"/>
      <c r="B90" s="306"/>
      <c r="C90" s="307"/>
      <c r="D90" s="46"/>
      <c r="E90" s="293"/>
      <c r="F90" s="262"/>
      <c r="G90" s="48"/>
      <c r="H90" s="16"/>
      <c r="I90" s="16"/>
      <c r="J90" s="49"/>
      <c r="K90" s="50"/>
      <c r="L90" s="49"/>
      <c r="M90" s="50"/>
      <c r="N90" s="50"/>
      <c r="O90" s="63" t="str">
        <f t="shared" si="51"/>
        <v/>
      </c>
      <c r="P90" s="2"/>
      <c r="Q90" s="2"/>
      <c r="R90" s="322" t="str">
        <f t="shared" si="52"/>
        <v/>
      </c>
      <c r="S90" s="323" t="str">
        <f t="shared" si="53"/>
        <v/>
      </c>
      <c r="T90" s="2"/>
      <c r="U90" s="2"/>
      <c r="V90" s="2"/>
      <c r="W90" s="322" t="str">
        <f t="shared" si="54"/>
        <v/>
      </c>
      <c r="X90" s="323" t="str">
        <f t="shared" si="55"/>
        <v/>
      </c>
      <c r="Y90" s="2"/>
      <c r="Z90" s="2"/>
      <c r="AA90" s="2"/>
      <c r="AB90" s="322" t="str">
        <f t="shared" si="56"/>
        <v/>
      </c>
      <c r="AC90" s="323" t="str">
        <f t="shared" si="57"/>
        <v/>
      </c>
      <c r="AD90" s="2"/>
      <c r="AE90" s="2"/>
      <c r="AF90" s="2"/>
      <c r="AG90" s="322" t="str">
        <f t="shared" si="58"/>
        <v/>
      </c>
      <c r="AH90" s="323" t="str">
        <f t="shared" si="59"/>
        <v/>
      </c>
      <c r="AI90" s="2"/>
      <c r="AJ90" s="2"/>
      <c r="AK90" s="2"/>
      <c r="AL90" s="322" t="str">
        <f t="shared" si="60"/>
        <v/>
      </c>
      <c r="AM90" s="323" t="str">
        <f t="shared" si="61"/>
        <v/>
      </c>
      <c r="AN90" s="2"/>
      <c r="AO90" s="2"/>
      <c r="AP90" s="2"/>
      <c r="AQ90" s="322" t="str">
        <f t="shared" si="62"/>
        <v/>
      </c>
      <c r="AR90" s="323" t="str">
        <f t="shared" si="63"/>
        <v/>
      </c>
      <c r="AS90" s="2"/>
      <c r="AT90" s="2"/>
      <c r="AU90" s="2"/>
      <c r="AV90" s="322" t="str">
        <f t="shared" si="64"/>
        <v/>
      </c>
      <c r="AW90" s="323" t="str">
        <f t="shared" si="65"/>
        <v/>
      </c>
      <c r="AX90" s="2"/>
      <c r="AY90" s="2"/>
      <c r="AZ90" s="2"/>
      <c r="BA90" s="322" t="str">
        <f t="shared" si="66"/>
        <v/>
      </c>
      <c r="BB90" s="323" t="str">
        <f t="shared" si="67"/>
        <v/>
      </c>
      <c r="BC90" s="2"/>
      <c r="BD90" s="2"/>
      <c r="BE90" s="2"/>
      <c r="BF90" s="322" t="str">
        <f t="shared" si="68"/>
        <v/>
      </c>
      <c r="BG90" s="323" t="str">
        <f t="shared" si="69"/>
        <v/>
      </c>
      <c r="BH90" s="2"/>
      <c r="BI90" s="2"/>
      <c r="BJ90" s="2"/>
      <c r="BK90" s="322" t="str">
        <f t="shared" si="70"/>
        <v/>
      </c>
      <c r="BL90" s="323" t="str">
        <f t="shared" si="71"/>
        <v/>
      </c>
      <c r="BM90" s="2"/>
      <c r="BN90" s="2"/>
      <c r="BO90" s="2"/>
      <c r="BP90" s="322" t="str">
        <f t="shared" si="72"/>
        <v/>
      </c>
      <c r="BQ90" s="323" t="str">
        <f t="shared" si="73"/>
        <v/>
      </c>
      <c r="BR90" s="2"/>
      <c r="BS90" s="2"/>
      <c r="BT90" s="2"/>
      <c r="BU90" s="322" t="str">
        <f t="shared" si="74"/>
        <v/>
      </c>
      <c r="BV90" s="323" t="str">
        <f t="shared" si="75"/>
        <v/>
      </c>
      <c r="BW90" s="2"/>
      <c r="BX90" s="2"/>
      <c r="BY90" s="2"/>
      <c r="BZ90" s="322" t="str">
        <f t="shared" si="76"/>
        <v/>
      </c>
      <c r="CA90" s="323" t="str">
        <f t="shared" si="77"/>
        <v/>
      </c>
      <c r="CB90" s="2"/>
      <c r="CC90" s="2"/>
      <c r="CD90" s="2"/>
      <c r="CE90" s="322" t="str">
        <f t="shared" si="78"/>
        <v/>
      </c>
      <c r="CF90" s="323" t="str">
        <f t="shared" si="79"/>
        <v/>
      </c>
      <c r="CG90" s="2"/>
      <c r="CH90" s="2"/>
      <c r="CI90" s="2"/>
      <c r="CJ90" s="322" t="str">
        <f t="shared" si="80"/>
        <v/>
      </c>
      <c r="CK90" s="323" t="str">
        <f t="shared" si="81"/>
        <v/>
      </c>
      <c r="CL90" s="2"/>
      <c r="CM90" s="2"/>
      <c r="CN90" s="2"/>
      <c r="CO90" s="322" t="str">
        <f t="shared" si="82"/>
        <v/>
      </c>
      <c r="CP90" s="323" t="str">
        <f t="shared" si="83"/>
        <v/>
      </c>
      <c r="CQ90" s="2"/>
      <c r="CR90" s="2"/>
      <c r="CS90" s="2"/>
      <c r="CT90" s="322" t="str">
        <f t="shared" si="84"/>
        <v/>
      </c>
      <c r="CU90" s="323" t="str">
        <f t="shared" si="85"/>
        <v/>
      </c>
      <c r="CV90" s="2"/>
      <c r="CW90" s="2"/>
      <c r="CX90" s="2"/>
      <c r="CY90" s="322" t="str">
        <f t="shared" si="86"/>
        <v/>
      </c>
      <c r="CZ90" s="323" t="str">
        <f t="shared" si="87"/>
        <v/>
      </c>
      <c r="DA90" s="2"/>
      <c r="DB90" s="2"/>
      <c r="DC90" s="2"/>
      <c r="DD90" s="322" t="str">
        <f t="shared" si="88"/>
        <v/>
      </c>
      <c r="DE90" s="323" t="str">
        <f t="shared" si="89"/>
        <v/>
      </c>
      <c r="DF90" s="2"/>
      <c r="DG90" s="2"/>
      <c r="DH90" s="2"/>
      <c r="DI90" s="322" t="str">
        <f t="shared" si="90"/>
        <v/>
      </c>
      <c r="DJ90" s="323" t="str">
        <f t="shared" si="91"/>
        <v/>
      </c>
      <c r="DK90" s="2"/>
      <c r="DL90" s="2"/>
      <c r="DM90" s="2"/>
      <c r="DN90" s="322" t="str">
        <f t="shared" si="92"/>
        <v/>
      </c>
      <c r="DO90" s="323" t="str">
        <f t="shared" si="93"/>
        <v/>
      </c>
      <c r="DP90" s="2"/>
      <c r="DQ90" s="2"/>
      <c r="DR90" s="2"/>
      <c r="DS90" s="322" t="str">
        <f t="shared" si="94"/>
        <v/>
      </c>
      <c r="DT90" s="323" t="str">
        <f t="shared" si="95"/>
        <v/>
      </c>
      <c r="DU90" s="2"/>
      <c r="DV90" s="2"/>
      <c r="DW90" s="2"/>
      <c r="DX90" s="322" t="str">
        <f t="shared" si="96"/>
        <v/>
      </c>
      <c r="DY90" s="323" t="str">
        <f t="shared" si="97"/>
        <v/>
      </c>
      <c r="DZ90" s="2"/>
      <c r="EA90" s="2"/>
      <c r="EB90" s="2"/>
      <c r="EC90" s="322" t="str">
        <f t="shared" si="98"/>
        <v/>
      </c>
      <c r="ED90" s="323" t="str">
        <f t="shared" si="99"/>
        <v/>
      </c>
      <c r="EE90" s="2"/>
      <c r="EF90" s="2"/>
      <c r="EG90" s="2"/>
      <c r="EH90" s="322" t="str">
        <f t="shared" si="100"/>
        <v/>
      </c>
      <c r="EI90" s="323" t="str">
        <f t="shared" si="101"/>
        <v/>
      </c>
      <c r="EJ90" s="2"/>
      <c r="EK90" s="2"/>
      <c r="EL90" s="2"/>
      <c r="EM90" s="2"/>
      <c r="EN90" s="2"/>
      <c r="EO90" s="2"/>
      <c r="EP90" s="2"/>
    </row>
    <row r="91" spans="1:146" ht="30" customHeight="1">
      <c r="A91" s="1"/>
      <c r="B91" s="306"/>
      <c r="C91" s="307"/>
      <c r="D91" s="46"/>
      <c r="E91" s="293"/>
      <c r="F91" s="262"/>
      <c r="G91" s="48"/>
      <c r="H91" s="16"/>
      <c r="I91" s="16"/>
      <c r="J91" s="49"/>
      <c r="K91" s="50"/>
      <c r="L91" s="49"/>
      <c r="M91" s="50"/>
      <c r="N91" s="50"/>
      <c r="O91" s="63" t="str">
        <f t="shared" si="51"/>
        <v/>
      </c>
      <c r="P91" s="2"/>
      <c r="Q91" s="2"/>
      <c r="R91" s="322" t="str">
        <f t="shared" si="52"/>
        <v/>
      </c>
      <c r="S91" s="323" t="str">
        <f t="shared" si="53"/>
        <v/>
      </c>
      <c r="T91" s="2"/>
      <c r="U91" s="2"/>
      <c r="V91" s="2"/>
      <c r="W91" s="322" t="str">
        <f t="shared" si="54"/>
        <v/>
      </c>
      <c r="X91" s="323" t="str">
        <f t="shared" si="55"/>
        <v/>
      </c>
      <c r="Y91" s="2"/>
      <c r="Z91" s="2"/>
      <c r="AA91" s="2"/>
      <c r="AB91" s="322" t="str">
        <f t="shared" si="56"/>
        <v/>
      </c>
      <c r="AC91" s="323" t="str">
        <f t="shared" si="57"/>
        <v/>
      </c>
      <c r="AD91" s="2"/>
      <c r="AE91" s="2"/>
      <c r="AF91" s="2"/>
      <c r="AG91" s="322" t="str">
        <f t="shared" si="58"/>
        <v/>
      </c>
      <c r="AH91" s="323" t="str">
        <f t="shared" si="59"/>
        <v/>
      </c>
      <c r="AI91" s="2"/>
      <c r="AJ91" s="2"/>
      <c r="AK91" s="2"/>
      <c r="AL91" s="322" t="str">
        <f t="shared" si="60"/>
        <v/>
      </c>
      <c r="AM91" s="323" t="str">
        <f t="shared" si="61"/>
        <v/>
      </c>
      <c r="AN91" s="2"/>
      <c r="AO91" s="2"/>
      <c r="AP91" s="2"/>
      <c r="AQ91" s="322" t="str">
        <f t="shared" si="62"/>
        <v/>
      </c>
      <c r="AR91" s="323" t="str">
        <f t="shared" si="63"/>
        <v/>
      </c>
      <c r="AS91" s="2"/>
      <c r="AT91" s="2"/>
      <c r="AU91" s="2"/>
      <c r="AV91" s="322" t="str">
        <f t="shared" si="64"/>
        <v/>
      </c>
      <c r="AW91" s="323" t="str">
        <f t="shared" si="65"/>
        <v/>
      </c>
      <c r="AX91" s="2"/>
      <c r="AY91" s="2"/>
      <c r="AZ91" s="2"/>
      <c r="BA91" s="322" t="str">
        <f t="shared" si="66"/>
        <v/>
      </c>
      <c r="BB91" s="323" t="str">
        <f t="shared" si="67"/>
        <v/>
      </c>
      <c r="BC91" s="2"/>
      <c r="BD91" s="2"/>
      <c r="BE91" s="2"/>
      <c r="BF91" s="322" t="str">
        <f t="shared" si="68"/>
        <v/>
      </c>
      <c r="BG91" s="323" t="str">
        <f t="shared" si="69"/>
        <v/>
      </c>
      <c r="BH91" s="2"/>
      <c r="BI91" s="2"/>
      <c r="BJ91" s="2"/>
      <c r="BK91" s="322" t="str">
        <f t="shared" si="70"/>
        <v/>
      </c>
      <c r="BL91" s="323" t="str">
        <f t="shared" si="71"/>
        <v/>
      </c>
      <c r="BM91" s="2"/>
      <c r="BN91" s="2"/>
      <c r="BO91" s="2"/>
      <c r="BP91" s="322" t="str">
        <f t="shared" si="72"/>
        <v/>
      </c>
      <c r="BQ91" s="323" t="str">
        <f t="shared" si="73"/>
        <v/>
      </c>
      <c r="BR91" s="2"/>
      <c r="BS91" s="2"/>
      <c r="BT91" s="2"/>
      <c r="BU91" s="322" t="str">
        <f t="shared" si="74"/>
        <v/>
      </c>
      <c r="BV91" s="323" t="str">
        <f t="shared" si="75"/>
        <v/>
      </c>
      <c r="BW91" s="2"/>
      <c r="BX91" s="2"/>
      <c r="BY91" s="2"/>
      <c r="BZ91" s="322" t="str">
        <f t="shared" si="76"/>
        <v/>
      </c>
      <c r="CA91" s="323" t="str">
        <f t="shared" si="77"/>
        <v/>
      </c>
      <c r="CB91" s="2"/>
      <c r="CC91" s="2"/>
      <c r="CD91" s="2"/>
      <c r="CE91" s="322" t="str">
        <f t="shared" si="78"/>
        <v/>
      </c>
      <c r="CF91" s="323" t="str">
        <f t="shared" si="79"/>
        <v/>
      </c>
      <c r="CG91" s="2"/>
      <c r="CH91" s="2"/>
      <c r="CI91" s="2"/>
      <c r="CJ91" s="322" t="str">
        <f t="shared" si="80"/>
        <v/>
      </c>
      <c r="CK91" s="323" t="str">
        <f t="shared" si="81"/>
        <v/>
      </c>
      <c r="CL91" s="2"/>
      <c r="CM91" s="2"/>
      <c r="CN91" s="2"/>
      <c r="CO91" s="322" t="str">
        <f t="shared" si="82"/>
        <v/>
      </c>
      <c r="CP91" s="323" t="str">
        <f t="shared" si="83"/>
        <v/>
      </c>
      <c r="CQ91" s="2"/>
      <c r="CR91" s="2"/>
      <c r="CS91" s="2"/>
      <c r="CT91" s="322" t="str">
        <f t="shared" si="84"/>
        <v/>
      </c>
      <c r="CU91" s="323" t="str">
        <f t="shared" si="85"/>
        <v/>
      </c>
      <c r="CV91" s="2"/>
      <c r="CW91" s="2"/>
      <c r="CX91" s="2"/>
      <c r="CY91" s="322" t="str">
        <f t="shared" si="86"/>
        <v/>
      </c>
      <c r="CZ91" s="323" t="str">
        <f t="shared" si="87"/>
        <v/>
      </c>
      <c r="DA91" s="2"/>
      <c r="DB91" s="2"/>
      <c r="DC91" s="2"/>
      <c r="DD91" s="322" t="str">
        <f t="shared" si="88"/>
        <v/>
      </c>
      <c r="DE91" s="323" t="str">
        <f t="shared" si="89"/>
        <v/>
      </c>
      <c r="DF91" s="2"/>
      <c r="DG91" s="2"/>
      <c r="DH91" s="2"/>
      <c r="DI91" s="322" t="str">
        <f t="shared" si="90"/>
        <v/>
      </c>
      <c r="DJ91" s="323" t="str">
        <f t="shared" si="91"/>
        <v/>
      </c>
      <c r="DK91" s="2"/>
      <c r="DL91" s="2"/>
      <c r="DM91" s="2"/>
      <c r="DN91" s="322" t="str">
        <f t="shared" si="92"/>
        <v/>
      </c>
      <c r="DO91" s="323" t="str">
        <f t="shared" si="93"/>
        <v/>
      </c>
      <c r="DP91" s="2"/>
      <c r="DQ91" s="2"/>
      <c r="DR91" s="2"/>
      <c r="DS91" s="322" t="str">
        <f t="shared" si="94"/>
        <v/>
      </c>
      <c r="DT91" s="323" t="str">
        <f t="shared" si="95"/>
        <v/>
      </c>
      <c r="DU91" s="2"/>
      <c r="DV91" s="2"/>
      <c r="DW91" s="2"/>
      <c r="DX91" s="322" t="str">
        <f t="shared" si="96"/>
        <v/>
      </c>
      <c r="DY91" s="323" t="str">
        <f t="shared" si="97"/>
        <v/>
      </c>
      <c r="DZ91" s="2"/>
      <c r="EA91" s="2"/>
      <c r="EB91" s="2"/>
      <c r="EC91" s="322" t="str">
        <f t="shared" si="98"/>
        <v/>
      </c>
      <c r="ED91" s="323" t="str">
        <f t="shared" si="99"/>
        <v/>
      </c>
      <c r="EE91" s="2"/>
      <c r="EF91" s="2"/>
      <c r="EG91" s="2"/>
      <c r="EH91" s="322" t="str">
        <f t="shared" si="100"/>
        <v/>
      </c>
      <c r="EI91" s="323" t="str">
        <f t="shared" si="101"/>
        <v/>
      </c>
      <c r="EJ91" s="2"/>
      <c r="EK91" s="2"/>
      <c r="EL91" s="2"/>
      <c r="EM91" s="2"/>
      <c r="EN91" s="2"/>
      <c r="EO91" s="2"/>
      <c r="EP91" s="2"/>
    </row>
    <row r="92" spans="1:146" ht="30" customHeight="1">
      <c r="A92" s="1"/>
      <c r="B92" s="306"/>
      <c r="C92" s="307"/>
      <c r="D92" s="46"/>
      <c r="E92" s="293"/>
      <c r="F92" s="262"/>
      <c r="G92" s="48"/>
      <c r="H92" s="16"/>
      <c r="I92" s="16"/>
      <c r="J92" s="49"/>
      <c r="K92" s="50"/>
      <c r="L92" s="49"/>
      <c r="M92" s="50"/>
      <c r="N92" s="50"/>
      <c r="O92" s="63" t="str">
        <f t="shared" si="51"/>
        <v/>
      </c>
      <c r="P92" s="2"/>
      <c r="Q92" s="2"/>
      <c r="R92" s="322" t="str">
        <f t="shared" si="52"/>
        <v/>
      </c>
      <c r="S92" s="323" t="str">
        <f t="shared" si="53"/>
        <v/>
      </c>
      <c r="T92" s="2"/>
      <c r="U92" s="2"/>
      <c r="V92" s="2"/>
      <c r="W92" s="322" t="str">
        <f t="shared" si="54"/>
        <v/>
      </c>
      <c r="X92" s="323" t="str">
        <f t="shared" si="55"/>
        <v/>
      </c>
      <c r="Y92" s="2"/>
      <c r="Z92" s="2"/>
      <c r="AA92" s="2"/>
      <c r="AB92" s="322" t="str">
        <f t="shared" si="56"/>
        <v/>
      </c>
      <c r="AC92" s="323" t="str">
        <f t="shared" si="57"/>
        <v/>
      </c>
      <c r="AD92" s="2"/>
      <c r="AE92" s="2"/>
      <c r="AF92" s="2"/>
      <c r="AG92" s="322" t="str">
        <f t="shared" si="58"/>
        <v/>
      </c>
      <c r="AH92" s="323" t="str">
        <f t="shared" si="59"/>
        <v/>
      </c>
      <c r="AI92" s="2"/>
      <c r="AJ92" s="2"/>
      <c r="AK92" s="2"/>
      <c r="AL92" s="322" t="str">
        <f t="shared" si="60"/>
        <v/>
      </c>
      <c r="AM92" s="323" t="str">
        <f t="shared" si="61"/>
        <v/>
      </c>
      <c r="AN92" s="2"/>
      <c r="AO92" s="2"/>
      <c r="AP92" s="2"/>
      <c r="AQ92" s="322" t="str">
        <f t="shared" si="62"/>
        <v/>
      </c>
      <c r="AR92" s="323" t="str">
        <f t="shared" si="63"/>
        <v/>
      </c>
      <c r="AS92" s="2"/>
      <c r="AT92" s="2"/>
      <c r="AU92" s="2"/>
      <c r="AV92" s="322" t="str">
        <f t="shared" si="64"/>
        <v/>
      </c>
      <c r="AW92" s="323" t="str">
        <f t="shared" si="65"/>
        <v/>
      </c>
      <c r="AX92" s="2"/>
      <c r="AY92" s="2"/>
      <c r="AZ92" s="2"/>
      <c r="BA92" s="322" t="str">
        <f t="shared" si="66"/>
        <v/>
      </c>
      <c r="BB92" s="323" t="str">
        <f t="shared" si="67"/>
        <v/>
      </c>
      <c r="BC92" s="2"/>
      <c r="BD92" s="2"/>
      <c r="BE92" s="2"/>
      <c r="BF92" s="322" t="str">
        <f t="shared" si="68"/>
        <v/>
      </c>
      <c r="BG92" s="323" t="str">
        <f t="shared" si="69"/>
        <v/>
      </c>
      <c r="BH92" s="2"/>
      <c r="BI92" s="2"/>
      <c r="BJ92" s="2"/>
      <c r="BK92" s="322" t="str">
        <f t="shared" si="70"/>
        <v/>
      </c>
      <c r="BL92" s="323" t="str">
        <f t="shared" si="71"/>
        <v/>
      </c>
      <c r="BM92" s="2"/>
      <c r="BN92" s="2"/>
      <c r="BO92" s="2"/>
      <c r="BP92" s="322" t="str">
        <f t="shared" si="72"/>
        <v/>
      </c>
      <c r="BQ92" s="323" t="str">
        <f t="shared" si="73"/>
        <v/>
      </c>
      <c r="BR92" s="2"/>
      <c r="BS92" s="2"/>
      <c r="BT92" s="2"/>
      <c r="BU92" s="322" t="str">
        <f t="shared" si="74"/>
        <v/>
      </c>
      <c r="BV92" s="323" t="str">
        <f t="shared" si="75"/>
        <v/>
      </c>
      <c r="BW92" s="2"/>
      <c r="BX92" s="2"/>
      <c r="BY92" s="2"/>
      <c r="BZ92" s="322" t="str">
        <f t="shared" si="76"/>
        <v/>
      </c>
      <c r="CA92" s="323" t="str">
        <f t="shared" si="77"/>
        <v/>
      </c>
      <c r="CB92" s="2"/>
      <c r="CC92" s="2"/>
      <c r="CD92" s="2"/>
      <c r="CE92" s="322" t="str">
        <f t="shared" si="78"/>
        <v/>
      </c>
      <c r="CF92" s="323" t="str">
        <f t="shared" si="79"/>
        <v/>
      </c>
      <c r="CG92" s="2"/>
      <c r="CH92" s="2"/>
      <c r="CI92" s="2"/>
      <c r="CJ92" s="322" t="str">
        <f t="shared" si="80"/>
        <v/>
      </c>
      <c r="CK92" s="323" t="str">
        <f t="shared" si="81"/>
        <v/>
      </c>
      <c r="CL92" s="2"/>
      <c r="CM92" s="2"/>
      <c r="CN92" s="2"/>
      <c r="CO92" s="322" t="str">
        <f t="shared" si="82"/>
        <v/>
      </c>
      <c r="CP92" s="323" t="str">
        <f t="shared" si="83"/>
        <v/>
      </c>
      <c r="CQ92" s="2"/>
      <c r="CR92" s="2"/>
      <c r="CS92" s="2"/>
      <c r="CT92" s="322" t="str">
        <f t="shared" si="84"/>
        <v/>
      </c>
      <c r="CU92" s="323" t="str">
        <f t="shared" si="85"/>
        <v/>
      </c>
      <c r="CV92" s="2"/>
      <c r="CW92" s="2"/>
      <c r="CX92" s="2"/>
      <c r="CY92" s="322" t="str">
        <f t="shared" si="86"/>
        <v/>
      </c>
      <c r="CZ92" s="323" t="str">
        <f t="shared" si="87"/>
        <v/>
      </c>
      <c r="DA92" s="2"/>
      <c r="DB92" s="2"/>
      <c r="DC92" s="2"/>
      <c r="DD92" s="322" t="str">
        <f t="shared" si="88"/>
        <v/>
      </c>
      <c r="DE92" s="323" t="str">
        <f t="shared" si="89"/>
        <v/>
      </c>
      <c r="DF92" s="2"/>
      <c r="DG92" s="2"/>
      <c r="DH92" s="2"/>
      <c r="DI92" s="322" t="str">
        <f t="shared" si="90"/>
        <v/>
      </c>
      <c r="DJ92" s="323" t="str">
        <f t="shared" si="91"/>
        <v/>
      </c>
      <c r="DK92" s="2"/>
      <c r="DL92" s="2"/>
      <c r="DM92" s="2"/>
      <c r="DN92" s="322" t="str">
        <f t="shared" si="92"/>
        <v/>
      </c>
      <c r="DO92" s="323" t="str">
        <f t="shared" si="93"/>
        <v/>
      </c>
      <c r="DP92" s="2"/>
      <c r="DQ92" s="2"/>
      <c r="DR92" s="2"/>
      <c r="DS92" s="322" t="str">
        <f t="shared" si="94"/>
        <v/>
      </c>
      <c r="DT92" s="323" t="str">
        <f t="shared" si="95"/>
        <v/>
      </c>
      <c r="DU92" s="2"/>
      <c r="DV92" s="2"/>
      <c r="DW92" s="2"/>
      <c r="DX92" s="322" t="str">
        <f t="shared" si="96"/>
        <v/>
      </c>
      <c r="DY92" s="323" t="str">
        <f t="shared" si="97"/>
        <v/>
      </c>
      <c r="DZ92" s="2"/>
      <c r="EA92" s="2"/>
      <c r="EB92" s="2"/>
      <c r="EC92" s="322" t="str">
        <f t="shared" si="98"/>
        <v/>
      </c>
      <c r="ED92" s="323" t="str">
        <f t="shared" si="99"/>
        <v/>
      </c>
      <c r="EE92" s="2"/>
      <c r="EF92" s="2"/>
      <c r="EG92" s="2"/>
      <c r="EH92" s="322" t="str">
        <f t="shared" si="100"/>
        <v/>
      </c>
      <c r="EI92" s="323" t="str">
        <f t="shared" si="101"/>
        <v/>
      </c>
      <c r="EJ92" s="2"/>
      <c r="EK92" s="2"/>
      <c r="EL92" s="2"/>
      <c r="EM92" s="2"/>
      <c r="EN92" s="2"/>
      <c r="EO92" s="2"/>
      <c r="EP92" s="2"/>
    </row>
    <row r="93" spans="1:146" ht="30" customHeight="1">
      <c r="A93" s="1"/>
      <c r="B93" s="306"/>
      <c r="C93" s="307"/>
      <c r="D93" s="46"/>
      <c r="E93" s="293"/>
      <c r="F93" s="262"/>
      <c r="G93" s="48"/>
      <c r="H93" s="16"/>
      <c r="I93" s="16"/>
      <c r="J93" s="49"/>
      <c r="K93" s="50"/>
      <c r="L93" s="49"/>
      <c r="M93" s="50"/>
      <c r="N93" s="50"/>
      <c r="O93" s="63" t="str">
        <f t="shared" si="51"/>
        <v/>
      </c>
      <c r="P93" s="2"/>
      <c r="Q93" s="2"/>
      <c r="R93" s="322" t="str">
        <f t="shared" si="52"/>
        <v/>
      </c>
      <c r="S93" s="323" t="str">
        <f t="shared" si="53"/>
        <v/>
      </c>
      <c r="T93" s="2"/>
      <c r="U93" s="2"/>
      <c r="V93" s="2"/>
      <c r="W93" s="322" t="str">
        <f t="shared" si="54"/>
        <v/>
      </c>
      <c r="X93" s="323" t="str">
        <f t="shared" si="55"/>
        <v/>
      </c>
      <c r="Y93" s="2"/>
      <c r="Z93" s="2"/>
      <c r="AA93" s="2"/>
      <c r="AB93" s="322" t="str">
        <f t="shared" si="56"/>
        <v/>
      </c>
      <c r="AC93" s="323" t="str">
        <f t="shared" si="57"/>
        <v/>
      </c>
      <c r="AD93" s="2"/>
      <c r="AE93" s="2"/>
      <c r="AF93" s="2"/>
      <c r="AG93" s="322" t="str">
        <f t="shared" si="58"/>
        <v/>
      </c>
      <c r="AH93" s="323" t="str">
        <f t="shared" si="59"/>
        <v/>
      </c>
      <c r="AI93" s="2"/>
      <c r="AJ93" s="2"/>
      <c r="AK93" s="2"/>
      <c r="AL93" s="322" t="str">
        <f t="shared" si="60"/>
        <v/>
      </c>
      <c r="AM93" s="323" t="str">
        <f t="shared" si="61"/>
        <v/>
      </c>
      <c r="AN93" s="2"/>
      <c r="AO93" s="2"/>
      <c r="AP93" s="2"/>
      <c r="AQ93" s="322" t="str">
        <f t="shared" si="62"/>
        <v/>
      </c>
      <c r="AR93" s="323" t="str">
        <f t="shared" si="63"/>
        <v/>
      </c>
      <c r="AS93" s="2"/>
      <c r="AT93" s="2"/>
      <c r="AU93" s="2"/>
      <c r="AV93" s="322" t="str">
        <f t="shared" si="64"/>
        <v/>
      </c>
      <c r="AW93" s="323" t="str">
        <f t="shared" si="65"/>
        <v/>
      </c>
      <c r="AX93" s="2"/>
      <c r="AY93" s="2"/>
      <c r="AZ93" s="2"/>
      <c r="BA93" s="322" t="str">
        <f t="shared" si="66"/>
        <v/>
      </c>
      <c r="BB93" s="323" t="str">
        <f t="shared" si="67"/>
        <v/>
      </c>
      <c r="BC93" s="2"/>
      <c r="BD93" s="2"/>
      <c r="BE93" s="2"/>
      <c r="BF93" s="322" t="str">
        <f t="shared" si="68"/>
        <v/>
      </c>
      <c r="BG93" s="323" t="str">
        <f t="shared" si="69"/>
        <v/>
      </c>
      <c r="BH93" s="2"/>
      <c r="BI93" s="2"/>
      <c r="BJ93" s="2"/>
      <c r="BK93" s="322" t="str">
        <f t="shared" si="70"/>
        <v/>
      </c>
      <c r="BL93" s="323" t="str">
        <f t="shared" si="71"/>
        <v/>
      </c>
      <c r="BM93" s="2"/>
      <c r="BN93" s="2"/>
      <c r="BO93" s="2"/>
      <c r="BP93" s="322" t="str">
        <f t="shared" si="72"/>
        <v/>
      </c>
      <c r="BQ93" s="323" t="str">
        <f t="shared" si="73"/>
        <v/>
      </c>
      <c r="BR93" s="2"/>
      <c r="BS93" s="2"/>
      <c r="BT93" s="2"/>
      <c r="BU93" s="322" t="str">
        <f t="shared" si="74"/>
        <v/>
      </c>
      <c r="BV93" s="323" t="str">
        <f t="shared" si="75"/>
        <v/>
      </c>
      <c r="BW93" s="2"/>
      <c r="BX93" s="2"/>
      <c r="BY93" s="2"/>
      <c r="BZ93" s="322" t="str">
        <f t="shared" si="76"/>
        <v/>
      </c>
      <c r="CA93" s="323" t="str">
        <f t="shared" si="77"/>
        <v/>
      </c>
      <c r="CB93" s="2"/>
      <c r="CC93" s="2"/>
      <c r="CD93" s="2"/>
      <c r="CE93" s="322" t="str">
        <f t="shared" si="78"/>
        <v/>
      </c>
      <c r="CF93" s="323" t="str">
        <f t="shared" si="79"/>
        <v/>
      </c>
      <c r="CG93" s="2"/>
      <c r="CH93" s="2"/>
      <c r="CI93" s="2"/>
      <c r="CJ93" s="322" t="str">
        <f t="shared" si="80"/>
        <v/>
      </c>
      <c r="CK93" s="323" t="str">
        <f t="shared" si="81"/>
        <v/>
      </c>
      <c r="CL93" s="2"/>
      <c r="CM93" s="2"/>
      <c r="CN93" s="2"/>
      <c r="CO93" s="322" t="str">
        <f t="shared" si="82"/>
        <v/>
      </c>
      <c r="CP93" s="323" t="str">
        <f t="shared" si="83"/>
        <v/>
      </c>
      <c r="CQ93" s="2"/>
      <c r="CR93" s="2"/>
      <c r="CS93" s="2"/>
      <c r="CT93" s="322" t="str">
        <f t="shared" si="84"/>
        <v/>
      </c>
      <c r="CU93" s="323" t="str">
        <f t="shared" si="85"/>
        <v/>
      </c>
      <c r="CV93" s="2"/>
      <c r="CW93" s="2"/>
      <c r="CX93" s="2"/>
      <c r="CY93" s="322" t="str">
        <f t="shared" si="86"/>
        <v/>
      </c>
      <c r="CZ93" s="323" t="str">
        <f t="shared" si="87"/>
        <v/>
      </c>
      <c r="DA93" s="2"/>
      <c r="DB93" s="2"/>
      <c r="DC93" s="2"/>
      <c r="DD93" s="322" t="str">
        <f t="shared" si="88"/>
        <v/>
      </c>
      <c r="DE93" s="323" t="str">
        <f t="shared" si="89"/>
        <v/>
      </c>
      <c r="DF93" s="2"/>
      <c r="DG93" s="2"/>
      <c r="DH93" s="2"/>
      <c r="DI93" s="322" t="str">
        <f t="shared" si="90"/>
        <v/>
      </c>
      <c r="DJ93" s="323" t="str">
        <f t="shared" si="91"/>
        <v/>
      </c>
      <c r="DK93" s="2"/>
      <c r="DL93" s="2"/>
      <c r="DM93" s="2"/>
      <c r="DN93" s="322" t="str">
        <f t="shared" si="92"/>
        <v/>
      </c>
      <c r="DO93" s="323" t="str">
        <f t="shared" si="93"/>
        <v/>
      </c>
      <c r="DP93" s="2"/>
      <c r="DQ93" s="2"/>
      <c r="DR93" s="2"/>
      <c r="DS93" s="322" t="str">
        <f t="shared" si="94"/>
        <v/>
      </c>
      <c r="DT93" s="323" t="str">
        <f t="shared" si="95"/>
        <v/>
      </c>
      <c r="DU93" s="2"/>
      <c r="DV93" s="2"/>
      <c r="DW93" s="2"/>
      <c r="DX93" s="322" t="str">
        <f t="shared" si="96"/>
        <v/>
      </c>
      <c r="DY93" s="323" t="str">
        <f t="shared" si="97"/>
        <v/>
      </c>
      <c r="DZ93" s="2"/>
      <c r="EA93" s="2"/>
      <c r="EB93" s="2"/>
      <c r="EC93" s="322" t="str">
        <f t="shared" si="98"/>
        <v/>
      </c>
      <c r="ED93" s="323" t="str">
        <f t="shared" si="99"/>
        <v/>
      </c>
      <c r="EE93" s="2"/>
      <c r="EF93" s="2"/>
      <c r="EG93" s="2"/>
      <c r="EH93" s="322" t="str">
        <f t="shared" si="100"/>
        <v/>
      </c>
      <c r="EI93" s="323" t="str">
        <f t="shared" si="101"/>
        <v/>
      </c>
      <c r="EJ93" s="2"/>
      <c r="EK93" s="2"/>
      <c r="EL93" s="2"/>
      <c r="EM93" s="2"/>
      <c r="EN93" s="2"/>
      <c r="EO93" s="2"/>
      <c r="EP93" s="2"/>
    </row>
    <row r="94" spans="1:146" ht="30" customHeight="1">
      <c r="A94" s="1"/>
      <c r="B94" s="306"/>
      <c r="C94" s="307"/>
      <c r="D94" s="46"/>
      <c r="E94" s="293"/>
      <c r="F94" s="262"/>
      <c r="G94" s="48"/>
      <c r="H94" s="16"/>
      <c r="I94" s="16"/>
      <c r="J94" s="49"/>
      <c r="K94" s="50"/>
      <c r="L94" s="49"/>
      <c r="M94" s="50"/>
      <c r="N94" s="50"/>
      <c r="O94" s="63" t="str">
        <f t="shared" si="51"/>
        <v/>
      </c>
      <c r="P94" s="2"/>
      <c r="Q94" s="2"/>
      <c r="R94" s="322" t="str">
        <f t="shared" si="52"/>
        <v/>
      </c>
      <c r="S94" s="323" t="str">
        <f t="shared" si="53"/>
        <v/>
      </c>
      <c r="T94" s="2"/>
      <c r="U94" s="2"/>
      <c r="V94" s="2"/>
      <c r="W94" s="322" t="str">
        <f t="shared" si="54"/>
        <v/>
      </c>
      <c r="X94" s="323" t="str">
        <f t="shared" si="55"/>
        <v/>
      </c>
      <c r="Y94" s="2"/>
      <c r="Z94" s="2"/>
      <c r="AA94" s="2"/>
      <c r="AB94" s="322" t="str">
        <f t="shared" si="56"/>
        <v/>
      </c>
      <c r="AC94" s="323" t="str">
        <f t="shared" si="57"/>
        <v/>
      </c>
      <c r="AD94" s="2"/>
      <c r="AE94" s="2"/>
      <c r="AF94" s="2"/>
      <c r="AG94" s="322" t="str">
        <f t="shared" si="58"/>
        <v/>
      </c>
      <c r="AH94" s="323" t="str">
        <f t="shared" si="59"/>
        <v/>
      </c>
      <c r="AI94" s="2"/>
      <c r="AJ94" s="2"/>
      <c r="AK94" s="2"/>
      <c r="AL94" s="322" t="str">
        <f t="shared" si="60"/>
        <v/>
      </c>
      <c r="AM94" s="323" t="str">
        <f t="shared" si="61"/>
        <v/>
      </c>
      <c r="AN94" s="2"/>
      <c r="AO94" s="2"/>
      <c r="AP94" s="2"/>
      <c r="AQ94" s="322" t="str">
        <f t="shared" si="62"/>
        <v/>
      </c>
      <c r="AR94" s="323" t="str">
        <f t="shared" si="63"/>
        <v/>
      </c>
      <c r="AS94" s="2"/>
      <c r="AT94" s="2"/>
      <c r="AU94" s="2"/>
      <c r="AV94" s="322" t="str">
        <f t="shared" si="64"/>
        <v/>
      </c>
      <c r="AW94" s="323" t="str">
        <f t="shared" si="65"/>
        <v/>
      </c>
      <c r="AX94" s="2"/>
      <c r="AY94" s="2"/>
      <c r="AZ94" s="2"/>
      <c r="BA94" s="322" t="str">
        <f t="shared" si="66"/>
        <v/>
      </c>
      <c r="BB94" s="323" t="str">
        <f t="shared" si="67"/>
        <v/>
      </c>
      <c r="BC94" s="2"/>
      <c r="BD94" s="2"/>
      <c r="BE94" s="2"/>
      <c r="BF94" s="322" t="str">
        <f t="shared" si="68"/>
        <v/>
      </c>
      <c r="BG94" s="323" t="str">
        <f t="shared" si="69"/>
        <v/>
      </c>
      <c r="BH94" s="2"/>
      <c r="BI94" s="2"/>
      <c r="BJ94" s="2"/>
      <c r="BK94" s="322" t="str">
        <f t="shared" si="70"/>
        <v/>
      </c>
      <c r="BL94" s="323" t="str">
        <f t="shared" si="71"/>
        <v/>
      </c>
      <c r="BM94" s="2"/>
      <c r="BN94" s="2"/>
      <c r="BO94" s="2"/>
      <c r="BP94" s="322" t="str">
        <f t="shared" si="72"/>
        <v/>
      </c>
      <c r="BQ94" s="323" t="str">
        <f t="shared" si="73"/>
        <v/>
      </c>
      <c r="BR94" s="2"/>
      <c r="BS94" s="2"/>
      <c r="BT94" s="2"/>
      <c r="BU94" s="322" t="str">
        <f t="shared" si="74"/>
        <v/>
      </c>
      <c r="BV94" s="323" t="str">
        <f t="shared" si="75"/>
        <v/>
      </c>
      <c r="BW94" s="2"/>
      <c r="BX94" s="2"/>
      <c r="BY94" s="2"/>
      <c r="BZ94" s="322" t="str">
        <f t="shared" si="76"/>
        <v/>
      </c>
      <c r="CA94" s="323" t="str">
        <f t="shared" si="77"/>
        <v/>
      </c>
      <c r="CB94" s="2"/>
      <c r="CC94" s="2"/>
      <c r="CD94" s="2"/>
      <c r="CE94" s="322" t="str">
        <f t="shared" si="78"/>
        <v/>
      </c>
      <c r="CF94" s="323" t="str">
        <f t="shared" si="79"/>
        <v/>
      </c>
      <c r="CG94" s="2"/>
      <c r="CH94" s="2"/>
      <c r="CI94" s="2"/>
      <c r="CJ94" s="322" t="str">
        <f t="shared" si="80"/>
        <v/>
      </c>
      <c r="CK94" s="323" t="str">
        <f t="shared" si="81"/>
        <v/>
      </c>
      <c r="CL94" s="2"/>
      <c r="CM94" s="2"/>
      <c r="CN94" s="2"/>
      <c r="CO94" s="322" t="str">
        <f t="shared" si="82"/>
        <v/>
      </c>
      <c r="CP94" s="323" t="str">
        <f t="shared" si="83"/>
        <v/>
      </c>
      <c r="CQ94" s="2"/>
      <c r="CR94" s="2"/>
      <c r="CS94" s="2"/>
      <c r="CT94" s="322" t="str">
        <f t="shared" si="84"/>
        <v/>
      </c>
      <c r="CU94" s="323" t="str">
        <f t="shared" si="85"/>
        <v/>
      </c>
      <c r="CV94" s="2"/>
      <c r="CW94" s="2"/>
      <c r="CX94" s="2"/>
      <c r="CY94" s="322" t="str">
        <f t="shared" si="86"/>
        <v/>
      </c>
      <c r="CZ94" s="323" t="str">
        <f t="shared" si="87"/>
        <v/>
      </c>
      <c r="DA94" s="2"/>
      <c r="DB94" s="2"/>
      <c r="DC94" s="2"/>
      <c r="DD94" s="322" t="str">
        <f t="shared" si="88"/>
        <v/>
      </c>
      <c r="DE94" s="323" t="str">
        <f t="shared" si="89"/>
        <v/>
      </c>
      <c r="DF94" s="2"/>
      <c r="DG94" s="2"/>
      <c r="DH94" s="2"/>
      <c r="DI94" s="322" t="str">
        <f t="shared" si="90"/>
        <v/>
      </c>
      <c r="DJ94" s="323" t="str">
        <f t="shared" si="91"/>
        <v/>
      </c>
      <c r="DK94" s="2"/>
      <c r="DL94" s="2"/>
      <c r="DM94" s="2"/>
      <c r="DN94" s="322" t="str">
        <f t="shared" si="92"/>
        <v/>
      </c>
      <c r="DO94" s="323" t="str">
        <f t="shared" si="93"/>
        <v/>
      </c>
      <c r="DP94" s="2"/>
      <c r="DQ94" s="2"/>
      <c r="DR94" s="2"/>
      <c r="DS94" s="322" t="str">
        <f t="shared" si="94"/>
        <v/>
      </c>
      <c r="DT94" s="323" t="str">
        <f t="shared" si="95"/>
        <v/>
      </c>
      <c r="DU94" s="2"/>
      <c r="DV94" s="2"/>
      <c r="DW94" s="2"/>
      <c r="DX94" s="322" t="str">
        <f t="shared" si="96"/>
        <v/>
      </c>
      <c r="DY94" s="323" t="str">
        <f t="shared" si="97"/>
        <v/>
      </c>
      <c r="DZ94" s="2"/>
      <c r="EA94" s="2"/>
      <c r="EB94" s="2"/>
      <c r="EC94" s="322" t="str">
        <f t="shared" si="98"/>
        <v/>
      </c>
      <c r="ED94" s="323" t="str">
        <f t="shared" si="99"/>
        <v/>
      </c>
      <c r="EE94" s="2"/>
      <c r="EF94" s="2"/>
      <c r="EG94" s="2"/>
      <c r="EH94" s="322" t="str">
        <f t="shared" si="100"/>
        <v/>
      </c>
      <c r="EI94" s="323" t="str">
        <f t="shared" si="101"/>
        <v/>
      </c>
      <c r="EJ94" s="2"/>
      <c r="EK94" s="2"/>
      <c r="EL94" s="2"/>
      <c r="EM94" s="2"/>
      <c r="EN94" s="2"/>
      <c r="EO94" s="2"/>
      <c r="EP94" s="2"/>
    </row>
    <row r="95" spans="1:146" ht="30" customHeight="1">
      <c r="A95" s="1"/>
      <c r="B95" s="306"/>
      <c r="C95" s="307"/>
      <c r="D95" s="46"/>
      <c r="E95" s="293"/>
      <c r="F95" s="262"/>
      <c r="G95" s="48"/>
      <c r="H95" s="16"/>
      <c r="I95" s="16"/>
      <c r="J95" s="49"/>
      <c r="K95" s="50"/>
      <c r="L95" s="49"/>
      <c r="M95" s="50"/>
      <c r="N95" s="50"/>
      <c r="O95" s="63" t="str">
        <f t="shared" si="51"/>
        <v/>
      </c>
      <c r="P95" s="2"/>
      <c r="Q95" s="2"/>
      <c r="R95" s="322" t="str">
        <f t="shared" si="52"/>
        <v/>
      </c>
      <c r="S95" s="323" t="str">
        <f t="shared" si="53"/>
        <v/>
      </c>
      <c r="T95" s="2"/>
      <c r="U95" s="2"/>
      <c r="V95" s="2"/>
      <c r="W95" s="322" t="str">
        <f t="shared" si="54"/>
        <v/>
      </c>
      <c r="X95" s="323" t="str">
        <f t="shared" si="55"/>
        <v/>
      </c>
      <c r="Y95" s="2"/>
      <c r="Z95" s="2"/>
      <c r="AA95" s="2"/>
      <c r="AB95" s="322" t="str">
        <f t="shared" si="56"/>
        <v/>
      </c>
      <c r="AC95" s="323" t="str">
        <f t="shared" si="57"/>
        <v/>
      </c>
      <c r="AD95" s="2"/>
      <c r="AE95" s="2"/>
      <c r="AF95" s="2"/>
      <c r="AG95" s="322" t="str">
        <f t="shared" si="58"/>
        <v/>
      </c>
      <c r="AH95" s="323" t="str">
        <f t="shared" si="59"/>
        <v/>
      </c>
      <c r="AI95" s="2"/>
      <c r="AJ95" s="2"/>
      <c r="AK95" s="2"/>
      <c r="AL95" s="322" t="str">
        <f t="shared" si="60"/>
        <v/>
      </c>
      <c r="AM95" s="323" t="str">
        <f t="shared" si="61"/>
        <v/>
      </c>
      <c r="AN95" s="2"/>
      <c r="AO95" s="2"/>
      <c r="AP95" s="2"/>
      <c r="AQ95" s="322" t="str">
        <f t="shared" si="62"/>
        <v/>
      </c>
      <c r="AR95" s="323" t="str">
        <f t="shared" si="63"/>
        <v/>
      </c>
      <c r="AS95" s="2"/>
      <c r="AT95" s="2"/>
      <c r="AU95" s="2"/>
      <c r="AV95" s="322" t="str">
        <f t="shared" si="64"/>
        <v/>
      </c>
      <c r="AW95" s="323" t="str">
        <f t="shared" si="65"/>
        <v/>
      </c>
      <c r="AX95" s="2"/>
      <c r="AY95" s="2"/>
      <c r="AZ95" s="2"/>
      <c r="BA95" s="322" t="str">
        <f t="shared" si="66"/>
        <v/>
      </c>
      <c r="BB95" s="323" t="str">
        <f t="shared" si="67"/>
        <v/>
      </c>
      <c r="BC95" s="2"/>
      <c r="BD95" s="2"/>
      <c r="BE95" s="2"/>
      <c r="BF95" s="322" t="str">
        <f t="shared" si="68"/>
        <v/>
      </c>
      <c r="BG95" s="323" t="str">
        <f t="shared" si="69"/>
        <v/>
      </c>
      <c r="BH95" s="2"/>
      <c r="BI95" s="2"/>
      <c r="BJ95" s="2"/>
      <c r="BK95" s="322" t="str">
        <f t="shared" si="70"/>
        <v/>
      </c>
      <c r="BL95" s="323" t="str">
        <f t="shared" si="71"/>
        <v/>
      </c>
      <c r="BM95" s="2"/>
      <c r="BN95" s="2"/>
      <c r="BO95" s="2"/>
      <c r="BP95" s="322" t="str">
        <f t="shared" si="72"/>
        <v/>
      </c>
      <c r="BQ95" s="323" t="str">
        <f t="shared" si="73"/>
        <v/>
      </c>
      <c r="BR95" s="2"/>
      <c r="BS95" s="2"/>
      <c r="BT95" s="2"/>
      <c r="BU95" s="322" t="str">
        <f t="shared" si="74"/>
        <v/>
      </c>
      <c r="BV95" s="323" t="str">
        <f t="shared" si="75"/>
        <v/>
      </c>
      <c r="BW95" s="2"/>
      <c r="BX95" s="2"/>
      <c r="BY95" s="2"/>
      <c r="BZ95" s="322" t="str">
        <f t="shared" si="76"/>
        <v/>
      </c>
      <c r="CA95" s="323" t="str">
        <f t="shared" si="77"/>
        <v/>
      </c>
      <c r="CB95" s="2"/>
      <c r="CC95" s="2"/>
      <c r="CD95" s="2"/>
      <c r="CE95" s="322" t="str">
        <f t="shared" si="78"/>
        <v/>
      </c>
      <c r="CF95" s="323" t="str">
        <f t="shared" si="79"/>
        <v/>
      </c>
      <c r="CG95" s="2"/>
      <c r="CH95" s="2"/>
      <c r="CI95" s="2"/>
      <c r="CJ95" s="322" t="str">
        <f t="shared" si="80"/>
        <v/>
      </c>
      <c r="CK95" s="323" t="str">
        <f t="shared" si="81"/>
        <v/>
      </c>
      <c r="CL95" s="2"/>
      <c r="CM95" s="2"/>
      <c r="CN95" s="2"/>
      <c r="CO95" s="322" t="str">
        <f t="shared" si="82"/>
        <v/>
      </c>
      <c r="CP95" s="323" t="str">
        <f t="shared" si="83"/>
        <v/>
      </c>
      <c r="CQ95" s="2"/>
      <c r="CR95" s="2"/>
      <c r="CS95" s="2"/>
      <c r="CT95" s="322" t="str">
        <f t="shared" si="84"/>
        <v/>
      </c>
      <c r="CU95" s="323" t="str">
        <f t="shared" si="85"/>
        <v/>
      </c>
      <c r="CV95" s="2"/>
      <c r="CW95" s="2"/>
      <c r="CX95" s="2"/>
      <c r="CY95" s="322" t="str">
        <f t="shared" si="86"/>
        <v/>
      </c>
      <c r="CZ95" s="323" t="str">
        <f t="shared" si="87"/>
        <v/>
      </c>
      <c r="DA95" s="2"/>
      <c r="DB95" s="2"/>
      <c r="DC95" s="2"/>
      <c r="DD95" s="322" t="str">
        <f t="shared" si="88"/>
        <v/>
      </c>
      <c r="DE95" s="323" t="str">
        <f t="shared" si="89"/>
        <v/>
      </c>
      <c r="DF95" s="2"/>
      <c r="DG95" s="2"/>
      <c r="DH95" s="2"/>
      <c r="DI95" s="322" t="str">
        <f t="shared" si="90"/>
        <v/>
      </c>
      <c r="DJ95" s="323" t="str">
        <f t="shared" si="91"/>
        <v/>
      </c>
      <c r="DK95" s="2"/>
      <c r="DL95" s="2"/>
      <c r="DM95" s="2"/>
      <c r="DN95" s="322" t="str">
        <f t="shared" si="92"/>
        <v/>
      </c>
      <c r="DO95" s="323" t="str">
        <f t="shared" si="93"/>
        <v/>
      </c>
      <c r="DP95" s="2"/>
      <c r="DQ95" s="2"/>
      <c r="DR95" s="2"/>
      <c r="DS95" s="322" t="str">
        <f t="shared" si="94"/>
        <v/>
      </c>
      <c r="DT95" s="323" t="str">
        <f t="shared" si="95"/>
        <v/>
      </c>
      <c r="DU95" s="2"/>
      <c r="DV95" s="2"/>
      <c r="DW95" s="2"/>
      <c r="DX95" s="322" t="str">
        <f t="shared" si="96"/>
        <v/>
      </c>
      <c r="DY95" s="323" t="str">
        <f t="shared" si="97"/>
        <v/>
      </c>
      <c r="DZ95" s="2"/>
      <c r="EA95" s="2"/>
      <c r="EB95" s="2"/>
      <c r="EC95" s="322" t="str">
        <f t="shared" si="98"/>
        <v/>
      </c>
      <c r="ED95" s="323" t="str">
        <f t="shared" si="99"/>
        <v/>
      </c>
      <c r="EE95" s="2"/>
      <c r="EF95" s="2"/>
      <c r="EG95" s="2"/>
      <c r="EH95" s="322" t="str">
        <f t="shared" si="100"/>
        <v/>
      </c>
      <c r="EI95" s="323" t="str">
        <f t="shared" si="101"/>
        <v/>
      </c>
      <c r="EJ95" s="2"/>
      <c r="EK95" s="2"/>
      <c r="EL95" s="2"/>
      <c r="EM95" s="2"/>
      <c r="EN95" s="2"/>
      <c r="EO95" s="2"/>
      <c r="EP95" s="2"/>
    </row>
    <row r="96" spans="1:146" ht="30" customHeight="1">
      <c r="A96" s="1"/>
      <c r="B96" s="306"/>
      <c r="C96" s="307"/>
      <c r="D96" s="46"/>
      <c r="E96" s="293"/>
      <c r="F96" s="262"/>
      <c r="G96" s="48"/>
      <c r="H96" s="16"/>
      <c r="I96" s="16"/>
      <c r="J96" s="49"/>
      <c r="K96" s="50"/>
      <c r="L96" s="49"/>
      <c r="M96" s="50"/>
      <c r="N96" s="50"/>
      <c r="O96" s="63" t="str">
        <f t="shared" si="51"/>
        <v/>
      </c>
      <c r="P96" s="2"/>
      <c r="Q96" s="2"/>
      <c r="R96" s="322" t="str">
        <f t="shared" si="52"/>
        <v/>
      </c>
      <c r="S96" s="323" t="str">
        <f t="shared" si="53"/>
        <v/>
      </c>
      <c r="T96" s="2"/>
      <c r="U96" s="2"/>
      <c r="V96" s="2"/>
      <c r="W96" s="322" t="str">
        <f t="shared" si="54"/>
        <v/>
      </c>
      <c r="X96" s="323" t="str">
        <f t="shared" si="55"/>
        <v/>
      </c>
      <c r="Y96" s="2"/>
      <c r="Z96" s="2"/>
      <c r="AA96" s="2"/>
      <c r="AB96" s="322" t="str">
        <f t="shared" si="56"/>
        <v/>
      </c>
      <c r="AC96" s="323" t="str">
        <f t="shared" si="57"/>
        <v/>
      </c>
      <c r="AD96" s="2"/>
      <c r="AE96" s="2"/>
      <c r="AF96" s="2"/>
      <c r="AG96" s="322" t="str">
        <f t="shared" si="58"/>
        <v/>
      </c>
      <c r="AH96" s="323" t="str">
        <f t="shared" si="59"/>
        <v/>
      </c>
      <c r="AI96" s="2"/>
      <c r="AJ96" s="2"/>
      <c r="AK96" s="2"/>
      <c r="AL96" s="322" t="str">
        <f t="shared" si="60"/>
        <v/>
      </c>
      <c r="AM96" s="323" t="str">
        <f t="shared" si="61"/>
        <v/>
      </c>
      <c r="AN96" s="2"/>
      <c r="AO96" s="2"/>
      <c r="AP96" s="2"/>
      <c r="AQ96" s="322" t="str">
        <f t="shared" si="62"/>
        <v/>
      </c>
      <c r="AR96" s="323" t="str">
        <f t="shared" si="63"/>
        <v/>
      </c>
      <c r="AS96" s="2"/>
      <c r="AT96" s="2"/>
      <c r="AU96" s="2"/>
      <c r="AV96" s="322" t="str">
        <f t="shared" si="64"/>
        <v/>
      </c>
      <c r="AW96" s="323" t="str">
        <f t="shared" si="65"/>
        <v/>
      </c>
      <c r="AX96" s="2"/>
      <c r="AY96" s="2"/>
      <c r="AZ96" s="2"/>
      <c r="BA96" s="322" t="str">
        <f t="shared" si="66"/>
        <v/>
      </c>
      <c r="BB96" s="323" t="str">
        <f t="shared" si="67"/>
        <v/>
      </c>
      <c r="BC96" s="2"/>
      <c r="BD96" s="2"/>
      <c r="BE96" s="2"/>
      <c r="BF96" s="322" t="str">
        <f t="shared" si="68"/>
        <v/>
      </c>
      <c r="BG96" s="323" t="str">
        <f t="shared" si="69"/>
        <v/>
      </c>
      <c r="BH96" s="2"/>
      <c r="BI96" s="2"/>
      <c r="BJ96" s="2"/>
      <c r="BK96" s="322" t="str">
        <f t="shared" si="70"/>
        <v/>
      </c>
      <c r="BL96" s="323" t="str">
        <f t="shared" si="71"/>
        <v/>
      </c>
      <c r="BM96" s="2"/>
      <c r="BN96" s="2"/>
      <c r="BO96" s="2"/>
      <c r="BP96" s="322" t="str">
        <f t="shared" si="72"/>
        <v/>
      </c>
      <c r="BQ96" s="323" t="str">
        <f t="shared" si="73"/>
        <v/>
      </c>
      <c r="BR96" s="2"/>
      <c r="BS96" s="2"/>
      <c r="BT96" s="2"/>
      <c r="BU96" s="322" t="str">
        <f t="shared" si="74"/>
        <v/>
      </c>
      <c r="BV96" s="323" t="str">
        <f t="shared" si="75"/>
        <v/>
      </c>
      <c r="BW96" s="2"/>
      <c r="BX96" s="2"/>
      <c r="BY96" s="2"/>
      <c r="BZ96" s="322" t="str">
        <f t="shared" si="76"/>
        <v/>
      </c>
      <c r="CA96" s="323" t="str">
        <f t="shared" si="77"/>
        <v/>
      </c>
      <c r="CB96" s="2"/>
      <c r="CC96" s="2"/>
      <c r="CD96" s="2"/>
      <c r="CE96" s="322" t="str">
        <f t="shared" si="78"/>
        <v/>
      </c>
      <c r="CF96" s="323" t="str">
        <f t="shared" si="79"/>
        <v/>
      </c>
      <c r="CG96" s="2"/>
      <c r="CH96" s="2"/>
      <c r="CI96" s="2"/>
      <c r="CJ96" s="322" t="str">
        <f t="shared" si="80"/>
        <v/>
      </c>
      <c r="CK96" s="323" t="str">
        <f t="shared" si="81"/>
        <v/>
      </c>
      <c r="CL96" s="2"/>
      <c r="CM96" s="2"/>
      <c r="CN96" s="2"/>
      <c r="CO96" s="322" t="str">
        <f t="shared" si="82"/>
        <v/>
      </c>
      <c r="CP96" s="323" t="str">
        <f t="shared" si="83"/>
        <v/>
      </c>
      <c r="CQ96" s="2"/>
      <c r="CR96" s="2"/>
      <c r="CS96" s="2"/>
      <c r="CT96" s="322" t="str">
        <f t="shared" si="84"/>
        <v/>
      </c>
      <c r="CU96" s="323" t="str">
        <f t="shared" si="85"/>
        <v/>
      </c>
      <c r="CV96" s="2"/>
      <c r="CW96" s="2"/>
      <c r="CX96" s="2"/>
      <c r="CY96" s="322" t="str">
        <f t="shared" si="86"/>
        <v/>
      </c>
      <c r="CZ96" s="323" t="str">
        <f t="shared" si="87"/>
        <v/>
      </c>
      <c r="DA96" s="2"/>
      <c r="DB96" s="2"/>
      <c r="DC96" s="2"/>
      <c r="DD96" s="322" t="str">
        <f t="shared" si="88"/>
        <v/>
      </c>
      <c r="DE96" s="323" t="str">
        <f t="shared" si="89"/>
        <v/>
      </c>
      <c r="DF96" s="2"/>
      <c r="DG96" s="2"/>
      <c r="DH96" s="2"/>
      <c r="DI96" s="322" t="str">
        <f t="shared" si="90"/>
        <v/>
      </c>
      <c r="DJ96" s="323" t="str">
        <f t="shared" si="91"/>
        <v/>
      </c>
      <c r="DK96" s="2"/>
      <c r="DL96" s="2"/>
      <c r="DM96" s="2"/>
      <c r="DN96" s="322" t="str">
        <f t="shared" si="92"/>
        <v/>
      </c>
      <c r="DO96" s="323" t="str">
        <f t="shared" si="93"/>
        <v/>
      </c>
      <c r="DP96" s="2"/>
      <c r="DQ96" s="2"/>
      <c r="DR96" s="2"/>
      <c r="DS96" s="322" t="str">
        <f t="shared" si="94"/>
        <v/>
      </c>
      <c r="DT96" s="323" t="str">
        <f t="shared" si="95"/>
        <v/>
      </c>
      <c r="DU96" s="2"/>
      <c r="DV96" s="2"/>
      <c r="DW96" s="2"/>
      <c r="DX96" s="322" t="str">
        <f t="shared" si="96"/>
        <v/>
      </c>
      <c r="DY96" s="323" t="str">
        <f t="shared" si="97"/>
        <v/>
      </c>
      <c r="DZ96" s="2"/>
      <c r="EA96" s="2"/>
      <c r="EB96" s="2"/>
      <c r="EC96" s="322" t="str">
        <f t="shared" si="98"/>
        <v/>
      </c>
      <c r="ED96" s="323" t="str">
        <f t="shared" si="99"/>
        <v/>
      </c>
      <c r="EE96" s="2"/>
      <c r="EF96" s="2"/>
      <c r="EG96" s="2"/>
      <c r="EH96" s="322" t="str">
        <f t="shared" si="100"/>
        <v/>
      </c>
      <c r="EI96" s="323" t="str">
        <f t="shared" si="101"/>
        <v/>
      </c>
      <c r="EJ96" s="2"/>
      <c r="EK96" s="2"/>
      <c r="EL96" s="2"/>
      <c r="EM96" s="2"/>
      <c r="EN96" s="2"/>
      <c r="EO96" s="2"/>
      <c r="EP96" s="2"/>
    </row>
    <row r="97" spans="1:146" ht="30" customHeight="1">
      <c r="A97" s="1"/>
      <c r="B97" s="306"/>
      <c r="C97" s="307"/>
      <c r="D97" s="46"/>
      <c r="E97" s="293"/>
      <c r="F97" s="262"/>
      <c r="G97" s="48"/>
      <c r="H97" s="16"/>
      <c r="I97" s="16"/>
      <c r="J97" s="49"/>
      <c r="K97" s="50"/>
      <c r="L97" s="49"/>
      <c r="M97" s="50"/>
      <c r="N97" s="50"/>
      <c r="O97" s="63" t="str">
        <f t="shared" si="51"/>
        <v/>
      </c>
      <c r="P97" s="2"/>
      <c r="Q97" s="2"/>
      <c r="R97" s="322" t="str">
        <f t="shared" si="52"/>
        <v/>
      </c>
      <c r="S97" s="323" t="str">
        <f t="shared" si="53"/>
        <v/>
      </c>
      <c r="T97" s="2"/>
      <c r="U97" s="2"/>
      <c r="V97" s="2"/>
      <c r="W97" s="322" t="str">
        <f t="shared" si="54"/>
        <v/>
      </c>
      <c r="X97" s="323" t="str">
        <f t="shared" si="55"/>
        <v/>
      </c>
      <c r="Y97" s="2"/>
      <c r="Z97" s="2"/>
      <c r="AA97" s="2"/>
      <c r="AB97" s="322" t="str">
        <f t="shared" si="56"/>
        <v/>
      </c>
      <c r="AC97" s="323" t="str">
        <f t="shared" si="57"/>
        <v/>
      </c>
      <c r="AD97" s="2"/>
      <c r="AE97" s="2"/>
      <c r="AF97" s="2"/>
      <c r="AG97" s="322" t="str">
        <f t="shared" si="58"/>
        <v/>
      </c>
      <c r="AH97" s="323" t="str">
        <f t="shared" si="59"/>
        <v/>
      </c>
      <c r="AI97" s="2"/>
      <c r="AJ97" s="2"/>
      <c r="AK97" s="2"/>
      <c r="AL97" s="322" t="str">
        <f t="shared" si="60"/>
        <v/>
      </c>
      <c r="AM97" s="323" t="str">
        <f t="shared" si="61"/>
        <v/>
      </c>
      <c r="AN97" s="2"/>
      <c r="AO97" s="2"/>
      <c r="AP97" s="2"/>
      <c r="AQ97" s="322" t="str">
        <f t="shared" si="62"/>
        <v/>
      </c>
      <c r="AR97" s="323" t="str">
        <f t="shared" si="63"/>
        <v/>
      </c>
      <c r="AS97" s="2"/>
      <c r="AT97" s="2"/>
      <c r="AU97" s="2"/>
      <c r="AV97" s="322" t="str">
        <f t="shared" si="64"/>
        <v/>
      </c>
      <c r="AW97" s="323" t="str">
        <f t="shared" si="65"/>
        <v/>
      </c>
      <c r="AX97" s="2"/>
      <c r="AY97" s="2"/>
      <c r="AZ97" s="2"/>
      <c r="BA97" s="322" t="str">
        <f t="shared" si="66"/>
        <v/>
      </c>
      <c r="BB97" s="323" t="str">
        <f t="shared" si="67"/>
        <v/>
      </c>
      <c r="BC97" s="2"/>
      <c r="BD97" s="2"/>
      <c r="BE97" s="2"/>
      <c r="BF97" s="322" t="str">
        <f t="shared" si="68"/>
        <v/>
      </c>
      <c r="BG97" s="323" t="str">
        <f t="shared" si="69"/>
        <v/>
      </c>
      <c r="BH97" s="2"/>
      <c r="BI97" s="2"/>
      <c r="BJ97" s="2"/>
      <c r="BK97" s="322" t="str">
        <f t="shared" si="70"/>
        <v/>
      </c>
      <c r="BL97" s="323" t="str">
        <f t="shared" si="71"/>
        <v/>
      </c>
      <c r="BM97" s="2"/>
      <c r="BN97" s="2"/>
      <c r="BO97" s="2"/>
      <c r="BP97" s="322" t="str">
        <f t="shared" si="72"/>
        <v/>
      </c>
      <c r="BQ97" s="323" t="str">
        <f t="shared" si="73"/>
        <v/>
      </c>
      <c r="BR97" s="2"/>
      <c r="BS97" s="2"/>
      <c r="BT97" s="2"/>
      <c r="BU97" s="322" t="str">
        <f t="shared" si="74"/>
        <v/>
      </c>
      <c r="BV97" s="323" t="str">
        <f t="shared" si="75"/>
        <v/>
      </c>
      <c r="BW97" s="2"/>
      <c r="BX97" s="2"/>
      <c r="BY97" s="2"/>
      <c r="BZ97" s="322" t="str">
        <f t="shared" si="76"/>
        <v/>
      </c>
      <c r="CA97" s="323" t="str">
        <f t="shared" si="77"/>
        <v/>
      </c>
      <c r="CB97" s="2"/>
      <c r="CC97" s="2"/>
      <c r="CD97" s="2"/>
      <c r="CE97" s="322" t="str">
        <f t="shared" si="78"/>
        <v/>
      </c>
      <c r="CF97" s="323" t="str">
        <f t="shared" si="79"/>
        <v/>
      </c>
      <c r="CG97" s="2"/>
      <c r="CH97" s="2"/>
      <c r="CI97" s="2"/>
      <c r="CJ97" s="322" t="str">
        <f t="shared" si="80"/>
        <v/>
      </c>
      <c r="CK97" s="323" t="str">
        <f t="shared" si="81"/>
        <v/>
      </c>
      <c r="CL97" s="2"/>
      <c r="CM97" s="2"/>
      <c r="CN97" s="2"/>
      <c r="CO97" s="322" t="str">
        <f t="shared" si="82"/>
        <v/>
      </c>
      <c r="CP97" s="323" t="str">
        <f t="shared" si="83"/>
        <v/>
      </c>
      <c r="CQ97" s="2"/>
      <c r="CR97" s="2"/>
      <c r="CS97" s="2"/>
      <c r="CT97" s="322" t="str">
        <f t="shared" si="84"/>
        <v/>
      </c>
      <c r="CU97" s="323" t="str">
        <f t="shared" si="85"/>
        <v/>
      </c>
      <c r="CV97" s="2"/>
      <c r="CW97" s="2"/>
      <c r="CX97" s="2"/>
      <c r="CY97" s="322" t="str">
        <f t="shared" si="86"/>
        <v/>
      </c>
      <c r="CZ97" s="323" t="str">
        <f t="shared" si="87"/>
        <v/>
      </c>
      <c r="DA97" s="2"/>
      <c r="DB97" s="2"/>
      <c r="DC97" s="2"/>
      <c r="DD97" s="322" t="str">
        <f t="shared" si="88"/>
        <v/>
      </c>
      <c r="DE97" s="323" t="str">
        <f t="shared" si="89"/>
        <v/>
      </c>
      <c r="DF97" s="2"/>
      <c r="DG97" s="2"/>
      <c r="DH97" s="2"/>
      <c r="DI97" s="322" t="str">
        <f t="shared" si="90"/>
        <v/>
      </c>
      <c r="DJ97" s="323" t="str">
        <f t="shared" si="91"/>
        <v/>
      </c>
      <c r="DK97" s="2"/>
      <c r="DL97" s="2"/>
      <c r="DM97" s="2"/>
      <c r="DN97" s="322" t="str">
        <f t="shared" si="92"/>
        <v/>
      </c>
      <c r="DO97" s="323" t="str">
        <f t="shared" si="93"/>
        <v/>
      </c>
      <c r="DP97" s="2"/>
      <c r="DQ97" s="2"/>
      <c r="DR97" s="2"/>
      <c r="DS97" s="322" t="str">
        <f t="shared" si="94"/>
        <v/>
      </c>
      <c r="DT97" s="323" t="str">
        <f t="shared" si="95"/>
        <v/>
      </c>
      <c r="DU97" s="2"/>
      <c r="DV97" s="2"/>
      <c r="DW97" s="2"/>
      <c r="DX97" s="322" t="str">
        <f t="shared" si="96"/>
        <v/>
      </c>
      <c r="DY97" s="323" t="str">
        <f t="shared" si="97"/>
        <v/>
      </c>
      <c r="DZ97" s="2"/>
      <c r="EA97" s="2"/>
      <c r="EB97" s="2"/>
      <c r="EC97" s="322" t="str">
        <f t="shared" si="98"/>
        <v/>
      </c>
      <c r="ED97" s="323" t="str">
        <f t="shared" si="99"/>
        <v/>
      </c>
      <c r="EE97" s="2"/>
      <c r="EF97" s="2"/>
      <c r="EG97" s="2"/>
      <c r="EH97" s="322" t="str">
        <f t="shared" si="100"/>
        <v/>
      </c>
      <c r="EI97" s="323" t="str">
        <f t="shared" si="101"/>
        <v/>
      </c>
      <c r="EJ97" s="2"/>
      <c r="EK97" s="2"/>
      <c r="EL97" s="2"/>
      <c r="EM97" s="2"/>
      <c r="EN97" s="2"/>
      <c r="EO97" s="2"/>
      <c r="EP97" s="2"/>
    </row>
    <row r="98" spans="1:146" ht="30" customHeight="1">
      <c r="A98" s="1"/>
      <c r="B98" s="306"/>
      <c r="C98" s="307"/>
      <c r="D98" s="46"/>
      <c r="E98" s="293"/>
      <c r="F98" s="262"/>
      <c r="G98" s="48"/>
      <c r="H98" s="16"/>
      <c r="I98" s="16"/>
      <c r="J98" s="49"/>
      <c r="K98" s="50"/>
      <c r="L98" s="49"/>
      <c r="M98" s="50"/>
      <c r="N98" s="50"/>
      <c r="O98" s="63" t="str">
        <f t="shared" si="51"/>
        <v/>
      </c>
      <c r="P98" s="2"/>
      <c r="Q98" s="2"/>
      <c r="R98" s="322" t="str">
        <f t="shared" si="52"/>
        <v/>
      </c>
      <c r="S98" s="323" t="str">
        <f t="shared" si="53"/>
        <v/>
      </c>
      <c r="T98" s="2"/>
      <c r="U98" s="2"/>
      <c r="V98" s="2"/>
      <c r="W98" s="322" t="str">
        <f t="shared" si="54"/>
        <v/>
      </c>
      <c r="X98" s="323" t="str">
        <f t="shared" si="55"/>
        <v/>
      </c>
      <c r="Y98" s="2"/>
      <c r="Z98" s="2"/>
      <c r="AA98" s="2"/>
      <c r="AB98" s="322" t="str">
        <f t="shared" si="56"/>
        <v/>
      </c>
      <c r="AC98" s="323" t="str">
        <f t="shared" si="57"/>
        <v/>
      </c>
      <c r="AD98" s="2"/>
      <c r="AE98" s="2"/>
      <c r="AF98" s="2"/>
      <c r="AG98" s="322" t="str">
        <f t="shared" si="58"/>
        <v/>
      </c>
      <c r="AH98" s="323" t="str">
        <f t="shared" si="59"/>
        <v/>
      </c>
      <c r="AI98" s="2"/>
      <c r="AJ98" s="2"/>
      <c r="AK98" s="2"/>
      <c r="AL98" s="322" t="str">
        <f t="shared" si="60"/>
        <v/>
      </c>
      <c r="AM98" s="323" t="str">
        <f t="shared" si="61"/>
        <v/>
      </c>
      <c r="AN98" s="2"/>
      <c r="AO98" s="2"/>
      <c r="AP98" s="2"/>
      <c r="AQ98" s="322" t="str">
        <f t="shared" si="62"/>
        <v/>
      </c>
      <c r="AR98" s="323" t="str">
        <f t="shared" si="63"/>
        <v/>
      </c>
      <c r="AS98" s="2"/>
      <c r="AT98" s="2"/>
      <c r="AU98" s="2"/>
      <c r="AV98" s="322" t="str">
        <f t="shared" si="64"/>
        <v/>
      </c>
      <c r="AW98" s="323" t="str">
        <f t="shared" si="65"/>
        <v/>
      </c>
      <c r="AX98" s="2"/>
      <c r="AY98" s="2"/>
      <c r="AZ98" s="2"/>
      <c r="BA98" s="322" t="str">
        <f t="shared" si="66"/>
        <v/>
      </c>
      <c r="BB98" s="323" t="str">
        <f t="shared" si="67"/>
        <v/>
      </c>
      <c r="BC98" s="2"/>
      <c r="BD98" s="2"/>
      <c r="BE98" s="2"/>
      <c r="BF98" s="322" t="str">
        <f t="shared" si="68"/>
        <v/>
      </c>
      <c r="BG98" s="323" t="str">
        <f t="shared" si="69"/>
        <v/>
      </c>
      <c r="BH98" s="2"/>
      <c r="BI98" s="2"/>
      <c r="BJ98" s="2"/>
      <c r="BK98" s="322" t="str">
        <f t="shared" si="70"/>
        <v/>
      </c>
      <c r="BL98" s="323" t="str">
        <f t="shared" si="71"/>
        <v/>
      </c>
      <c r="BM98" s="2"/>
      <c r="BN98" s="2"/>
      <c r="BO98" s="2"/>
      <c r="BP98" s="322" t="str">
        <f t="shared" si="72"/>
        <v/>
      </c>
      <c r="BQ98" s="323" t="str">
        <f t="shared" si="73"/>
        <v/>
      </c>
      <c r="BR98" s="2"/>
      <c r="BS98" s="2"/>
      <c r="BT98" s="2"/>
      <c r="BU98" s="322" t="str">
        <f t="shared" si="74"/>
        <v/>
      </c>
      <c r="BV98" s="323" t="str">
        <f t="shared" si="75"/>
        <v/>
      </c>
      <c r="BW98" s="2"/>
      <c r="BX98" s="2"/>
      <c r="BY98" s="2"/>
      <c r="BZ98" s="322" t="str">
        <f t="shared" si="76"/>
        <v/>
      </c>
      <c r="CA98" s="323" t="str">
        <f t="shared" si="77"/>
        <v/>
      </c>
      <c r="CB98" s="2"/>
      <c r="CC98" s="2"/>
      <c r="CD98" s="2"/>
      <c r="CE98" s="322" t="str">
        <f t="shared" si="78"/>
        <v/>
      </c>
      <c r="CF98" s="323" t="str">
        <f t="shared" si="79"/>
        <v/>
      </c>
      <c r="CG98" s="2"/>
      <c r="CH98" s="2"/>
      <c r="CI98" s="2"/>
      <c r="CJ98" s="322" t="str">
        <f t="shared" si="80"/>
        <v/>
      </c>
      <c r="CK98" s="323" t="str">
        <f t="shared" si="81"/>
        <v/>
      </c>
      <c r="CL98" s="2"/>
      <c r="CM98" s="2"/>
      <c r="CN98" s="2"/>
      <c r="CO98" s="322" t="str">
        <f t="shared" si="82"/>
        <v/>
      </c>
      <c r="CP98" s="323" t="str">
        <f t="shared" si="83"/>
        <v/>
      </c>
      <c r="CQ98" s="2"/>
      <c r="CR98" s="2"/>
      <c r="CS98" s="2"/>
      <c r="CT98" s="322" t="str">
        <f t="shared" si="84"/>
        <v/>
      </c>
      <c r="CU98" s="323" t="str">
        <f t="shared" si="85"/>
        <v/>
      </c>
      <c r="CV98" s="2"/>
      <c r="CW98" s="2"/>
      <c r="CX98" s="2"/>
      <c r="CY98" s="322" t="str">
        <f t="shared" si="86"/>
        <v/>
      </c>
      <c r="CZ98" s="323" t="str">
        <f t="shared" si="87"/>
        <v/>
      </c>
      <c r="DA98" s="2"/>
      <c r="DB98" s="2"/>
      <c r="DC98" s="2"/>
      <c r="DD98" s="322" t="str">
        <f t="shared" si="88"/>
        <v/>
      </c>
      <c r="DE98" s="323" t="str">
        <f t="shared" si="89"/>
        <v/>
      </c>
      <c r="DF98" s="2"/>
      <c r="DG98" s="2"/>
      <c r="DH98" s="2"/>
      <c r="DI98" s="322" t="str">
        <f t="shared" si="90"/>
        <v/>
      </c>
      <c r="DJ98" s="323" t="str">
        <f t="shared" si="91"/>
        <v/>
      </c>
      <c r="DK98" s="2"/>
      <c r="DL98" s="2"/>
      <c r="DM98" s="2"/>
      <c r="DN98" s="322" t="str">
        <f t="shared" si="92"/>
        <v/>
      </c>
      <c r="DO98" s="323" t="str">
        <f t="shared" si="93"/>
        <v/>
      </c>
      <c r="DP98" s="2"/>
      <c r="DQ98" s="2"/>
      <c r="DR98" s="2"/>
      <c r="DS98" s="322" t="str">
        <f t="shared" si="94"/>
        <v/>
      </c>
      <c r="DT98" s="323" t="str">
        <f t="shared" si="95"/>
        <v/>
      </c>
      <c r="DU98" s="2"/>
      <c r="DV98" s="2"/>
      <c r="DW98" s="2"/>
      <c r="DX98" s="322" t="str">
        <f t="shared" si="96"/>
        <v/>
      </c>
      <c r="DY98" s="323" t="str">
        <f t="shared" si="97"/>
        <v/>
      </c>
      <c r="DZ98" s="2"/>
      <c r="EA98" s="2"/>
      <c r="EB98" s="2"/>
      <c r="EC98" s="322" t="str">
        <f t="shared" si="98"/>
        <v/>
      </c>
      <c r="ED98" s="323" t="str">
        <f t="shared" si="99"/>
        <v/>
      </c>
      <c r="EE98" s="2"/>
      <c r="EF98" s="2"/>
      <c r="EG98" s="2"/>
      <c r="EH98" s="322" t="str">
        <f t="shared" si="100"/>
        <v/>
      </c>
      <c r="EI98" s="323" t="str">
        <f t="shared" si="101"/>
        <v/>
      </c>
      <c r="EJ98" s="2"/>
      <c r="EK98" s="2"/>
      <c r="EL98" s="2"/>
      <c r="EM98" s="2"/>
      <c r="EN98" s="2"/>
      <c r="EO98" s="2"/>
      <c r="EP98" s="2"/>
    </row>
    <row r="99" spans="1:146" ht="30" customHeight="1">
      <c r="A99" s="1"/>
      <c r="B99" s="306"/>
      <c r="C99" s="307"/>
      <c r="D99" s="46"/>
      <c r="E99" s="293"/>
      <c r="F99" s="262"/>
      <c r="G99" s="48"/>
      <c r="H99" s="16"/>
      <c r="I99" s="16"/>
      <c r="J99" s="49"/>
      <c r="K99" s="50"/>
      <c r="L99" s="49"/>
      <c r="M99" s="50"/>
      <c r="N99" s="50"/>
      <c r="O99" s="63" t="str">
        <f t="shared" si="51"/>
        <v/>
      </c>
      <c r="P99" s="2"/>
      <c r="Q99" s="2"/>
      <c r="R99" s="322" t="str">
        <f t="shared" si="52"/>
        <v/>
      </c>
      <c r="S99" s="323" t="str">
        <f t="shared" si="53"/>
        <v/>
      </c>
      <c r="T99" s="2"/>
      <c r="U99" s="2"/>
      <c r="V99" s="2"/>
      <c r="W99" s="322" t="str">
        <f t="shared" si="54"/>
        <v/>
      </c>
      <c r="X99" s="323" t="str">
        <f t="shared" si="55"/>
        <v/>
      </c>
      <c r="Y99" s="2"/>
      <c r="Z99" s="2"/>
      <c r="AA99" s="2"/>
      <c r="AB99" s="322" t="str">
        <f t="shared" si="56"/>
        <v/>
      </c>
      <c r="AC99" s="323" t="str">
        <f t="shared" si="57"/>
        <v/>
      </c>
      <c r="AD99" s="2"/>
      <c r="AE99" s="2"/>
      <c r="AF99" s="2"/>
      <c r="AG99" s="322" t="str">
        <f t="shared" si="58"/>
        <v/>
      </c>
      <c r="AH99" s="323" t="str">
        <f t="shared" si="59"/>
        <v/>
      </c>
      <c r="AI99" s="2"/>
      <c r="AJ99" s="2"/>
      <c r="AK99" s="2"/>
      <c r="AL99" s="322" t="str">
        <f t="shared" si="60"/>
        <v/>
      </c>
      <c r="AM99" s="323" t="str">
        <f t="shared" si="61"/>
        <v/>
      </c>
      <c r="AN99" s="2"/>
      <c r="AO99" s="2"/>
      <c r="AP99" s="2"/>
      <c r="AQ99" s="322" t="str">
        <f t="shared" si="62"/>
        <v/>
      </c>
      <c r="AR99" s="323" t="str">
        <f t="shared" si="63"/>
        <v/>
      </c>
      <c r="AS99" s="2"/>
      <c r="AT99" s="2"/>
      <c r="AU99" s="2"/>
      <c r="AV99" s="322" t="str">
        <f t="shared" si="64"/>
        <v/>
      </c>
      <c r="AW99" s="323" t="str">
        <f t="shared" si="65"/>
        <v/>
      </c>
      <c r="AX99" s="2"/>
      <c r="AY99" s="2"/>
      <c r="AZ99" s="2"/>
      <c r="BA99" s="322" t="str">
        <f t="shared" si="66"/>
        <v/>
      </c>
      <c r="BB99" s="323" t="str">
        <f t="shared" si="67"/>
        <v/>
      </c>
      <c r="BC99" s="2"/>
      <c r="BD99" s="2"/>
      <c r="BE99" s="2"/>
      <c r="BF99" s="322" t="str">
        <f t="shared" si="68"/>
        <v/>
      </c>
      <c r="BG99" s="323" t="str">
        <f t="shared" si="69"/>
        <v/>
      </c>
      <c r="BH99" s="2"/>
      <c r="BI99" s="2"/>
      <c r="BJ99" s="2"/>
      <c r="BK99" s="322" t="str">
        <f t="shared" si="70"/>
        <v/>
      </c>
      <c r="BL99" s="323" t="str">
        <f t="shared" si="71"/>
        <v/>
      </c>
      <c r="BM99" s="2"/>
      <c r="BN99" s="2"/>
      <c r="BO99" s="2"/>
      <c r="BP99" s="322" t="str">
        <f t="shared" si="72"/>
        <v/>
      </c>
      <c r="BQ99" s="323" t="str">
        <f t="shared" si="73"/>
        <v/>
      </c>
      <c r="BR99" s="2"/>
      <c r="BS99" s="2"/>
      <c r="BT99" s="2"/>
      <c r="BU99" s="322" t="str">
        <f t="shared" si="74"/>
        <v/>
      </c>
      <c r="BV99" s="323" t="str">
        <f t="shared" si="75"/>
        <v/>
      </c>
      <c r="BW99" s="2"/>
      <c r="BX99" s="2"/>
      <c r="BY99" s="2"/>
      <c r="BZ99" s="322" t="str">
        <f t="shared" si="76"/>
        <v/>
      </c>
      <c r="CA99" s="323" t="str">
        <f t="shared" si="77"/>
        <v/>
      </c>
      <c r="CB99" s="2"/>
      <c r="CC99" s="2"/>
      <c r="CD99" s="2"/>
      <c r="CE99" s="322" t="str">
        <f t="shared" si="78"/>
        <v/>
      </c>
      <c r="CF99" s="323" t="str">
        <f t="shared" si="79"/>
        <v/>
      </c>
      <c r="CG99" s="2"/>
      <c r="CH99" s="2"/>
      <c r="CI99" s="2"/>
      <c r="CJ99" s="322" t="str">
        <f t="shared" si="80"/>
        <v/>
      </c>
      <c r="CK99" s="323" t="str">
        <f t="shared" si="81"/>
        <v/>
      </c>
      <c r="CL99" s="2"/>
      <c r="CM99" s="2"/>
      <c r="CN99" s="2"/>
      <c r="CO99" s="322" t="str">
        <f t="shared" si="82"/>
        <v/>
      </c>
      <c r="CP99" s="323" t="str">
        <f t="shared" si="83"/>
        <v/>
      </c>
      <c r="CQ99" s="2"/>
      <c r="CR99" s="2"/>
      <c r="CS99" s="2"/>
      <c r="CT99" s="322" t="str">
        <f t="shared" si="84"/>
        <v/>
      </c>
      <c r="CU99" s="323" t="str">
        <f t="shared" si="85"/>
        <v/>
      </c>
      <c r="CV99" s="2"/>
      <c r="CW99" s="2"/>
      <c r="CX99" s="2"/>
      <c r="CY99" s="322" t="str">
        <f t="shared" si="86"/>
        <v/>
      </c>
      <c r="CZ99" s="323" t="str">
        <f t="shared" si="87"/>
        <v/>
      </c>
      <c r="DA99" s="2"/>
      <c r="DB99" s="2"/>
      <c r="DC99" s="2"/>
      <c r="DD99" s="322" t="str">
        <f t="shared" si="88"/>
        <v/>
      </c>
      <c r="DE99" s="323" t="str">
        <f t="shared" si="89"/>
        <v/>
      </c>
      <c r="DF99" s="2"/>
      <c r="DG99" s="2"/>
      <c r="DH99" s="2"/>
      <c r="DI99" s="322" t="str">
        <f t="shared" si="90"/>
        <v/>
      </c>
      <c r="DJ99" s="323" t="str">
        <f t="shared" si="91"/>
        <v/>
      </c>
      <c r="DK99" s="2"/>
      <c r="DL99" s="2"/>
      <c r="DM99" s="2"/>
      <c r="DN99" s="322" t="str">
        <f t="shared" si="92"/>
        <v/>
      </c>
      <c r="DO99" s="323" t="str">
        <f t="shared" si="93"/>
        <v/>
      </c>
      <c r="DP99" s="2"/>
      <c r="DQ99" s="2"/>
      <c r="DR99" s="2"/>
      <c r="DS99" s="322" t="str">
        <f t="shared" si="94"/>
        <v/>
      </c>
      <c r="DT99" s="323" t="str">
        <f t="shared" si="95"/>
        <v/>
      </c>
      <c r="DU99" s="2"/>
      <c r="DV99" s="2"/>
      <c r="DW99" s="2"/>
      <c r="DX99" s="322" t="str">
        <f t="shared" si="96"/>
        <v/>
      </c>
      <c r="DY99" s="323" t="str">
        <f t="shared" si="97"/>
        <v/>
      </c>
      <c r="DZ99" s="2"/>
      <c r="EA99" s="2"/>
      <c r="EB99" s="2"/>
      <c r="EC99" s="322" t="str">
        <f t="shared" si="98"/>
        <v/>
      </c>
      <c r="ED99" s="323" t="str">
        <f t="shared" si="99"/>
        <v/>
      </c>
      <c r="EE99" s="2"/>
      <c r="EF99" s="2"/>
      <c r="EG99" s="2"/>
      <c r="EH99" s="322" t="str">
        <f t="shared" si="100"/>
        <v/>
      </c>
      <c r="EI99" s="323" t="str">
        <f t="shared" si="101"/>
        <v/>
      </c>
      <c r="EJ99" s="2"/>
      <c r="EK99" s="2"/>
      <c r="EL99" s="2"/>
      <c r="EM99" s="2"/>
      <c r="EN99" s="2"/>
      <c r="EO99" s="2"/>
      <c r="EP99" s="2"/>
    </row>
    <row r="100" spans="1:146" ht="30" customHeight="1">
      <c r="A100" s="1"/>
      <c r="B100" s="306"/>
      <c r="C100" s="307"/>
      <c r="D100" s="46"/>
      <c r="E100" s="293"/>
      <c r="F100" s="262"/>
      <c r="G100" s="48"/>
      <c r="H100" s="16"/>
      <c r="I100" s="16"/>
      <c r="J100" s="49"/>
      <c r="K100" s="50"/>
      <c r="L100" s="49"/>
      <c r="M100" s="50"/>
      <c r="N100" s="50"/>
      <c r="O100" s="63" t="str">
        <f t="shared" si="51"/>
        <v/>
      </c>
      <c r="P100" s="2"/>
      <c r="Q100" s="2"/>
      <c r="R100" s="322" t="str">
        <f t="shared" si="52"/>
        <v/>
      </c>
      <c r="S100" s="323" t="str">
        <f t="shared" si="53"/>
        <v/>
      </c>
      <c r="T100" s="2"/>
      <c r="U100" s="2"/>
      <c r="V100" s="2"/>
      <c r="W100" s="322" t="str">
        <f t="shared" si="54"/>
        <v/>
      </c>
      <c r="X100" s="323" t="str">
        <f t="shared" si="55"/>
        <v/>
      </c>
      <c r="Y100" s="2"/>
      <c r="Z100" s="2"/>
      <c r="AA100" s="2"/>
      <c r="AB100" s="322" t="str">
        <f t="shared" si="56"/>
        <v/>
      </c>
      <c r="AC100" s="323" t="str">
        <f t="shared" si="57"/>
        <v/>
      </c>
      <c r="AD100" s="2"/>
      <c r="AE100" s="2"/>
      <c r="AF100" s="2"/>
      <c r="AG100" s="322" t="str">
        <f t="shared" si="58"/>
        <v/>
      </c>
      <c r="AH100" s="323" t="str">
        <f t="shared" si="59"/>
        <v/>
      </c>
      <c r="AI100" s="2"/>
      <c r="AJ100" s="2"/>
      <c r="AK100" s="2"/>
      <c r="AL100" s="322" t="str">
        <f t="shared" si="60"/>
        <v/>
      </c>
      <c r="AM100" s="323" t="str">
        <f t="shared" si="61"/>
        <v/>
      </c>
      <c r="AN100" s="2"/>
      <c r="AO100" s="2"/>
      <c r="AP100" s="2"/>
      <c r="AQ100" s="322" t="str">
        <f t="shared" si="62"/>
        <v/>
      </c>
      <c r="AR100" s="323" t="str">
        <f t="shared" si="63"/>
        <v/>
      </c>
      <c r="AS100" s="2"/>
      <c r="AT100" s="2"/>
      <c r="AU100" s="2"/>
      <c r="AV100" s="322" t="str">
        <f t="shared" si="64"/>
        <v/>
      </c>
      <c r="AW100" s="323" t="str">
        <f t="shared" si="65"/>
        <v/>
      </c>
      <c r="AX100" s="2"/>
      <c r="AY100" s="2"/>
      <c r="AZ100" s="2"/>
      <c r="BA100" s="322" t="str">
        <f t="shared" si="66"/>
        <v/>
      </c>
      <c r="BB100" s="323" t="str">
        <f t="shared" si="67"/>
        <v/>
      </c>
      <c r="BC100" s="2"/>
      <c r="BD100" s="2"/>
      <c r="BE100" s="2"/>
      <c r="BF100" s="322" t="str">
        <f t="shared" si="68"/>
        <v/>
      </c>
      <c r="BG100" s="323" t="str">
        <f t="shared" si="69"/>
        <v/>
      </c>
      <c r="BH100" s="2"/>
      <c r="BI100" s="2"/>
      <c r="BJ100" s="2"/>
      <c r="BK100" s="322" t="str">
        <f t="shared" si="70"/>
        <v/>
      </c>
      <c r="BL100" s="323" t="str">
        <f t="shared" si="71"/>
        <v/>
      </c>
      <c r="BM100" s="2"/>
      <c r="BN100" s="2"/>
      <c r="BO100" s="2"/>
      <c r="BP100" s="322" t="str">
        <f t="shared" si="72"/>
        <v/>
      </c>
      <c r="BQ100" s="323" t="str">
        <f t="shared" si="73"/>
        <v/>
      </c>
      <c r="BR100" s="2"/>
      <c r="BS100" s="2"/>
      <c r="BT100" s="2"/>
      <c r="BU100" s="322" t="str">
        <f t="shared" si="74"/>
        <v/>
      </c>
      <c r="BV100" s="323" t="str">
        <f t="shared" si="75"/>
        <v/>
      </c>
      <c r="BW100" s="2"/>
      <c r="BX100" s="2"/>
      <c r="BY100" s="2"/>
      <c r="BZ100" s="322" t="str">
        <f t="shared" si="76"/>
        <v/>
      </c>
      <c r="CA100" s="323" t="str">
        <f t="shared" si="77"/>
        <v/>
      </c>
      <c r="CB100" s="2"/>
      <c r="CC100" s="2"/>
      <c r="CD100" s="2"/>
      <c r="CE100" s="322" t="str">
        <f t="shared" si="78"/>
        <v/>
      </c>
      <c r="CF100" s="323" t="str">
        <f t="shared" si="79"/>
        <v/>
      </c>
      <c r="CG100" s="2"/>
      <c r="CH100" s="2"/>
      <c r="CI100" s="2"/>
      <c r="CJ100" s="322" t="str">
        <f t="shared" si="80"/>
        <v/>
      </c>
      <c r="CK100" s="323" t="str">
        <f t="shared" si="81"/>
        <v/>
      </c>
      <c r="CL100" s="2"/>
      <c r="CM100" s="2"/>
      <c r="CN100" s="2"/>
      <c r="CO100" s="322" t="str">
        <f t="shared" si="82"/>
        <v/>
      </c>
      <c r="CP100" s="323" t="str">
        <f t="shared" si="83"/>
        <v/>
      </c>
      <c r="CQ100" s="2"/>
      <c r="CR100" s="2"/>
      <c r="CS100" s="2"/>
      <c r="CT100" s="322" t="str">
        <f t="shared" si="84"/>
        <v/>
      </c>
      <c r="CU100" s="323" t="str">
        <f t="shared" si="85"/>
        <v/>
      </c>
      <c r="CV100" s="2"/>
      <c r="CW100" s="2"/>
      <c r="CX100" s="2"/>
      <c r="CY100" s="322" t="str">
        <f t="shared" si="86"/>
        <v/>
      </c>
      <c r="CZ100" s="323" t="str">
        <f t="shared" si="87"/>
        <v/>
      </c>
      <c r="DA100" s="2"/>
      <c r="DB100" s="2"/>
      <c r="DC100" s="2"/>
      <c r="DD100" s="322" t="str">
        <f t="shared" si="88"/>
        <v/>
      </c>
      <c r="DE100" s="323" t="str">
        <f t="shared" si="89"/>
        <v/>
      </c>
      <c r="DF100" s="2"/>
      <c r="DG100" s="2"/>
      <c r="DH100" s="2"/>
      <c r="DI100" s="322" t="str">
        <f t="shared" si="90"/>
        <v/>
      </c>
      <c r="DJ100" s="323" t="str">
        <f t="shared" si="91"/>
        <v/>
      </c>
      <c r="DK100" s="2"/>
      <c r="DL100" s="2"/>
      <c r="DM100" s="2"/>
      <c r="DN100" s="322" t="str">
        <f t="shared" si="92"/>
        <v/>
      </c>
      <c r="DO100" s="323" t="str">
        <f t="shared" si="93"/>
        <v/>
      </c>
      <c r="DP100" s="2"/>
      <c r="DQ100" s="2"/>
      <c r="DR100" s="2"/>
      <c r="DS100" s="322" t="str">
        <f t="shared" si="94"/>
        <v/>
      </c>
      <c r="DT100" s="323" t="str">
        <f t="shared" si="95"/>
        <v/>
      </c>
      <c r="DU100" s="2"/>
      <c r="DV100" s="2"/>
      <c r="DW100" s="2"/>
      <c r="DX100" s="322" t="str">
        <f t="shared" si="96"/>
        <v/>
      </c>
      <c r="DY100" s="323" t="str">
        <f t="shared" si="97"/>
        <v/>
      </c>
      <c r="DZ100" s="2"/>
      <c r="EA100" s="2"/>
      <c r="EB100" s="2"/>
      <c r="EC100" s="322" t="str">
        <f t="shared" si="98"/>
        <v/>
      </c>
      <c r="ED100" s="323" t="str">
        <f t="shared" si="99"/>
        <v/>
      </c>
      <c r="EE100" s="2"/>
      <c r="EF100" s="2"/>
      <c r="EG100" s="2"/>
      <c r="EH100" s="322" t="str">
        <f t="shared" si="100"/>
        <v/>
      </c>
      <c r="EI100" s="323" t="str">
        <f t="shared" si="101"/>
        <v/>
      </c>
      <c r="EJ100" s="2"/>
      <c r="EK100" s="2"/>
      <c r="EL100" s="2"/>
      <c r="EM100" s="2"/>
      <c r="EN100" s="2"/>
      <c r="EO100" s="2"/>
      <c r="EP100" s="2"/>
    </row>
    <row r="101" spans="1:146" ht="30" customHeight="1">
      <c r="A101" s="1"/>
      <c r="B101" s="306"/>
      <c r="C101" s="307"/>
      <c r="D101" s="46"/>
      <c r="E101" s="293"/>
      <c r="F101" s="262"/>
      <c r="G101" s="48"/>
      <c r="H101" s="16"/>
      <c r="I101" s="16"/>
      <c r="J101" s="49"/>
      <c r="K101" s="50"/>
      <c r="L101" s="49"/>
      <c r="M101" s="50"/>
      <c r="N101" s="50"/>
      <c r="O101" s="63" t="str">
        <f t="shared" si="51"/>
        <v/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</row>
    <row r="102" spans="1:146" ht="30" customHeight="1">
      <c r="A102" s="1"/>
      <c r="B102" s="306"/>
      <c r="C102" s="307"/>
      <c r="D102" s="46"/>
      <c r="E102" s="293"/>
      <c r="F102" s="262"/>
      <c r="G102" s="48"/>
      <c r="H102" s="16"/>
      <c r="I102" s="16"/>
      <c r="J102" s="49"/>
      <c r="K102" s="50"/>
      <c r="L102" s="49"/>
      <c r="M102" s="50"/>
      <c r="N102" s="50"/>
      <c r="O102" s="63" t="str">
        <f t="shared" si="51"/>
        <v/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</row>
    <row r="103" spans="1:146" ht="30" customHeight="1">
      <c r="A103" s="1"/>
      <c r="B103" s="306"/>
      <c r="C103" s="307"/>
      <c r="D103" s="46"/>
      <c r="E103" s="293"/>
      <c r="F103" s="262"/>
      <c r="G103" s="48"/>
      <c r="H103" s="16"/>
      <c r="I103" s="16"/>
      <c r="J103" s="49"/>
      <c r="K103" s="50"/>
      <c r="L103" s="49"/>
      <c r="M103" s="50"/>
      <c r="N103" s="50"/>
      <c r="O103" s="63" t="str">
        <f t="shared" si="51"/>
        <v/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</row>
    <row r="104" spans="1:146" ht="30" customHeight="1">
      <c r="A104" s="1"/>
      <c r="B104" s="306"/>
      <c r="C104" s="307"/>
      <c r="D104" s="46"/>
      <c r="E104" s="293"/>
      <c r="F104" s="262"/>
      <c r="G104" s="48"/>
      <c r="H104" s="16"/>
      <c r="I104" s="16"/>
      <c r="J104" s="49"/>
      <c r="K104" s="50"/>
      <c r="L104" s="49"/>
      <c r="M104" s="50"/>
      <c r="N104" s="50"/>
      <c r="O104" s="63" t="str">
        <f t="shared" si="51"/>
        <v/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</row>
    <row r="105" spans="1:146" ht="30" customHeight="1">
      <c r="A105" s="1"/>
      <c r="B105" s="306"/>
      <c r="C105" s="307"/>
      <c r="D105" s="46"/>
      <c r="E105" s="293"/>
      <c r="F105" s="262"/>
      <c r="G105" s="48"/>
      <c r="H105" s="16"/>
      <c r="I105" s="16"/>
      <c r="J105" s="49"/>
      <c r="K105" s="50"/>
      <c r="L105" s="49"/>
      <c r="M105" s="50"/>
      <c r="N105" s="50"/>
      <c r="O105" s="63" t="str">
        <f t="shared" si="51"/>
        <v/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</row>
    <row r="106" spans="1:146" ht="30" customHeight="1">
      <c r="A106" s="1"/>
      <c r="B106" s="306"/>
      <c r="C106" s="307"/>
      <c r="D106" s="46"/>
      <c r="E106" s="293"/>
      <c r="F106" s="262"/>
      <c r="G106" s="48"/>
      <c r="H106" s="16"/>
      <c r="I106" s="16"/>
      <c r="J106" s="49"/>
      <c r="K106" s="50"/>
      <c r="L106" s="49"/>
      <c r="M106" s="50"/>
      <c r="N106" s="50"/>
      <c r="O106" s="63" t="str">
        <f t="shared" si="51"/>
        <v/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</row>
    <row r="107" spans="1:146" ht="30" customHeight="1">
      <c r="A107" s="1"/>
      <c r="B107" s="306"/>
      <c r="C107" s="307"/>
      <c r="D107" s="46"/>
      <c r="E107" s="293"/>
      <c r="F107" s="262"/>
      <c r="G107" s="48"/>
      <c r="H107" s="16"/>
      <c r="I107" s="16"/>
      <c r="J107" s="49"/>
      <c r="K107" s="50"/>
      <c r="L107" s="49"/>
      <c r="M107" s="50"/>
      <c r="N107" s="50"/>
      <c r="O107" s="63" t="str">
        <f t="shared" si="51"/>
        <v/>
      </c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</row>
    <row r="108" spans="1:146" ht="30" customHeight="1">
      <c r="A108" s="1"/>
      <c r="B108" s="306"/>
      <c r="C108" s="307"/>
      <c r="D108" s="46"/>
      <c r="E108" s="293"/>
      <c r="F108" s="262"/>
      <c r="G108" s="48"/>
      <c r="H108" s="16"/>
      <c r="I108" s="16"/>
      <c r="J108" s="49"/>
      <c r="K108" s="50"/>
      <c r="L108" s="49"/>
      <c r="M108" s="50"/>
      <c r="N108" s="50"/>
      <c r="O108" s="63" t="str">
        <f t="shared" si="51"/>
        <v/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</row>
    <row r="109" spans="1:146" ht="30" customHeight="1">
      <c r="A109" s="1"/>
      <c r="B109" s="306"/>
      <c r="C109" s="307"/>
      <c r="D109" s="46"/>
      <c r="E109" s="293"/>
      <c r="F109" s="262"/>
      <c r="G109" s="48"/>
      <c r="H109" s="16"/>
      <c r="I109" s="16"/>
      <c r="J109" s="49"/>
      <c r="K109" s="50"/>
      <c r="L109" s="49"/>
      <c r="M109" s="50"/>
      <c r="N109" s="50"/>
      <c r="O109" s="63" t="str">
        <f t="shared" si="51"/>
        <v/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</row>
    <row r="110" spans="1:146" ht="30" customHeight="1">
      <c r="A110" s="1"/>
      <c r="B110" s="306"/>
      <c r="C110" s="307"/>
      <c r="D110" s="46"/>
      <c r="E110" s="293"/>
      <c r="F110" s="262"/>
      <c r="G110" s="48"/>
      <c r="H110" s="16"/>
      <c r="I110" s="16"/>
      <c r="J110" s="49"/>
      <c r="K110" s="50"/>
      <c r="L110" s="49"/>
      <c r="M110" s="50"/>
      <c r="N110" s="50"/>
      <c r="O110" s="63" t="str">
        <f t="shared" si="51"/>
        <v/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</row>
    <row r="111" spans="1:146" ht="30" customHeight="1">
      <c r="A111" s="1"/>
      <c r="B111" s="306"/>
      <c r="C111" s="307"/>
      <c r="D111" s="46"/>
      <c r="E111" s="293"/>
      <c r="F111" s="262"/>
      <c r="G111" s="48"/>
      <c r="H111" s="16"/>
      <c r="I111" s="16"/>
      <c r="J111" s="49"/>
      <c r="K111" s="50"/>
      <c r="L111" s="49"/>
      <c r="M111" s="50"/>
      <c r="N111" s="50"/>
      <c r="O111" s="63" t="str">
        <f t="shared" si="51"/>
        <v/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</row>
    <row r="112" spans="1:146" ht="30" customHeight="1">
      <c r="A112" s="1"/>
      <c r="B112" s="306"/>
      <c r="C112" s="307"/>
      <c r="D112" s="46"/>
      <c r="E112" s="293"/>
      <c r="F112" s="262"/>
      <c r="G112" s="48"/>
      <c r="H112" s="16"/>
      <c r="I112" s="16"/>
      <c r="J112" s="49"/>
      <c r="K112" s="50"/>
      <c r="L112" s="49"/>
      <c r="M112" s="50"/>
      <c r="N112" s="50"/>
      <c r="O112" s="63" t="str">
        <f t="shared" si="51"/>
        <v/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</row>
    <row r="113" spans="1:146" ht="30" customHeight="1">
      <c r="A113" s="1"/>
      <c r="B113" s="306"/>
      <c r="C113" s="307"/>
      <c r="D113" s="46"/>
      <c r="E113" s="293"/>
      <c r="F113" s="262"/>
      <c r="G113" s="48"/>
      <c r="H113" s="16"/>
      <c r="I113" s="16"/>
      <c r="J113" s="49"/>
      <c r="K113" s="50"/>
      <c r="L113" s="49"/>
      <c r="M113" s="50"/>
      <c r="N113" s="50"/>
      <c r="O113" s="63" t="str">
        <f t="shared" si="51"/>
        <v/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</row>
    <row r="114" spans="1:146" ht="30" customHeight="1">
      <c r="A114" s="1"/>
      <c r="B114" s="306"/>
      <c r="C114" s="307"/>
      <c r="D114" s="46"/>
      <c r="E114" s="293"/>
      <c r="F114" s="262"/>
      <c r="G114" s="48"/>
      <c r="H114" s="16"/>
      <c r="I114" s="16"/>
      <c r="J114" s="49"/>
      <c r="K114" s="50"/>
      <c r="L114" s="49"/>
      <c r="M114" s="50"/>
      <c r="N114" s="50"/>
      <c r="O114" s="63" t="str">
        <f t="shared" si="51"/>
        <v/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</row>
    <row r="115" spans="1:146" ht="30" customHeight="1">
      <c r="A115" s="1"/>
      <c r="B115" s="306"/>
      <c r="C115" s="307"/>
      <c r="D115" s="46"/>
      <c r="E115" s="293"/>
      <c r="F115" s="262"/>
      <c r="G115" s="48"/>
      <c r="H115" s="16"/>
      <c r="I115" s="16"/>
      <c r="J115" s="49"/>
      <c r="K115" s="50"/>
      <c r="L115" s="49"/>
      <c r="M115" s="50"/>
      <c r="N115" s="50"/>
      <c r="O115" s="63" t="str">
        <f t="shared" si="51"/>
        <v/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</row>
    <row r="116" spans="1:146" ht="30" customHeight="1">
      <c r="A116" s="1"/>
      <c r="B116" s="306"/>
      <c r="C116" s="307"/>
      <c r="D116" s="46"/>
      <c r="E116" s="293"/>
      <c r="F116" s="262"/>
      <c r="G116" s="48"/>
      <c r="H116" s="16"/>
      <c r="I116" s="16"/>
      <c r="J116" s="49"/>
      <c r="K116" s="50"/>
      <c r="L116" s="49"/>
      <c r="M116" s="50"/>
      <c r="N116" s="50"/>
      <c r="O116" s="63" t="str">
        <f t="shared" si="51"/>
        <v/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</row>
    <row r="117" spans="1:146" ht="30" customHeight="1">
      <c r="A117" s="1"/>
      <c r="B117" s="306"/>
      <c r="C117" s="307"/>
      <c r="D117" s="46"/>
      <c r="E117" s="293"/>
      <c r="F117" s="262"/>
      <c r="G117" s="48"/>
      <c r="H117" s="16"/>
      <c r="I117" s="16"/>
      <c r="J117" s="49"/>
      <c r="K117" s="50"/>
      <c r="L117" s="49"/>
      <c r="M117" s="50"/>
      <c r="N117" s="50"/>
      <c r="O117" s="63" t="str">
        <f t="shared" si="51"/>
        <v/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</row>
    <row r="118" spans="1:146" ht="30" customHeight="1">
      <c r="A118" s="1"/>
      <c r="B118" s="306"/>
      <c r="C118" s="307"/>
      <c r="D118" s="46"/>
      <c r="E118" s="293"/>
      <c r="F118" s="262"/>
      <c r="G118" s="48"/>
      <c r="H118" s="16"/>
      <c r="I118" s="16"/>
      <c r="J118" s="49"/>
      <c r="K118" s="50"/>
      <c r="L118" s="49"/>
      <c r="M118" s="50"/>
      <c r="N118" s="50"/>
      <c r="O118" s="63" t="str">
        <f t="shared" si="51"/>
        <v/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</row>
    <row r="119" spans="1:146" ht="30" customHeight="1">
      <c r="A119" s="1"/>
      <c r="B119" s="306"/>
      <c r="C119" s="307"/>
      <c r="D119" s="46"/>
      <c r="E119" s="293"/>
      <c r="F119" s="262"/>
      <c r="G119" s="48"/>
      <c r="H119" s="16"/>
      <c r="I119" s="16"/>
      <c r="J119" s="49"/>
      <c r="K119" s="50"/>
      <c r="L119" s="49"/>
      <c r="M119" s="50"/>
      <c r="N119" s="50"/>
      <c r="O119" s="63" t="str">
        <f t="shared" si="51"/>
        <v/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</row>
    <row r="120" spans="1:146" ht="30" customHeight="1">
      <c r="A120" s="1"/>
      <c r="B120" s="306"/>
      <c r="C120" s="307"/>
      <c r="D120" s="46"/>
      <c r="E120" s="293"/>
      <c r="F120" s="262"/>
      <c r="G120" s="48"/>
      <c r="H120" s="16"/>
      <c r="I120" s="16"/>
      <c r="J120" s="49"/>
      <c r="K120" s="50"/>
      <c r="L120" s="49"/>
      <c r="M120" s="50"/>
      <c r="N120" s="50"/>
      <c r="O120" s="63" t="str">
        <f t="shared" si="51"/>
        <v/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</row>
    <row r="121" spans="1:146" ht="30" customHeight="1">
      <c r="A121" s="1"/>
      <c r="B121" s="306"/>
      <c r="C121" s="307"/>
      <c r="D121" s="46"/>
      <c r="E121" s="293"/>
      <c r="F121" s="262"/>
      <c r="G121" s="48"/>
      <c r="H121" s="16"/>
      <c r="I121" s="16"/>
      <c r="J121" s="49"/>
      <c r="K121" s="50"/>
      <c r="L121" s="49"/>
      <c r="M121" s="50"/>
      <c r="N121" s="50"/>
      <c r="O121" s="63" t="str">
        <f t="shared" si="51"/>
        <v/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</row>
    <row r="122" spans="1:146" ht="30" customHeight="1">
      <c r="A122" s="1"/>
      <c r="B122" s="306"/>
      <c r="C122" s="307"/>
      <c r="D122" s="46"/>
      <c r="E122" s="293"/>
      <c r="F122" s="262"/>
      <c r="G122" s="48"/>
      <c r="H122" s="16"/>
      <c r="I122" s="16"/>
      <c r="J122" s="49"/>
      <c r="K122" s="50"/>
      <c r="L122" s="49"/>
      <c r="M122" s="50"/>
      <c r="N122" s="50"/>
      <c r="O122" s="63" t="str">
        <f t="shared" si="51"/>
        <v/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</row>
    <row r="123" spans="1:146" ht="30" customHeight="1">
      <c r="A123" s="1"/>
      <c r="B123" s="306"/>
      <c r="C123" s="307"/>
      <c r="D123" s="46"/>
      <c r="E123" s="293"/>
      <c r="F123" s="262"/>
      <c r="G123" s="48"/>
      <c r="H123" s="16"/>
      <c r="I123" s="16"/>
      <c r="J123" s="49"/>
      <c r="K123" s="50"/>
      <c r="L123" s="49"/>
      <c r="M123" s="50"/>
      <c r="N123" s="50"/>
      <c r="O123" s="63" t="str">
        <f t="shared" si="51"/>
        <v/>
      </c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</row>
    <row r="124" spans="1:146" ht="30" customHeight="1">
      <c r="A124" s="1"/>
      <c r="B124" s="306"/>
      <c r="C124" s="307"/>
      <c r="D124" s="46"/>
      <c r="E124" s="293"/>
      <c r="F124" s="262"/>
      <c r="G124" s="48"/>
      <c r="H124" s="16"/>
      <c r="I124" s="16"/>
      <c r="J124" s="49"/>
      <c r="K124" s="50"/>
      <c r="L124" s="49"/>
      <c r="M124" s="50"/>
      <c r="N124" s="50"/>
      <c r="O124" s="63" t="str">
        <f t="shared" si="51"/>
        <v/>
      </c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</row>
    <row r="125" spans="1:146" ht="30" customHeight="1">
      <c r="A125" s="1"/>
      <c r="B125" s="306"/>
      <c r="C125" s="307"/>
      <c r="D125" s="46"/>
      <c r="E125" s="293"/>
      <c r="F125" s="262"/>
      <c r="G125" s="48"/>
      <c r="H125" s="16"/>
      <c r="I125" s="16"/>
      <c r="J125" s="49"/>
      <c r="K125" s="50"/>
      <c r="L125" s="49"/>
      <c r="M125" s="50"/>
      <c r="N125" s="50"/>
      <c r="O125" s="63" t="str">
        <f t="shared" si="51"/>
        <v/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</row>
    <row r="126" spans="1:146" ht="30" customHeight="1">
      <c r="A126" s="1"/>
      <c r="B126" s="306"/>
      <c r="C126" s="307"/>
      <c r="D126" s="46"/>
      <c r="E126" s="293"/>
      <c r="F126" s="262"/>
      <c r="G126" s="48"/>
      <c r="H126" s="16"/>
      <c r="I126" s="16"/>
      <c r="J126" s="49"/>
      <c r="K126" s="50"/>
      <c r="L126" s="49"/>
      <c r="M126" s="50"/>
      <c r="N126" s="50"/>
      <c r="O126" s="63" t="str">
        <f t="shared" si="51"/>
        <v/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</row>
    <row r="127" spans="1:146" ht="30" customHeight="1">
      <c r="A127" s="1"/>
      <c r="B127" s="306"/>
      <c r="C127" s="307"/>
      <c r="D127" s="46"/>
      <c r="E127" s="293"/>
      <c r="F127" s="262"/>
      <c r="G127" s="48"/>
      <c r="H127" s="16"/>
      <c r="I127" s="16"/>
      <c r="J127" s="49"/>
      <c r="K127" s="50"/>
      <c r="L127" s="49"/>
      <c r="M127" s="50"/>
      <c r="N127" s="50"/>
      <c r="O127" s="63" t="str">
        <f t="shared" si="51"/>
        <v/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</row>
    <row r="128" spans="1:146" ht="30" customHeight="1">
      <c r="A128" s="1"/>
      <c r="B128" s="306"/>
      <c r="C128" s="307"/>
      <c r="D128" s="46"/>
      <c r="E128" s="293"/>
      <c r="F128" s="262"/>
      <c r="G128" s="48"/>
      <c r="H128" s="16"/>
      <c r="I128" s="16"/>
      <c r="J128" s="49"/>
      <c r="K128" s="50"/>
      <c r="L128" s="49"/>
      <c r="M128" s="50"/>
      <c r="N128" s="50"/>
      <c r="O128" s="63" t="str">
        <f t="shared" si="51"/>
        <v/>
      </c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</row>
    <row r="129" spans="1:146" ht="30" customHeight="1">
      <c r="A129" s="1"/>
      <c r="B129" s="306"/>
      <c r="C129" s="307"/>
      <c r="D129" s="46"/>
      <c r="E129" s="293"/>
      <c r="F129" s="262"/>
      <c r="G129" s="48"/>
      <c r="H129" s="16"/>
      <c r="I129" s="16"/>
      <c r="J129" s="49"/>
      <c r="K129" s="50"/>
      <c r="L129" s="49"/>
      <c r="M129" s="50"/>
      <c r="N129" s="50"/>
      <c r="O129" s="63" t="str">
        <f t="shared" si="51"/>
        <v/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</row>
    <row r="130" spans="1:146" ht="30" customHeight="1">
      <c r="A130" s="1"/>
      <c r="B130" s="306"/>
      <c r="C130" s="307"/>
      <c r="D130" s="46"/>
      <c r="E130" s="293"/>
      <c r="F130" s="262"/>
      <c r="G130" s="48"/>
      <c r="H130" s="16"/>
      <c r="I130" s="16"/>
      <c r="J130" s="49"/>
      <c r="K130" s="50"/>
      <c r="L130" s="49"/>
      <c r="M130" s="50"/>
      <c r="N130" s="50"/>
      <c r="O130" s="63" t="str">
        <f t="shared" si="51"/>
        <v/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</row>
    <row r="131" spans="1:146" ht="30" customHeight="1">
      <c r="A131" s="1"/>
      <c r="B131" s="306"/>
      <c r="C131" s="307"/>
      <c r="D131" s="46"/>
      <c r="E131" s="293"/>
      <c r="F131" s="262"/>
      <c r="G131" s="48"/>
      <c r="H131" s="16"/>
      <c r="I131" s="16"/>
      <c r="J131" s="49"/>
      <c r="K131" s="50"/>
      <c r="L131" s="49"/>
      <c r="M131" s="50"/>
      <c r="N131" s="50"/>
      <c r="O131" s="63" t="str">
        <f t="shared" si="51"/>
        <v/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</row>
    <row r="132" spans="1:146" ht="30" customHeight="1">
      <c r="A132" s="1"/>
      <c r="B132" s="306"/>
      <c r="C132" s="307"/>
      <c r="D132" s="46"/>
      <c r="E132" s="293"/>
      <c r="F132" s="262"/>
      <c r="G132" s="48"/>
      <c r="H132" s="16"/>
      <c r="I132" s="16"/>
      <c r="J132" s="49"/>
      <c r="K132" s="50"/>
      <c r="L132" s="49"/>
      <c r="M132" s="50"/>
      <c r="N132" s="50"/>
      <c r="O132" s="63" t="str">
        <f t="shared" si="51"/>
        <v/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</row>
    <row r="133" spans="1:146" ht="30" customHeight="1">
      <c r="A133" s="1"/>
      <c r="B133" s="306"/>
      <c r="C133" s="307"/>
      <c r="D133" s="46"/>
      <c r="E133" s="293"/>
      <c r="F133" s="262"/>
      <c r="G133" s="48"/>
      <c r="H133" s="16"/>
      <c r="I133" s="16"/>
      <c r="J133" s="49"/>
      <c r="K133" s="50"/>
      <c r="L133" s="49"/>
      <c r="M133" s="50"/>
      <c r="N133" s="50"/>
      <c r="O133" s="63" t="str">
        <f t="shared" ref="O133:O196" si="102">IF(H133="","",IF(I133&gt;K133,H133,IF(I133=K133,"DRAW",L133)))</f>
        <v/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</row>
    <row r="134" spans="1:146" ht="30" customHeight="1">
      <c r="A134" s="1"/>
      <c r="B134" s="306"/>
      <c r="C134" s="307"/>
      <c r="D134" s="46"/>
      <c r="E134" s="293"/>
      <c r="F134" s="262"/>
      <c r="G134" s="48"/>
      <c r="H134" s="16"/>
      <c r="I134" s="16"/>
      <c r="J134" s="49"/>
      <c r="K134" s="50"/>
      <c r="L134" s="49"/>
      <c r="M134" s="50"/>
      <c r="N134" s="50"/>
      <c r="O134" s="63" t="str">
        <f t="shared" si="102"/>
        <v/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</row>
    <row r="135" spans="1:146" ht="30" customHeight="1">
      <c r="A135" s="1"/>
      <c r="B135" s="306"/>
      <c r="C135" s="307"/>
      <c r="D135" s="46"/>
      <c r="E135" s="293"/>
      <c r="F135" s="262"/>
      <c r="G135" s="48"/>
      <c r="H135" s="16"/>
      <c r="I135" s="16"/>
      <c r="J135" s="49"/>
      <c r="K135" s="50"/>
      <c r="L135" s="49"/>
      <c r="M135" s="50"/>
      <c r="N135" s="50"/>
      <c r="O135" s="63" t="str">
        <f t="shared" si="102"/>
        <v/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</row>
    <row r="136" spans="1:146" ht="30" customHeight="1">
      <c r="A136" s="1"/>
      <c r="B136" s="306"/>
      <c r="C136" s="307"/>
      <c r="D136" s="46"/>
      <c r="E136" s="293"/>
      <c r="F136" s="262"/>
      <c r="G136" s="48"/>
      <c r="H136" s="16"/>
      <c r="I136" s="16"/>
      <c r="J136" s="49"/>
      <c r="K136" s="50"/>
      <c r="L136" s="49"/>
      <c r="M136" s="50"/>
      <c r="N136" s="50"/>
      <c r="O136" s="63" t="str">
        <f t="shared" si="102"/>
        <v/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</row>
    <row r="137" spans="1:146" ht="30" customHeight="1">
      <c r="A137" s="1"/>
      <c r="B137" s="306"/>
      <c r="C137" s="307"/>
      <c r="D137" s="46"/>
      <c r="E137" s="293"/>
      <c r="F137" s="262"/>
      <c r="G137" s="48"/>
      <c r="H137" s="16"/>
      <c r="I137" s="16"/>
      <c r="J137" s="49"/>
      <c r="K137" s="50"/>
      <c r="L137" s="49"/>
      <c r="M137" s="50"/>
      <c r="N137" s="50"/>
      <c r="O137" s="63" t="str">
        <f t="shared" si="102"/>
        <v/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</row>
    <row r="138" spans="1:146" ht="30" customHeight="1">
      <c r="A138" s="1"/>
      <c r="B138" s="306"/>
      <c r="C138" s="307"/>
      <c r="D138" s="46"/>
      <c r="E138" s="293"/>
      <c r="F138" s="262"/>
      <c r="G138" s="48"/>
      <c r="H138" s="16"/>
      <c r="I138" s="16"/>
      <c r="J138" s="49"/>
      <c r="K138" s="50"/>
      <c r="L138" s="49"/>
      <c r="M138" s="50"/>
      <c r="N138" s="50"/>
      <c r="O138" s="63" t="str">
        <f t="shared" si="102"/>
        <v/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</row>
    <row r="139" spans="1:146" ht="30" customHeight="1">
      <c r="A139" s="1"/>
      <c r="B139" s="306"/>
      <c r="C139" s="307"/>
      <c r="D139" s="46"/>
      <c r="E139" s="293"/>
      <c r="F139" s="262"/>
      <c r="G139" s="48"/>
      <c r="H139" s="16"/>
      <c r="I139" s="16"/>
      <c r="J139" s="49"/>
      <c r="K139" s="50"/>
      <c r="L139" s="49"/>
      <c r="M139" s="50"/>
      <c r="N139" s="50"/>
      <c r="O139" s="63" t="str">
        <f t="shared" si="102"/>
        <v/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</row>
    <row r="140" spans="1:146" ht="30" customHeight="1">
      <c r="A140" s="1"/>
      <c r="B140" s="306"/>
      <c r="C140" s="307"/>
      <c r="D140" s="46"/>
      <c r="E140" s="293"/>
      <c r="F140" s="262"/>
      <c r="G140" s="48"/>
      <c r="H140" s="16"/>
      <c r="I140" s="16"/>
      <c r="J140" s="49"/>
      <c r="K140" s="50"/>
      <c r="L140" s="49"/>
      <c r="M140" s="50"/>
      <c r="N140" s="50"/>
      <c r="O140" s="63" t="str">
        <f t="shared" si="102"/>
        <v/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</row>
    <row r="141" spans="1:146" ht="30" customHeight="1">
      <c r="A141" s="1"/>
      <c r="B141" s="306"/>
      <c r="C141" s="307"/>
      <c r="D141" s="46"/>
      <c r="E141" s="293"/>
      <c r="F141" s="262"/>
      <c r="G141" s="48"/>
      <c r="H141" s="16"/>
      <c r="I141" s="16"/>
      <c r="J141" s="49"/>
      <c r="K141" s="50"/>
      <c r="L141" s="49"/>
      <c r="M141" s="50"/>
      <c r="N141" s="50"/>
      <c r="O141" s="63" t="str">
        <f t="shared" si="102"/>
        <v/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</row>
    <row r="142" spans="1:146" ht="30" customHeight="1">
      <c r="A142" s="1"/>
      <c r="B142" s="306"/>
      <c r="C142" s="307"/>
      <c r="D142" s="46"/>
      <c r="E142" s="293"/>
      <c r="F142" s="262"/>
      <c r="G142" s="48"/>
      <c r="H142" s="16"/>
      <c r="I142" s="16"/>
      <c r="J142" s="49"/>
      <c r="K142" s="50"/>
      <c r="L142" s="49"/>
      <c r="M142" s="50"/>
      <c r="N142" s="50"/>
      <c r="O142" s="63" t="str">
        <f t="shared" si="102"/>
        <v/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</row>
    <row r="143" spans="1:146" ht="30" customHeight="1">
      <c r="A143" s="1"/>
      <c r="B143" s="306"/>
      <c r="C143" s="307"/>
      <c r="D143" s="46"/>
      <c r="E143" s="293"/>
      <c r="F143" s="262"/>
      <c r="G143" s="48"/>
      <c r="H143" s="16"/>
      <c r="I143" s="16"/>
      <c r="J143" s="49"/>
      <c r="K143" s="50"/>
      <c r="L143" s="49"/>
      <c r="M143" s="50"/>
      <c r="N143" s="50"/>
      <c r="O143" s="63" t="str">
        <f t="shared" si="102"/>
        <v/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</row>
    <row r="144" spans="1:146" ht="30" customHeight="1">
      <c r="A144" s="1"/>
      <c r="B144" s="306"/>
      <c r="C144" s="307"/>
      <c r="D144" s="46"/>
      <c r="E144" s="293"/>
      <c r="F144" s="262"/>
      <c r="G144" s="48"/>
      <c r="H144" s="16"/>
      <c r="I144" s="16"/>
      <c r="J144" s="49"/>
      <c r="K144" s="50"/>
      <c r="L144" s="49"/>
      <c r="M144" s="50"/>
      <c r="N144" s="50"/>
      <c r="O144" s="63" t="str">
        <f t="shared" si="102"/>
        <v/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</row>
    <row r="145" spans="1:146" ht="30" customHeight="1">
      <c r="A145" s="1"/>
      <c r="B145" s="306"/>
      <c r="C145" s="307"/>
      <c r="D145" s="46"/>
      <c r="E145" s="293"/>
      <c r="F145" s="262"/>
      <c r="G145" s="48"/>
      <c r="H145" s="16"/>
      <c r="I145" s="16"/>
      <c r="J145" s="49"/>
      <c r="K145" s="50"/>
      <c r="L145" s="49"/>
      <c r="M145" s="50"/>
      <c r="N145" s="50"/>
      <c r="O145" s="63" t="str">
        <f t="shared" si="102"/>
        <v/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</row>
    <row r="146" spans="1:146" ht="30" customHeight="1">
      <c r="A146" s="1"/>
      <c r="B146" s="306"/>
      <c r="C146" s="307"/>
      <c r="D146" s="46"/>
      <c r="E146" s="293"/>
      <c r="F146" s="262"/>
      <c r="G146" s="48"/>
      <c r="H146" s="16"/>
      <c r="I146" s="16"/>
      <c r="J146" s="49"/>
      <c r="K146" s="50"/>
      <c r="L146" s="49"/>
      <c r="M146" s="50"/>
      <c r="N146" s="50"/>
      <c r="O146" s="63" t="str">
        <f t="shared" si="102"/>
        <v/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</row>
    <row r="147" spans="1:146" ht="30" customHeight="1">
      <c r="A147" s="1"/>
      <c r="B147" s="306"/>
      <c r="C147" s="307"/>
      <c r="D147" s="46"/>
      <c r="E147" s="293"/>
      <c r="F147" s="262"/>
      <c r="G147" s="48"/>
      <c r="H147" s="16"/>
      <c r="I147" s="16"/>
      <c r="J147" s="49"/>
      <c r="K147" s="50"/>
      <c r="L147" s="49"/>
      <c r="M147" s="50"/>
      <c r="N147" s="50"/>
      <c r="O147" s="63" t="str">
        <f t="shared" si="102"/>
        <v/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</row>
    <row r="148" spans="1:146" ht="30" customHeight="1">
      <c r="A148" s="1"/>
      <c r="B148" s="306"/>
      <c r="C148" s="307"/>
      <c r="D148" s="46"/>
      <c r="E148" s="293"/>
      <c r="F148" s="262"/>
      <c r="G148" s="48"/>
      <c r="H148" s="16"/>
      <c r="I148" s="16"/>
      <c r="J148" s="49"/>
      <c r="K148" s="50"/>
      <c r="L148" s="49"/>
      <c r="M148" s="50"/>
      <c r="N148" s="50"/>
      <c r="O148" s="63" t="str">
        <f t="shared" si="102"/>
        <v/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</row>
    <row r="149" spans="1:146" ht="30" customHeight="1">
      <c r="A149" s="1"/>
      <c r="B149" s="306"/>
      <c r="C149" s="307"/>
      <c r="D149" s="46"/>
      <c r="E149" s="293"/>
      <c r="F149" s="262"/>
      <c r="G149" s="48"/>
      <c r="H149" s="16"/>
      <c r="I149" s="16"/>
      <c r="J149" s="49"/>
      <c r="K149" s="50"/>
      <c r="L149" s="49"/>
      <c r="M149" s="50"/>
      <c r="N149" s="50"/>
      <c r="O149" s="63" t="str">
        <f t="shared" si="102"/>
        <v/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</row>
    <row r="150" spans="1:146" ht="30" customHeight="1">
      <c r="A150" s="1"/>
      <c r="B150" s="306"/>
      <c r="C150" s="307"/>
      <c r="D150" s="46"/>
      <c r="E150" s="293"/>
      <c r="F150" s="262"/>
      <c r="G150" s="48"/>
      <c r="H150" s="16"/>
      <c r="I150" s="16"/>
      <c r="J150" s="49"/>
      <c r="K150" s="50"/>
      <c r="L150" s="49"/>
      <c r="M150" s="50"/>
      <c r="N150" s="50"/>
      <c r="O150" s="63" t="str">
        <f t="shared" si="102"/>
        <v/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</row>
    <row r="151" spans="1:146" ht="30" customHeight="1">
      <c r="A151" s="1"/>
      <c r="B151" s="306"/>
      <c r="C151" s="307"/>
      <c r="D151" s="46"/>
      <c r="E151" s="293"/>
      <c r="F151" s="262"/>
      <c r="G151" s="48"/>
      <c r="H151" s="16"/>
      <c r="I151" s="16"/>
      <c r="J151" s="49"/>
      <c r="K151" s="50"/>
      <c r="L151" s="49"/>
      <c r="M151" s="50"/>
      <c r="N151" s="50"/>
      <c r="O151" s="63" t="str">
        <f t="shared" si="102"/>
        <v/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</row>
    <row r="152" spans="1:146" ht="30" customHeight="1">
      <c r="A152" s="1"/>
      <c r="B152" s="306"/>
      <c r="C152" s="307"/>
      <c r="D152" s="46"/>
      <c r="E152" s="293"/>
      <c r="F152" s="262"/>
      <c r="G152" s="48"/>
      <c r="H152" s="16"/>
      <c r="I152" s="16"/>
      <c r="J152" s="49"/>
      <c r="K152" s="50"/>
      <c r="L152" s="49"/>
      <c r="M152" s="50"/>
      <c r="N152" s="50"/>
      <c r="O152" s="63" t="str">
        <f t="shared" si="102"/>
        <v/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</row>
    <row r="153" spans="1:146" ht="30" customHeight="1">
      <c r="A153" s="1"/>
      <c r="B153" s="306"/>
      <c r="C153" s="307"/>
      <c r="D153" s="46"/>
      <c r="E153" s="293"/>
      <c r="F153" s="262"/>
      <c r="G153" s="48"/>
      <c r="H153" s="16"/>
      <c r="I153" s="16"/>
      <c r="J153" s="49"/>
      <c r="K153" s="50"/>
      <c r="L153" s="49"/>
      <c r="M153" s="50"/>
      <c r="N153" s="50"/>
      <c r="O153" s="63" t="str">
        <f t="shared" si="102"/>
        <v/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</row>
    <row r="154" spans="1:146" ht="30" customHeight="1">
      <c r="A154" s="1"/>
      <c r="B154" s="306"/>
      <c r="C154" s="307"/>
      <c r="D154" s="46"/>
      <c r="E154" s="293"/>
      <c r="F154" s="262"/>
      <c r="G154" s="48"/>
      <c r="H154" s="16"/>
      <c r="I154" s="16"/>
      <c r="J154" s="49"/>
      <c r="K154" s="50"/>
      <c r="L154" s="49"/>
      <c r="M154" s="50"/>
      <c r="N154" s="50"/>
      <c r="O154" s="63" t="str">
        <f t="shared" si="102"/>
        <v/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</row>
    <row r="155" spans="1:146" ht="30" customHeight="1">
      <c r="A155" s="1"/>
      <c r="B155" s="306"/>
      <c r="C155" s="307"/>
      <c r="D155" s="46"/>
      <c r="E155" s="293"/>
      <c r="F155" s="262"/>
      <c r="G155" s="48"/>
      <c r="H155" s="16"/>
      <c r="I155" s="16"/>
      <c r="J155" s="49"/>
      <c r="K155" s="50"/>
      <c r="L155" s="49"/>
      <c r="M155" s="50"/>
      <c r="N155" s="50"/>
      <c r="O155" s="63" t="str">
        <f t="shared" si="102"/>
        <v/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</row>
    <row r="156" spans="1:146" ht="30" customHeight="1">
      <c r="A156" s="1"/>
      <c r="B156" s="306"/>
      <c r="C156" s="307"/>
      <c r="D156" s="46"/>
      <c r="E156" s="293"/>
      <c r="F156" s="262"/>
      <c r="G156" s="48"/>
      <c r="H156" s="16"/>
      <c r="I156" s="16"/>
      <c r="J156" s="49"/>
      <c r="K156" s="50"/>
      <c r="L156" s="49"/>
      <c r="M156" s="50"/>
      <c r="N156" s="50"/>
      <c r="O156" s="63" t="str">
        <f t="shared" si="102"/>
        <v/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</row>
    <row r="157" spans="1:146" ht="30" customHeight="1">
      <c r="A157" s="1"/>
      <c r="B157" s="306"/>
      <c r="C157" s="307"/>
      <c r="D157" s="46"/>
      <c r="E157" s="293"/>
      <c r="F157" s="262"/>
      <c r="G157" s="48"/>
      <c r="H157" s="16"/>
      <c r="I157" s="16"/>
      <c r="J157" s="49"/>
      <c r="K157" s="50"/>
      <c r="L157" s="49"/>
      <c r="M157" s="50"/>
      <c r="N157" s="50"/>
      <c r="O157" s="63" t="str">
        <f t="shared" si="102"/>
        <v/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</row>
    <row r="158" spans="1:146" ht="30" customHeight="1">
      <c r="A158" s="1"/>
      <c r="B158" s="306"/>
      <c r="C158" s="307"/>
      <c r="D158" s="46"/>
      <c r="E158" s="293"/>
      <c r="F158" s="262"/>
      <c r="G158" s="48"/>
      <c r="H158" s="16"/>
      <c r="I158" s="16"/>
      <c r="J158" s="49"/>
      <c r="K158" s="50"/>
      <c r="L158" s="49"/>
      <c r="M158" s="50"/>
      <c r="N158" s="50"/>
      <c r="O158" s="63" t="str">
        <f t="shared" si="102"/>
        <v/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</row>
    <row r="159" spans="1:146" ht="30" customHeight="1">
      <c r="A159" s="1"/>
      <c r="B159" s="306"/>
      <c r="C159" s="307"/>
      <c r="D159" s="46"/>
      <c r="E159" s="293"/>
      <c r="F159" s="262"/>
      <c r="G159" s="48"/>
      <c r="H159" s="16"/>
      <c r="I159" s="16"/>
      <c r="J159" s="49"/>
      <c r="K159" s="50"/>
      <c r="L159" s="49"/>
      <c r="M159" s="50"/>
      <c r="N159" s="50"/>
      <c r="O159" s="63" t="str">
        <f t="shared" si="102"/>
        <v/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</row>
    <row r="160" spans="1:146" ht="30" customHeight="1">
      <c r="A160" s="1"/>
      <c r="B160" s="306"/>
      <c r="C160" s="307"/>
      <c r="D160" s="46"/>
      <c r="E160" s="293"/>
      <c r="F160" s="262"/>
      <c r="G160" s="48"/>
      <c r="H160" s="16"/>
      <c r="I160" s="16"/>
      <c r="J160" s="49"/>
      <c r="K160" s="50"/>
      <c r="L160" s="49"/>
      <c r="M160" s="50"/>
      <c r="N160" s="50"/>
      <c r="O160" s="63" t="str">
        <f t="shared" si="102"/>
        <v/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</row>
    <row r="161" spans="1:146" ht="30" customHeight="1">
      <c r="A161" s="1"/>
      <c r="B161" s="306"/>
      <c r="C161" s="307"/>
      <c r="D161" s="46"/>
      <c r="E161" s="293"/>
      <c r="F161" s="262"/>
      <c r="G161" s="48"/>
      <c r="H161" s="16"/>
      <c r="I161" s="16"/>
      <c r="J161" s="49"/>
      <c r="K161" s="50"/>
      <c r="L161" s="49"/>
      <c r="M161" s="50"/>
      <c r="N161" s="50"/>
      <c r="O161" s="63" t="str">
        <f t="shared" si="102"/>
        <v/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</row>
    <row r="162" spans="1:146" ht="30" customHeight="1">
      <c r="A162" s="1"/>
      <c r="B162" s="306"/>
      <c r="C162" s="307"/>
      <c r="D162" s="46"/>
      <c r="E162" s="293"/>
      <c r="F162" s="262"/>
      <c r="G162" s="48"/>
      <c r="H162" s="16"/>
      <c r="I162" s="16"/>
      <c r="J162" s="49"/>
      <c r="K162" s="50"/>
      <c r="L162" s="49"/>
      <c r="M162" s="50"/>
      <c r="N162" s="50"/>
      <c r="O162" s="63" t="str">
        <f t="shared" si="102"/>
        <v/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</row>
    <row r="163" spans="1:146" ht="30" customHeight="1">
      <c r="A163" s="1"/>
      <c r="B163" s="306"/>
      <c r="C163" s="307"/>
      <c r="D163" s="46"/>
      <c r="E163" s="293"/>
      <c r="F163" s="262"/>
      <c r="G163" s="48"/>
      <c r="H163" s="16"/>
      <c r="I163" s="16"/>
      <c r="J163" s="49"/>
      <c r="K163" s="50"/>
      <c r="L163" s="49"/>
      <c r="M163" s="50"/>
      <c r="N163" s="50"/>
      <c r="O163" s="63" t="str">
        <f t="shared" si="102"/>
        <v/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</row>
    <row r="164" spans="1:146" ht="30" customHeight="1">
      <c r="A164" s="1"/>
      <c r="B164" s="306"/>
      <c r="C164" s="307"/>
      <c r="D164" s="46"/>
      <c r="E164" s="293"/>
      <c r="F164" s="262"/>
      <c r="G164" s="48"/>
      <c r="H164" s="16"/>
      <c r="I164" s="16"/>
      <c r="J164" s="49"/>
      <c r="K164" s="50"/>
      <c r="L164" s="49"/>
      <c r="M164" s="50"/>
      <c r="N164" s="50"/>
      <c r="O164" s="63" t="str">
        <f t="shared" si="102"/>
        <v/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</row>
    <row r="165" spans="1:146" ht="30" customHeight="1">
      <c r="A165" s="1"/>
      <c r="B165" s="306"/>
      <c r="C165" s="307"/>
      <c r="D165" s="46"/>
      <c r="E165" s="293"/>
      <c r="F165" s="262"/>
      <c r="G165" s="48"/>
      <c r="H165" s="16"/>
      <c r="I165" s="16"/>
      <c r="J165" s="49"/>
      <c r="K165" s="50"/>
      <c r="L165" s="49"/>
      <c r="M165" s="50"/>
      <c r="N165" s="50"/>
      <c r="O165" s="63" t="str">
        <f t="shared" si="102"/>
        <v/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</row>
    <row r="166" spans="1:146" ht="30" customHeight="1">
      <c r="A166" s="1"/>
      <c r="B166" s="306"/>
      <c r="C166" s="307"/>
      <c r="D166" s="46"/>
      <c r="E166" s="293"/>
      <c r="F166" s="262"/>
      <c r="G166" s="48"/>
      <c r="H166" s="16"/>
      <c r="I166" s="16"/>
      <c r="J166" s="49"/>
      <c r="K166" s="50"/>
      <c r="L166" s="49"/>
      <c r="M166" s="50"/>
      <c r="N166" s="50"/>
      <c r="O166" s="63" t="str">
        <f t="shared" si="102"/>
        <v/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</row>
    <row r="167" spans="1:146" ht="30" customHeight="1">
      <c r="A167" s="1"/>
      <c r="B167" s="306"/>
      <c r="C167" s="307"/>
      <c r="D167" s="46"/>
      <c r="E167" s="293"/>
      <c r="F167" s="262"/>
      <c r="G167" s="48"/>
      <c r="H167" s="16"/>
      <c r="I167" s="16"/>
      <c r="J167" s="49"/>
      <c r="K167" s="50"/>
      <c r="L167" s="49"/>
      <c r="M167" s="50"/>
      <c r="N167" s="50"/>
      <c r="O167" s="63" t="str">
        <f t="shared" si="102"/>
        <v/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</row>
    <row r="168" spans="1:146" ht="30" customHeight="1">
      <c r="A168" s="1"/>
      <c r="B168" s="306"/>
      <c r="C168" s="307"/>
      <c r="D168" s="46"/>
      <c r="E168" s="293"/>
      <c r="F168" s="262"/>
      <c r="G168" s="48"/>
      <c r="H168" s="16"/>
      <c r="I168" s="16"/>
      <c r="J168" s="49"/>
      <c r="K168" s="50"/>
      <c r="L168" s="49"/>
      <c r="M168" s="50"/>
      <c r="N168" s="50"/>
      <c r="O168" s="63" t="str">
        <f t="shared" si="102"/>
        <v/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</row>
    <row r="169" spans="1:146" ht="30" customHeight="1">
      <c r="A169" s="1"/>
      <c r="B169" s="306"/>
      <c r="C169" s="307"/>
      <c r="D169" s="46"/>
      <c r="E169" s="293"/>
      <c r="F169" s="262"/>
      <c r="G169" s="48"/>
      <c r="H169" s="16"/>
      <c r="I169" s="16"/>
      <c r="J169" s="49"/>
      <c r="K169" s="50"/>
      <c r="L169" s="49"/>
      <c r="M169" s="50"/>
      <c r="N169" s="50"/>
      <c r="O169" s="63" t="str">
        <f t="shared" si="102"/>
        <v/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</row>
    <row r="170" spans="1:146" ht="30" customHeight="1">
      <c r="A170" s="1"/>
      <c r="B170" s="306"/>
      <c r="C170" s="307"/>
      <c r="D170" s="46"/>
      <c r="E170" s="293"/>
      <c r="F170" s="262"/>
      <c r="G170" s="48"/>
      <c r="H170" s="16"/>
      <c r="I170" s="16"/>
      <c r="J170" s="49"/>
      <c r="K170" s="50"/>
      <c r="L170" s="49"/>
      <c r="M170" s="50"/>
      <c r="N170" s="50"/>
      <c r="O170" s="63" t="str">
        <f t="shared" si="102"/>
        <v/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</row>
    <row r="171" spans="1:146" ht="30" customHeight="1">
      <c r="A171" s="1"/>
      <c r="B171" s="306"/>
      <c r="C171" s="307"/>
      <c r="D171" s="46"/>
      <c r="E171" s="293"/>
      <c r="F171" s="262"/>
      <c r="G171" s="48"/>
      <c r="H171" s="16"/>
      <c r="I171" s="16"/>
      <c r="J171" s="49"/>
      <c r="K171" s="50"/>
      <c r="L171" s="49"/>
      <c r="M171" s="50"/>
      <c r="N171" s="50"/>
      <c r="O171" s="63" t="str">
        <f t="shared" si="102"/>
        <v/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</row>
    <row r="172" spans="1:146" ht="30" customHeight="1">
      <c r="A172" s="1"/>
      <c r="B172" s="306"/>
      <c r="C172" s="307"/>
      <c r="D172" s="46"/>
      <c r="E172" s="293"/>
      <c r="F172" s="262"/>
      <c r="G172" s="48"/>
      <c r="H172" s="16"/>
      <c r="I172" s="16"/>
      <c r="J172" s="49"/>
      <c r="K172" s="50"/>
      <c r="L172" s="49"/>
      <c r="M172" s="50"/>
      <c r="N172" s="50"/>
      <c r="O172" s="63" t="str">
        <f t="shared" si="102"/>
        <v/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</row>
    <row r="173" spans="1:146" ht="30" customHeight="1">
      <c r="A173" s="1"/>
      <c r="B173" s="306"/>
      <c r="C173" s="307"/>
      <c r="D173" s="46"/>
      <c r="E173" s="293"/>
      <c r="F173" s="262"/>
      <c r="G173" s="48"/>
      <c r="H173" s="16"/>
      <c r="I173" s="16"/>
      <c r="J173" s="49"/>
      <c r="K173" s="50"/>
      <c r="L173" s="49"/>
      <c r="M173" s="50"/>
      <c r="N173" s="50"/>
      <c r="O173" s="63" t="str">
        <f t="shared" si="102"/>
        <v/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</row>
    <row r="174" spans="1:146" ht="30" customHeight="1">
      <c r="A174" s="1"/>
      <c r="B174" s="306"/>
      <c r="C174" s="307"/>
      <c r="D174" s="46"/>
      <c r="E174" s="293"/>
      <c r="F174" s="262"/>
      <c r="G174" s="48"/>
      <c r="H174" s="16"/>
      <c r="I174" s="16"/>
      <c r="J174" s="49"/>
      <c r="K174" s="50"/>
      <c r="L174" s="49"/>
      <c r="M174" s="50"/>
      <c r="N174" s="50"/>
      <c r="O174" s="63" t="str">
        <f t="shared" si="102"/>
        <v/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</row>
    <row r="175" spans="1:146" ht="30" customHeight="1">
      <c r="A175" s="1"/>
      <c r="B175" s="306"/>
      <c r="C175" s="307"/>
      <c r="D175" s="46"/>
      <c r="E175" s="293"/>
      <c r="F175" s="262"/>
      <c r="G175" s="48"/>
      <c r="H175" s="16"/>
      <c r="I175" s="16"/>
      <c r="J175" s="49"/>
      <c r="K175" s="50"/>
      <c r="L175" s="49"/>
      <c r="M175" s="50"/>
      <c r="N175" s="50"/>
      <c r="O175" s="63" t="str">
        <f t="shared" si="102"/>
        <v/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</row>
    <row r="176" spans="1:146" ht="30" customHeight="1">
      <c r="A176" s="1"/>
      <c r="B176" s="306"/>
      <c r="C176" s="307"/>
      <c r="D176" s="46"/>
      <c r="E176" s="293"/>
      <c r="F176" s="262"/>
      <c r="G176" s="48"/>
      <c r="H176" s="16"/>
      <c r="I176" s="16"/>
      <c r="J176" s="49"/>
      <c r="K176" s="50"/>
      <c r="L176" s="49"/>
      <c r="M176" s="50"/>
      <c r="N176" s="50"/>
      <c r="O176" s="63" t="str">
        <f t="shared" si="102"/>
        <v/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</row>
    <row r="177" spans="1:146" ht="30" customHeight="1">
      <c r="A177" s="1"/>
      <c r="B177" s="306"/>
      <c r="C177" s="307"/>
      <c r="D177" s="46"/>
      <c r="E177" s="293"/>
      <c r="F177" s="262"/>
      <c r="G177" s="48"/>
      <c r="H177" s="16"/>
      <c r="I177" s="16"/>
      <c r="J177" s="49"/>
      <c r="K177" s="50"/>
      <c r="L177" s="49"/>
      <c r="M177" s="50"/>
      <c r="N177" s="50"/>
      <c r="O177" s="63" t="str">
        <f t="shared" si="102"/>
        <v/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</row>
    <row r="178" spans="1:146" ht="30" customHeight="1">
      <c r="A178" s="1"/>
      <c r="B178" s="306"/>
      <c r="C178" s="307"/>
      <c r="D178" s="46"/>
      <c r="E178" s="293"/>
      <c r="F178" s="262"/>
      <c r="G178" s="48"/>
      <c r="H178" s="16"/>
      <c r="I178" s="16"/>
      <c r="J178" s="49"/>
      <c r="K178" s="50"/>
      <c r="L178" s="49"/>
      <c r="M178" s="50"/>
      <c r="N178" s="50"/>
      <c r="O178" s="63" t="str">
        <f t="shared" si="102"/>
        <v/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</row>
    <row r="179" spans="1:146" ht="30" customHeight="1">
      <c r="A179" s="1"/>
      <c r="B179" s="306"/>
      <c r="C179" s="307"/>
      <c r="D179" s="46"/>
      <c r="E179" s="293"/>
      <c r="F179" s="262"/>
      <c r="G179" s="48"/>
      <c r="H179" s="16"/>
      <c r="I179" s="16"/>
      <c r="J179" s="49"/>
      <c r="K179" s="50"/>
      <c r="L179" s="49"/>
      <c r="M179" s="50"/>
      <c r="N179" s="50"/>
      <c r="O179" s="63" t="str">
        <f t="shared" si="102"/>
        <v/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</row>
    <row r="180" spans="1:146" ht="30" customHeight="1">
      <c r="A180" s="1"/>
      <c r="B180" s="306"/>
      <c r="C180" s="307"/>
      <c r="D180" s="46"/>
      <c r="E180" s="293"/>
      <c r="F180" s="262"/>
      <c r="G180" s="48"/>
      <c r="H180" s="16"/>
      <c r="I180" s="16"/>
      <c r="J180" s="49"/>
      <c r="K180" s="50"/>
      <c r="L180" s="49"/>
      <c r="M180" s="50"/>
      <c r="N180" s="50"/>
      <c r="O180" s="63" t="str">
        <f t="shared" si="102"/>
        <v/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</row>
    <row r="181" spans="1:146" ht="30" customHeight="1">
      <c r="A181" s="1"/>
      <c r="B181" s="306"/>
      <c r="C181" s="307"/>
      <c r="D181" s="46"/>
      <c r="E181" s="293"/>
      <c r="F181" s="262"/>
      <c r="G181" s="48"/>
      <c r="H181" s="16"/>
      <c r="I181" s="16"/>
      <c r="J181" s="49"/>
      <c r="K181" s="50"/>
      <c r="L181" s="49"/>
      <c r="M181" s="50"/>
      <c r="N181" s="50"/>
      <c r="O181" s="63" t="str">
        <f t="shared" si="102"/>
        <v/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</row>
    <row r="182" spans="1:146" ht="30" customHeight="1">
      <c r="A182" s="1"/>
      <c r="B182" s="306"/>
      <c r="C182" s="307"/>
      <c r="D182" s="46"/>
      <c r="E182" s="293"/>
      <c r="F182" s="262"/>
      <c r="G182" s="48"/>
      <c r="H182" s="16"/>
      <c r="I182" s="16"/>
      <c r="J182" s="49"/>
      <c r="K182" s="50"/>
      <c r="L182" s="49"/>
      <c r="M182" s="50"/>
      <c r="N182" s="50"/>
      <c r="O182" s="63" t="str">
        <f t="shared" si="102"/>
        <v/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</row>
    <row r="183" spans="1:146" ht="30" customHeight="1">
      <c r="A183" s="1"/>
      <c r="B183" s="306"/>
      <c r="C183" s="307"/>
      <c r="D183" s="46"/>
      <c r="E183" s="293"/>
      <c r="F183" s="262"/>
      <c r="G183" s="48"/>
      <c r="H183" s="16"/>
      <c r="I183" s="16"/>
      <c r="J183" s="49"/>
      <c r="K183" s="50"/>
      <c r="L183" s="49"/>
      <c r="M183" s="50"/>
      <c r="N183" s="50"/>
      <c r="O183" s="63" t="str">
        <f t="shared" si="102"/>
        <v/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</row>
    <row r="184" spans="1:146" ht="30" customHeight="1">
      <c r="A184" s="1"/>
      <c r="B184" s="306"/>
      <c r="C184" s="307"/>
      <c r="D184" s="46"/>
      <c r="E184" s="293"/>
      <c r="F184" s="262"/>
      <c r="G184" s="48"/>
      <c r="H184" s="16"/>
      <c r="I184" s="16"/>
      <c r="J184" s="49"/>
      <c r="K184" s="50"/>
      <c r="L184" s="49"/>
      <c r="M184" s="50"/>
      <c r="N184" s="50"/>
      <c r="O184" s="63" t="str">
        <f t="shared" si="102"/>
        <v/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</row>
    <row r="185" spans="1:146" ht="30" customHeight="1">
      <c r="A185" s="1"/>
      <c r="B185" s="306"/>
      <c r="C185" s="307"/>
      <c r="D185" s="46"/>
      <c r="E185" s="293"/>
      <c r="F185" s="262"/>
      <c r="G185" s="48"/>
      <c r="H185" s="16"/>
      <c r="I185" s="16"/>
      <c r="J185" s="49"/>
      <c r="K185" s="50"/>
      <c r="L185" s="49"/>
      <c r="M185" s="50"/>
      <c r="N185" s="50"/>
      <c r="O185" s="63" t="str">
        <f t="shared" si="102"/>
        <v/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</row>
    <row r="186" spans="1:146" ht="30" customHeight="1">
      <c r="A186" s="1"/>
      <c r="B186" s="306"/>
      <c r="C186" s="307"/>
      <c r="D186" s="46"/>
      <c r="E186" s="293"/>
      <c r="F186" s="262"/>
      <c r="G186" s="48"/>
      <c r="H186" s="16"/>
      <c r="I186" s="16"/>
      <c r="J186" s="49"/>
      <c r="K186" s="50"/>
      <c r="L186" s="49"/>
      <c r="M186" s="50"/>
      <c r="N186" s="50"/>
      <c r="O186" s="63" t="str">
        <f t="shared" si="102"/>
        <v/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</row>
    <row r="187" spans="1:146" ht="30" customHeight="1">
      <c r="A187" s="1"/>
      <c r="B187" s="306"/>
      <c r="C187" s="307"/>
      <c r="D187" s="46"/>
      <c r="E187" s="293"/>
      <c r="F187" s="262"/>
      <c r="G187" s="48"/>
      <c r="H187" s="16"/>
      <c r="I187" s="16"/>
      <c r="J187" s="49"/>
      <c r="K187" s="50"/>
      <c r="L187" s="49"/>
      <c r="M187" s="50"/>
      <c r="N187" s="50"/>
      <c r="O187" s="63" t="str">
        <f t="shared" si="102"/>
        <v/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</row>
    <row r="188" spans="1:146" ht="30" customHeight="1">
      <c r="A188" s="1"/>
      <c r="B188" s="306"/>
      <c r="C188" s="307"/>
      <c r="D188" s="46"/>
      <c r="E188" s="293"/>
      <c r="F188" s="262"/>
      <c r="G188" s="48"/>
      <c r="H188" s="16"/>
      <c r="I188" s="16"/>
      <c r="J188" s="49"/>
      <c r="K188" s="50"/>
      <c r="L188" s="49"/>
      <c r="M188" s="50"/>
      <c r="N188" s="50"/>
      <c r="O188" s="63" t="str">
        <f t="shared" si="102"/>
        <v/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</row>
    <row r="189" spans="1:146" ht="30" customHeight="1">
      <c r="A189" s="1"/>
      <c r="B189" s="306"/>
      <c r="C189" s="307"/>
      <c r="D189" s="46"/>
      <c r="E189" s="293"/>
      <c r="F189" s="262"/>
      <c r="G189" s="48"/>
      <c r="H189" s="16"/>
      <c r="I189" s="16"/>
      <c r="J189" s="49"/>
      <c r="K189" s="50"/>
      <c r="L189" s="49"/>
      <c r="M189" s="50"/>
      <c r="N189" s="50"/>
      <c r="O189" s="63" t="str">
        <f t="shared" si="102"/>
        <v/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</row>
    <row r="190" spans="1:146" ht="30" customHeight="1">
      <c r="A190" s="1"/>
      <c r="B190" s="306"/>
      <c r="C190" s="307"/>
      <c r="D190" s="46"/>
      <c r="E190" s="293"/>
      <c r="F190" s="262"/>
      <c r="G190" s="48"/>
      <c r="H190" s="16"/>
      <c r="I190" s="16"/>
      <c r="J190" s="49"/>
      <c r="K190" s="50"/>
      <c r="L190" s="49"/>
      <c r="M190" s="50"/>
      <c r="N190" s="50"/>
      <c r="O190" s="63" t="str">
        <f t="shared" si="102"/>
        <v/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</row>
    <row r="191" spans="1:146" ht="30" customHeight="1">
      <c r="A191" s="1"/>
      <c r="B191" s="306"/>
      <c r="C191" s="307"/>
      <c r="D191" s="46"/>
      <c r="E191" s="293"/>
      <c r="F191" s="262"/>
      <c r="G191" s="48"/>
      <c r="H191" s="16"/>
      <c r="I191" s="16"/>
      <c r="J191" s="49"/>
      <c r="K191" s="50"/>
      <c r="L191" s="49"/>
      <c r="M191" s="50"/>
      <c r="N191" s="50"/>
      <c r="O191" s="63" t="str">
        <f t="shared" si="102"/>
        <v/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</row>
    <row r="192" spans="1:146" ht="30" customHeight="1">
      <c r="A192" s="1"/>
      <c r="B192" s="306"/>
      <c r="C192" s="307"/>
      <c r="D192" s="46"/>
      <c r="E192" s="293"/>
      <c r="F192" s="262"/>
      <c r="G192" s="48"/>
      <c r="H192" s="16"/>
      <c r="I192" s="16"/>
      <c r="J192" s="49"/>
      <c r="K192" s="50"/>
      <c r="L192" s="49"/>
      <c r="M192" s="50"/>
      <c r="N192" s="50"/>
      <c r="O192" s="63" t="str">
        <f t="shared" si="102"/>
        <v/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</row>
    <row r="193" spans="1:146" ht="30" customHeight="1">
      <c r="A193" s="1"/>
      <c r="B193" s="306"/>
      <c r="C193" s="307"/>
      <c r="D193" s="46"/>
      <c r="E193" s="293"/>
      <c r="F193" s="262"/>
      <c r="G193" s="48"/>
      <c r="H193" s="16"/>
      <c r="I193" s="16"/>
      <c r="J193" s="49"/>
      <c r="K193" s="50"/>
      <c r="L193" s="49"/>
      <c r="M193" s="50"/>
      <c r="N193" s="50"/>
      <c r="O193" s="63" t="str">
        <f t="shared" si="102"/>
        <v/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</row>
    <row r="194" spans="1:146" ht="30" customHeight="1">
      <c r="A194" s="1"/>
      <c r="B194" s="306"/>
      <c r="C194" s="307"/>
      <c r="D194" s="46"/>
      <c r="E194" s="293"/>
      <c r="F194" s="262"/>
      <c r="G194" s="48"/>
      <c r="H194" s="16"/>
      <c r="I194" s="16"/>
      <c r="J194" s="49"/>
      <c r="K194" s="50"/>
      <c r="L194" s="49"/>
      <c r="M194" s="50"/>
      <c r="N194" s="50"/>
      <c r="O194" s="63" t="str">
        <f t="shared" si="102"/>
        <v/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</row>
    <row r="195" spans="1:146" ht="30" customHeight="1">
      <c r="A195" s="1"/>
      <c r="B195" s="306"/>
      <c r="C195" s="307"/>
      <c r="D195" s="46"/>
      <c r="E195" s="293"/>
      <c r="F195" s="262"/>
      <c r="G195" s="48"/>
      <c r="H195" s="16"/>
      <c r="I195" s="16"/>
      <c r="J195" s="49"/>
      <c r="K195" s="50"/>
      <c r="L195" s="49"/>
      <c r="M195" s="50"/>
      <c r="N195" s="50"/>
      <c r="O195" s="63" t="str">
        <f t="shared" si="102"/>
        <v/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</row>
    <row r="196" spans="1:146" ht="30" customHeight="1">
      <c r="A196" s="1"/>
      <c r="B196" s="306"/>
      <c r="C196" s="307"/>
      <c r="D196" s="46"/>
      <c r="E196" s="293"/>
      <c r="F196" s="262"/>
      <c r="G196" s="48"/>
      <c r="H196" s="16"/>
      <c r="I196" s="16"/>
      <c r="J196" s="49"/>
      <c r="K196" s="50"/>
      <c r="L196" s="49"/>
      <c r="M196" s="50"/>
      <c r="N196" s="50"/>
      <c r="O196" s="63" t="str">
        <f t="shared" si="102"/>
        <v/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</row>
    <row r="197" spans="1:146" ht="30" customHeight="1">
      <c r="A197" s="1"/>
      <c r="B197" s="306"/>
      <c r="C197" s="307"/>
      <c r="D197" s="46"/>
      <c r="E197" s="293"/>
      <c r="F197" s="262"/>
      <c r="G197" s="48"/>
      <c r="H197" s="16"/>
      <c r="I197" s="16"/>
      <c r="J197" s="49"/>
      <c r="K197" s="50"/>
      <c r="L197" s="49"/>
      <c r="M197" s="50"/>
      <c r="N197" s="50"/>
      <c r="O197" s="63" t="str">
        <f t="shared" ref="O197:O260" si="103">IF(H197="","",IF(I197&gt;K197,H197,IF(I197=K197,"DRAW",L197)))</f>
        <v/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</row>
    <row r="198" spans="1:146" ht="30" customHeight="1">
      <c r="A198" s="1"/>
      <c r="B198" s="306"/>
      <c r="C198" s="307"/>
      <c r="D198" s="46"/>
      <c r="E198" s="293"/>
      <c r="F198" s="262"/>
      <c r="G198" s="48"/>
      <c r="H198" s="16"/>
      <c r="I198" s="16"/>
      <c r="J198" s="49"/>
      <c r="K198" s="50"/>
      <c r="L198" s="49"/>
      <c r="M198" s="50"/>
      <c r="N198" s="50"/>
      <c r="O198" s="63" t="str">
        <f t="shared" si="103"/>
        <v/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</row>
    <row r="199" spans="1:146" ht="30" customHeight="1">
      <c r="A199" s="1"/>
      <c r="B199" s="306"/>
      <c r="C199" s="307"/>
      <c r="D199" s="46"/>
      <c r="E199" s="293"/>
      <c r="F199" s="262"/>
      <c r="G199" s="48"/>
      <c r="H199" s="16"/>
      <c r="I199" s="16"/>
      <c r="J199" s="49"/>
      <c r="K199" s="50"/>
      <c r="L199" s="49"/>
      <c r="M199" s="50"/>
      <c r="N199" s="50"/>
      <c r="O199" s="63" t="str">
        <f t="shared" si="103"/>
        <v/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</row>
    <row r="200" spans="1:146" ht="30" customHeight="1">
      <c r="A200" s="1"/>
      <c r="B200" s="306"/>
      <c r="C200" s="307"/>
      <c r="D200" s="46"/>
      <c r="E200" s="293"/>
      <c r="F200" s="262"/>
      <c r="G200" s="48"/>
      <c r="H200" s="16"/>
      <c r="I200" s="16"/>
      <c r="J200" s="49"/>
      <c r="K200" s="50"/>
      <c r="L200" s="49"/>
      <c r="M200" s="50"/>
      <c r="N200" s="50"/>
      <c r="O200" s="63" t="str">
        <f t="shared" si="103"/>
        <v/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</row>
    <row r="201" spans="1:146" ht="30" customHeight="1">
      <c r="A201" s="1"/>
      <c r="B201" s="306"/>
      <c r="C201" s="307"/>
      <c r="D201" s="46"/>
      <c r="E201" s="293"/>
      <c r="F201" s="262"/>
      <c r="G201" s="48"/>
      <c r="H201" s="16"/>
      <c r="I201" s="16"/>
      <c r="J201" s="49"/>
      <c r="K201" s="50"/>
      <c r="L201" s="49"/>
      <c r="M201" s="50"/>
      <c r="N201" s="50"/>
      <c r="O201" s="63" t="str">
        <f t="shared" si="103"/>
        <v/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</row>
    <row r="202" spans="1:146" ht="30" customHeight="1">
      <c r="A202" s="1"/>
      <c r="B202" s="306"/>
      <c r="C202" s="307"/>
      <c r="D202" s="46"/>
      <c r="E202" s="293"/>
      <c r="F202" s="262"/>
      <c r="G202" s="48"/>
      <c r="H202" s="16"/>
      <c r="I202" s="16"/>
      <c r="J202" s="49"/>
      <c r="K202" s="50"/>
      <c r="L202" s="49"/>
      <c r="M202" s="50"/>
      <c r="N202" s="50"/>
      <c r="O202" s="63" t="str">
        <f t="shared" si="103"/>
        <v/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</row>
    <row r="203" spans="1:146" ht="30" customHeight="1">
      <c r="A203" s="1"/>
      <c r="B203" s="306"/>
      <c r="C203" s="307"/>
      <c r="D203" s="46"/>
      <c r="E203" s="293"/>
      <c r="F203" s="262"/>
      <c r="G203" s="48"/>
      <c r="H203" s="16"/>
      <c r="I203" s="16"/>
      <c r="J203" s="49"/>
      <c r="K203" s="50"/>
      <c r="L203" s="49"/>
      <c r="M203" s="50"/>
      <c r="N203" s="50"/>
      <c r="O203" s="63" t="str">
        <f t="shared" si="103"/>
        <v/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</row>
    <row r="204" spans="1:146" ht="30" customHeight="1">
      <c r="A204" s="1"/>
      <c r="B204" s="306"/>
      <c r="C204" s="307"/>
      <c r="D204" s="46"/>
      <c r="E204" s="293"/>
      <c r="F204" s="262"/>
      <c r="G204" s="48"/>
      <c r="H204" s="16"/>
      <c r="I204" s="16"/>
      <c r="J204" s="49"/>
      <c r="K204" s="50"/>
      <c r="L204" s="49"/>
      <c r="M204" s="50"/>
      <c r="N204" s="50"/>
      <c r="O204" s="63" t="str">
        <f t="shared" si="103"/>
        <v/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</row>
    <row r="205" spans="1:146" ht="30" customHeight="1">
      <c r="A205" s="1"/>
      <c r="B205" s="306"/>
      <c r="C205" s="307"/>
      <c r="D205" s="46"/>
      <c r="E205" s="293"/>
      <c r="F205" s="262"/>
      <c r="G205" s="48"/>
      <c r="H205" s="16"/>
      <c r="I205" s="16"/>
      <c r="J205" s="49"/>
      <c r="K205" s="50"/>
      <c r="L205" s="49"/>
      <c r="M205" s="50"/>
      <c r="N205" s="50"/>
      <c r="O205" s="63" t="str">
        <f t="shared" si="103"/>
        <v/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</row>
    <row r="206" spans="1:146" ht="30" customHeight="1">
      <c r="A206" s="1"/>
      <c r="B206" s="306"/>
      <c r="C206" s="307"/>
      <c r="D206" s="46"/>
      <c r="E206" s="293"/>
      <c r="F206" s="262"/>
      <c r="G206" s="48"/>
      <c r="H206" s="16"/>
      <c r="I206" s="16"/>
      <c r="J206" s="49"/>
      <c r="K206" s="50"/>
      <c r="L206" s="49"/>
      <c r="M206" s="50"/>
      <c r="N206" s="50"/>
      <c r="O206" s="63" t="str">
        <f t="shared" si="103"/>
        <v/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</row>
    <row r="207" spans="1:146" ht="30" customHeight="1">
      <c r="A207" s="1"/>
      <c r="B207" s="306"/>
      <c r="C207" s="307"/>
      <c r="D207" s="46"/>
      <c r="E207" s="293"/>
      <c r="F207" s="262"/>
      <c r="G207" s="48"/>
      <c r="H207" s="16"/>
      <c r="I207" s="16"/>
      <c r="J207" s="49"/>
      <c r="K207" s="50"/>
      <c r="L207" s="49"/>
      <c r="M207" s="50"/>
      <c r="N207" s="50"/>
      <c r="O207" s="63" t="str">
        <f t="shared" si="103"/>
        <v/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</row>
    <row r="208" spans="1:146" ht="30" customHeight="1">
      <c r="A208" s="1"/>
      <c r="B208" s="306"/>
      <c r="C208" s="307"/>
      <c r="D208" s="46"/>
      <c r="E208" s="293"/>
      <c r="F208" s="262"/>
      <c r="G208" s="48"/>
      <c r="H208" s="16"/>
      <c r="I208" s="16"/>
      <c r="J208" s="49"/>
      <c r="K208" s="50"/>
      <c r="L208" s="49"/>
      <c r="M208" s="50"/>
      <c r="N208" s="50"/>
      <c r="O208" s="63" t="str">
        <f t="shared" si="103"/>
        <v/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</row>
    <row r="209" spans="1:146" ht="30" customHeight="1">
      <c r="A209" s="1"/>
      <c r="B209" s="306"/>
      <c r="C209" s="307"/>
      <c r="D209" s="46"/>
      <c r="E209" s="293"/>
      <c r="F209" s="262"/>
      <c r="G209" s="48"/>
      <c r="H209" s="16"/>
      <c r="I209" s="16"/>
      <c r="J209" s="49"/>
      <c r="K209" s="50"/>
      <c r="L209" s="49"/>
      <c r="M209" s="50"/>
      <c r="N209" s="50"/>
      <c r="O209" s="63" t="str">
        <f t="shared" si="103"/>
        <v/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</row>
    <row r="210" spans="1:146" ht="30" customHeight="1">
      <c r="A210" s="1"/>
      <c r="B210" s="306"/>
      <c r="C210" s="307"/>
      <c r="D210" s="46"/>
      <c r="E210" s="293"/>
      <c r="F210" s="262"/>
      <c r="G210" s="48"/>
      <c r="H210" s="16"/>
      <c r="I210" s="16"/>
      <c r="J210" s="49"/>
      <c r="K210" s="50"/>
      <c r="L210" s="49"/>
      <c r="M210" s="50"/>
      <c r="N210" s="50"/>
      <c r="O210" s="63" t="str">
        <f t="shared" si="103"/>
        <v/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</row>
    <row r="211" spans="1:146" ht="30" customHeight="1">
      <c r="A211" s="1"/>
      <c r="B211" s="306"/>
      <c r="C211" s="307"/>
      <c r="D211" s="46"/>
      <c r="E211" s="293"/>
      <c r="F211" s="262"/>
      <c r="G211" s="48"/>
      <c r="H211" s="16"/>
      <c r="I211" s="16"/>
      <c r="J211" s="49"/>
      <c r="K211" s="50"/>
      <c r="L211" s="49"/>
      <c r="M211" s="50"/>
      <c r="N211" s="50"/>
      <c r="O211" s="63" t="str">
        <f t="shared" si="103"/>
        <v/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</row>
    <row r="212" spans="1:146" ht="30" customHeight="1">
      <c r="A212" s="1"/>
      <c r="B212" s="306"/>
      <c r="C212" s="307"/>
      <c r="D212" s="46"/>
      <c r="E212" s="293"/>
      <c r="F212" s="262"/>
      <c r="G212" s="48"/>
      <c r="H212" s="16"/>
      <c r="I212" s="16"/>
      <c r="J212" s="49"/>
      <c r="K212" s="50"/>
      <c r="L212" s="49"/>
      <c r="M212" s="50"/>
      <c r="N212" s="50"/>
      <c r="O212" s="63" t="str">
        <f t="shared" si="103"/>
        <v/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</row>
    <row r="213" spans="1:146" ht="30" customHeight="1">
      <c r="A213" s="1"/>
      <c r="B213" s="306"/>
      <c r="C213" s="307"/>
      <c r="D213" s="46"/>
      <c r="E213" s="293"/>
      <c r="F213" s="262"/>
      <c r="G213" s="48"/>
      <c r="H213" s="16"/>
      <c r="I213" s="16"/>
      <c r="J213" s="49"/>
      <c r="K213" s="50"/>
      <c r="L213" s="49"/>
      <c r="M213" s="50"/>
      <c r="N213" s="50"/>
      <c r="O213" s="63" t="str">
        <f t="shared" si="103"/>
        <v/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</row>
    <row r="214" spans="1:146" ht="30" customHeight="1">
      <c r="A214" s="1"/>
      <c r="B214" s="306"/>
      <c r="C214" s="307"/>
      <c r="D214" s="46"/>
      <c r="E214" s="293"/>
      <c r="F214" s="262"/>
      <c r="G214" s="48"/>
      <c r="H214" s="16"/>
      <c r="I214" s="16"/>
      <c r="J214" s="49"/>
      <c r="K214" s="50"/>
      <c r="L214" s="49"/>
      <c r="M214" s="50"/>
      <c r="N214" s="50"/>
      <c r="O214" s="63" t="str">
        <f t="shared" si="103"/>
        <v/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</row>
    <row r="215" spans="1:146" ht="30" customHeight="1">
      <c r="A215" s="1"/>
      <c r="B215" s="306"/>
      <c r="C215" s="307"/>
      <c r="D215" s="46"/>
      <c r="E215" s="293"/>
      <c r="F215" s="262"/>
      <c r="G215" s="48"/>
      <c r="H215" s="16"/>
      <c r="I215" s="16"/>
      <c r="J215" s="49"/>
      <c r="K215" s="50"/>
      <c r="L215" s="49"/>
      <c r="M215" s="50"/>
      <c r="N215" s="50"/>
      <c r="O215" s="63" t="str">
        <f t="shared" si="103"/>
        <v/>
      </c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</row>
    <row r="216" spans="1:146" ht="30" customHeight="1">
      <c r="A216" s="1"/>
      <c r="B216" s="306"/>
      <c r="C216" s="307"/>
      <c r="D216" s="46"/>
      <c r="E216" s="293"/>
      <c r="F216" s="262"/>
      <c r="G216" s="48"/>
      <c r="H216" s="16"/>
      <c r="I216" s="16"/>
      <c r="J216" s="49"/>
      <c r="K216" s="50"/>
      <c r="L216" s="49"/>
      <c r="M216" s="50"/>
      <c r="N216" s="50"/>
      <c r="O216" s="63" t="str">
        <f t="shared" si="103"/>
        <v/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</row>
    <row r="217" spans="1:146" ht="30" customHeight="1">
      <c r="A217" s="1"/>
      <c r="B217" s="306"/>
      <c r="C217" s="307"/>
      <c r="D217" s="46"/>
      <c r="E217" s="293"/>
      <c r="F217" s="262"/>
      <c r="G217" s="48"/>
      <c r="H217" s="16"/>
      <c r="I217" s="16"/>
      <c r="J217" s="49"/>
      <c r="K217" s="50"/>
      <c r="L217" s="49"/>
      <c r="M217" s="50"/>
      <c r="N217" s="50"/>
      <c r="O217" s="63" t="str">
        <f t="shared" si="103"/>
        <v/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</row>
    <row r="218" spans="1:146" ht="30" customHeight="1">
      <c r="A218" s="1"/>
      <c r="B218" s="306"/>
      <c r="C218" s="307"/>
      <c r="D218" s="46"/>
      <c r="E218" s="293"/>
      <c r="F218" s="262"/>
      <c r="G218" s="48"/>
      <c r="H218" s="16"/>
      <c r="I218" s="16"/>
      <c r="J218" s="49"/>
      <c r="K218" s="50"/>
      <c r="L218" s="49"/>
      <c r="M218" s="50"/>
      <c r="N218" s="50"/>
      <c r="O218" s="63" t="str">
        <f t="shared" si="103"/>
        <v/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</row>
    <row r="219" spans="1:146" ht="30" customHeight="1">
      <c r="A219" s="1"/>
      <c r="B219" s="306"/>
      <c r="C219" s="307"/>
      <c r="D219" s="46"/>
      <c r="E219" s="293"/>
      <c r="F219" s="262"/>
      <c r="G219" s="48"/>
      <c r="H219" s="16"/>
      <c r="I219" s="16"/>
      <c r="J219" s="49"/>
      <c r="K219" s="50"/>
      <c r="L219" s="49"/>
      <c r="M219" s="50"/>
      <c r="N219" s="50"/>
      <c r="O219" s="63" t="str">
        <f t="shared" si="103"/>
        <v/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</row>
    <row r="220" spans="1:146" ht="30" customHeight="1">
      <c r="A220" s="1"/>
      <c r="B220" s="306"/>
      <c r="C220" s="307"/>
      <c r="D220" s="46"/>
      <c r="E220" s="293"/>
      <c r="F220" s="262"/>
      <c r="G220" s="48"/>
      <c r="H220" s="16"/>
      <c r="I220" s="16"/>
      <c r="J220" s="49"/>
      <c r="K220" s="50"/>
      <c r="L220" s="49"/>
      <c r="M220" s="50"/>
      <c r="N220" s="50"/>
      <c r="O220" s="63" t="str">
        <f t="shared" si="103"/>
        <v/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</row>
    <row r="221" spans="1:146" ht="30" customHeight="1">
      <c r="A221" s="1"/>
      <c r="B221" s="306"/>
      <c r="C221" s="307"/>
      <c r="D221" s="46"/>
      <c r="E221" s="293"/>
      <c r="F221" s="262"/>
      <c r="G221" s="48"/>
      <c r="H221" s="16"/>
      <c r="I221" s="16"/>
      <c r="J221" s="49"/>
      <c r="K221" s="50"/>
      <c r="L221" s="49"/>
      <c r="M221" s="50"/>
      <c r="N221" s="50"/>
      <c r="O221" s="63" t="str">
        <f t="shared" si="103"/>
        <v/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</row>
    <row r="222" spans="1:146" ht="30" customHeight="1">
      <c r="A222" s="1"/>
      <c r="B222" s="306"/>
      <c r="C222" s="307"/>
      <c r="D222" s="46"/>
      <c r="E222" s="293"/>
      <c r="F222" s="262"/>
      <c r="G222" s="48"/>
      <c r="H222" s="16"/>
      <c r="I222" s="16"/>
      <c r="J222" s="49"/>
      <c r="K222" s="50"/>
      <c r="L222" s="49"/>
      <c r="M222" s="50"/>
      <c r="N222" s="50"/>
      <c r="O222" s="63" t="str">
        <f t="shared" si="103"/>
        <v/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</row>
    <row r="223" spans="1:146" ht="30" customHeight="1">
      <c r="A223" s="1"/>
      <c r="B223" s="306"/>
      <c r="C223" s="307"/>
      <c r="D223" s="46"/>
      <c r="E223" s="293"/>
      <c r="F223" s="262"/>
      <c r="G223" s="48"/>
      <c r="H223" s="16"/>
      <c r="I223" s="16"/>
      <c r="J223" s="49"/>
      <c r="K223" s="50"/>
      <c r="L223" s="49"/>
      <c r="M223" s="50"/>
      <c r="N223" s="50"/>
      <c r="O223" s="63" t="str">
        <f t="shared" si="103"/>
        <v/>
      </c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</row>
    <row r="224" spans="1:146" ht="30" customHeight="1">
      <c r="A224" s="1"/>
      <c r="B224" s="306"/>
      <c r="C224" s="307"/>
      <c r="D224" s="46"/>
      <c r="E224" s="293"/>
      <c r="F224" s="262"/>
      <c r="G224" s="48"/>
      <c r="H224" s="16"/>
      <c r="I224" s="16"/>
      <c r="J224" s="49"/>
      <c r="K224" s="50"/>
      <c r="L224" s="49"/>
      <c r="M224" s="50"/>
      <c r="N224" s="50"/>
      <c r="O224" s="63" t="str">
        <f t="shared" si="103"/>
        <v/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</row>
    <row r="225" spans="1:146" ht="30" customHeight="1">
      <c r="A225" s="1"/>
      <c r="B225" s="306"/>
      <c r="C225" s="307"/>
      <c r="D225" s="46"/>
      <c r="E225" s="293"/>
      <c r="F225" s="262"/>
      <c r="G225" s="48"/>
      <c r="H225" s="16"/>
      <c r="I225" s="16"/>
      <c r="J225" s="49"/>
      <c r="K225" s="50"/>
      <c r="L225" s="49"/>
      <c r="M225" s="50"/>
      <c r="N225" s="50"/>
      <c r="O225" s="63" t="str">
        <f t="shared" si="103"/>
        <v/>
      </c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</row>
    <row r="226" spans="1:146" ht="30" customHeight="1">
      <c r="A226" s="1"/>
      <c r="B226" s="306"/>
      <c r="C226" s="307"/>
      <c r="D226" s="46"/>
      <c r="E226" s="293"/>
      <c r="F226" s="262"/>
      <c r="G226" s="48"/>
      <c r="H226" s="16"/>
      <c r="I226" s="16"/>
      <c r="J226" s="49"/>
      <c r="K226" s="50"/>
      <c r="L226" s="49"/>
      <c r="M226" s="50"/>
      <c r="N226" s="50"/>
      <c r="O226" s="63" t="str">
        <f t="shared" si="103"/>
        <v/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</row>
    <row r="227" spans="1:146" ht="30" customHeight="1">
      <c r="A227" s="1"/>
      <c r="B227" s="306"/>
      <c r="C227" s="307"/>
      <c r="D227" s="46"/>
      <c r="E227" s="293"/>
      <c r="F227" s="262"/>
      <c r="G227" s="48"/>
      <c r="H227" s="16"/>
      <c r="I227" s="16"/>
      <c r="J227" s="49"/>
      <c r="K227" s="50"/>
      <c r="L227" s="49"/>
      <c r="M227" s="50"/>
      <c r="N227" s="50"/>
      <c r="O227" s="63" t="str">
        <f t="shared" si="103"/>
        <v/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</row>
    <row r="228" spans="1:146" ht="30" customHeight="1">
      <c r="A228" s="1"/>
      <c r="B228" s="306"/>
      <c r="C228" s="307"/>
      <c r="D228" s="46"/>
      <c r="E228" s="293"/>
      <c r="F228" s="262"/>
      <c r="G228" s="48"/>
      <c r="H228" s="16"/>
      <c r="I228" s="16"/>
      <c r="J228" s="49"/>
      <c r="K228" s="50"/>
      <c r="L228" s="49"/>
      <c r="M228" s="50"/>
      <c r="N228" s="50"/>
      <c r="O228" s="63" t="str">
        <f t="shared" si="103"/>
        <v/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</row>
    <row r="229" spans="1:146" ht="30" customHeight="1">
      <c r="A229" s="1"/>
      <c r="B229" s="306"/>
      <c r="C229" s="307"/>
      <c r="D229" s="46"/>
      <c r="E229" s="293"/>
      <c r="F229" s="262"/>
      <c r="G229" s="48"/>
      <c r="H229" s="16"/>
      <c r="I229" s="16"/>
      <c r="J229" s="49"/>
      <c r="K229" s="50"/>
      <c r="L229" s="49"/>
      <c r="M229" s="50"/>
      <c r="N229" s="50"/>
      <c r="O229" s="63" t="str">
        <f t="shared" si="103"/>
        <v/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</row>
    <row r="230" spans="1:146" ht="30" customHeight="1">
      <c r="A230" s="1"/>
      <c r="B230" s="306"/>
      <c r="C230" s="307"/>
      <c r="D230" s="46"/>
      <c r="E230" s="293"/>
      <c r="F230" s="262"/>
      <c r="G230" s="48"/>
      <c r="H230" s="16"/>
      <c r="I230" s="16"/>
      <c r="J230" s="49"/>
      <c r="K230" s="50"/>
      <c r="L230" s="49"/>
      <c r="M230" s="50"/>
      <c r="N230" s="50"/>
      <c r="O230" s="63" t="str">
        <f t="shared" si="103"/>
        <v/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</row>
    <row r="231" spans="1:146" ht="30" customHeight="1">
      <c r="A231" s="1"/>
      <c r="B231" s="306"/>
      <c r="C231" s="307"/>
      <c r="D231" s="46"/>
      <c r="E231" s="293"/>
      <c r="F231" s="262"/>
      <c r="G231" s="48"/>
      <c r="H231" s="16"/>
      <c r="I231" s="16"/>
      <c r="J231" s="49"/>
      <c r="K231" s="50"/>
      <c r="L231" s="49"/>
      <c r="M231" s="50"/>
      <c r="N231" s="50"/>
      <c r="O231" s="63" t="str">
        <f t="shared" si="103"/>
        <v/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</row>
    <row r="232" spans="1:146" ht="30" customHeight="1">
      <c r="A232" s="1"/>
      <c r="B232" s="306"/>
      <c r="C232" s="307"/>
      <c r="D232" s="46"/>
      <c r="E232" s="293"/>
      <c r="F232" s="262"/>
      <c r="G232" s="48"/>
      <c r="H232" s="16"/>
      <c r="I232" s="16"/>
      <c r="J232" s="49"/>
      <c r="K232" s="50"/>
      <c r="L232" s="49"/>
      <c r="M232" s="50"/>
      <c r="N232" s="50"/>
      <c r="O232" s="63" t="str">
        <f t="shared" si="103"/>
        <v/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</row>
    <row r="233" spans="1:146" ht="30" customHeight="1">
      <c r="A233" s="1"/>
      <c r="B233" s="306"/>
      <c r="C233" s="307"/>
      <c r="D233" s="46"/>
      <c r="E233" s="293"/>
      <c r="F233" s="262"/>
      <c r="G233" s="48"/>
      <c r="H233" s="16"/>
      <c r="I233" s="16"/>
      <c r="J233" s="49"/>
      <c r="K233" s="50"/>
      <c r="L233" s="49"/>
      <c r="M233" s="50"/>
      <c r="N233" s="50"/>
      <c r="O233" s="63" t="str">
        <f t="shared" si="103"/>
        <v/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</row>
    <row r="234" spans="1:146" ht="30" customHeight="1">
      <c r="A234" s="1"/>
      <c r="B234" s="306"/>
      <c r="C234" s="307"/>
      <c r="D234" s="46"/>
      <c r="E234" s="293"/>
      <c r="F234" s="262"/>
      <c r="G234" s="48"/>
      <c r="H234" s="16"/>
      <c r="I234" s="16"/>
      <c r="J234" s="49"/>
      <c r="K234" s="50"/>
      <c r="L234" s="49"/>
      <c r="M234" s="50"/>
      <c r="N234" s="50"/>
      <c r="O234" s="63" t="str">
        <f t="shared" si="103"/>
        <v/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</row>
    <row r="235" spans="1:146" ht="30" customHeight="1">
      <c r="A235" s="1"/>
      <c r="B235" s="306"/>
      <c r="C235" s="307"/>
      <c r="D235" s="46"/>
      <c r="E235" s="293"/>
      <c r="F235" s="262"/>
      <c r="G235" s="48"/>
      <c r="H235" s="16"/>
      <c r="I235" s="16"/>
      <c r="J235" s="49"/>
      <c r="K235" s="50"/>
      <c r="L235" s="49"/>
      <c r="M235" s="50"/>
      <c r="N235" s="50"/>
      <c r="O235" s="63" t="str">
        <f t="shared" si="103"/>
        <v/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</row>
    <row r="236" spans="1:146" ht="30" customHeight="1">
      <c r="A236" s="1"/>
      <c r="B236" s="306"/>
      <c r="C236" s="307"/>
      <c r="D236" s="46"/>
      <c r="E236" s="293"/>
      <c r="F236" s="262"/>
      <c r="G236" s="48"/>
      <c r="H236" s="16"/>
      <c r="I236" s="16"/>
      <c r="J236" s="49"/>
      <c r="K236" s="50"/>
      <c r="L236" s="49"/>
      <c r="M236" s="50"/>
      <c r="N236" s="50"/>
      <c r="O236" s="63" t="str">
        <f t="shared" si="103"/>
        <v/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</row>
    <row r="237" spans="1:146" ht="30" customHeight="1">
      <c r="A237" s="1"/>
      <c r="B237" s="306"/>
      <c r="C237" s="307"/>
      <c r="D237" s="46"/>
      <c r="E237" s="293"/>
      <c r="F237" s="262"/>
      <c r="G237" s="48"/>
      <c r="H237" s="16"/>
      <c r="I237" s="16"/>
      <c r="J237" s="49"/>
      <c r="K237" s="50"/>
      <c r="L237" s="49"/>
      <c r="M237" s="50"/>
      <c r="N237" s="50"/>
      <c r="O237" s="63" t="str">
        <f t="shared" si="103"/>
        <v/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</row>
    <row r="238" spans="1:146" ht="30" customHeight="1">
      <c r="A238" s="1"/>
      <c r="B238" s="306"/>
      <c r="C238" s="307"/>
      <c r="D238" s="46"/>
      <c r="E238" s="293"/>
      <c r="F238" s="262"/>
      <c r="G238" s="48"/>
      <c r="H238" s="16"/>
      <c r="I238" s="16"/>
      <c r="J238" s="49"/>
      <c r="K238" s="50"/>
      <c r="L238" s="49"/>
      <c r="M238" s="50"/>
      <c r="N238" s="50"/>
      <c r="O238" s="63" t="str">
        <f t="shared" si="103"/>
        <v/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</row>
    <row r="239" spans="1:146" ht="30" customHeight="1">
      <c r="A239" s="1"/>
      <c r="B239" s="306"/>
      <c r="C239" s="307"/>
      <c r="D239" s="46"/>
      <c r="E239" s="293"/>
      <c r="F239" s="262"/>
      <c r="G239" s="48"/>
      <c r="H239" s="16"/>
      <c r="I239" s="16"/>
      <c r="J239" s="49"/>
      <c r="K239" s="50"/>
      <c r="L239" s="49"/>
      <c r="M239" s="50"/>
      <c r="N239" s="50"/>
      <c r="O239" s="63" t="str">
        <f t="shared" si="103"/>
        <v/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</row>
    <row r="240" spans="1:146" ht="30" customHeight="1">
      <c r="A240" s="1"/>
      <c r="B240" s="306"/>
      <c r="C240" s="307"/>
      <c r="D240" s="46"/>
      <c r="E240" s="293"/>
      <c r="F240" s="262"/>
      <c r="G240" s="48"/>
      <c r="H240" s="16"/>
      <c r="I240" s="16"/>
      <c r="J240" s="49"/>
      <c r="K240" s="50"/>
      <c r="L240" s="49"/>
      <c r="M240" s="50"/>
      <c r="N240" s="50"/>
      <c r="O240" s="63" t="str">
        <f t="shared" si="103"/>
        <v/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</row>
    <row r="241" spans="1:146" ht="30" customHeight="1">
      <c r="A241" s="1"/>
      <c r="B241" s="306"/>
      <c r="C241" s="307"/>
      <c r="D241" s="46"/>
      <c r="E241" s="293"/>
      <c r="F241" s="262"/>
      <c r="G241" s="48"/>
      <c r="H241" s="16"/>
      <c r="I241" s="16"/>
      <c r="J241" s="49"/>
      <c r="K241" s="50"/>
      <c r="L241" s="49"/>
      <c r="M241" s="50"/>
      <c r="N241" s="50"/>
      <c r="O241" s="63" t="str">
        <f t="shared" si="103"/>
        <v/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</row>
    <row r="242" spans="1:146" ht="30" customHeight="1">
      <c r="A242" s="1"/>
      <c r="B242" s="306"/>
      <c r="C242" s="307"/>
      <c r="D242" s="46"/>
      <c r="E242" s="293"/>
      <c r="F242" s="262"/>
      <c r="G242" s="48"/>
      <c r="H242" s="16"/>
      <c r="I242" s="16"/>
      <c r="J242" s="49"/>
      <c r="K242" s="50"/>
      <c r="L242" s="49"/>
      <c r="M242" s="50"/>
      <c r="N242" s="50"/>
      <c r="O242" s="63" t="str">
        <f t="shared" si="103"/>
        <v/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</row>
    <row r="243" spans="1:146" ht="30" customHeight="1">
      <c r="A243" s="1"/>
      <c r="B243" s="306"/>
      <c r="C243" s="307"/>
      <c r="D243" s="46"/>
      <c r="E243" s="293"/>
      <c r="F243" s="262"/>
      <c r="G243" s="48"/>
      <c r="H243" s="16"/>
      <c r="I243" s="16"/>
      <c r="J243" s="49"/>
      <c r="K243" s="50"/>
      <c r="L243" s="49"/>
      <c r="M243" s="50"/>
      <c r="N243" s="50"/>
      <c r="O243" s="63" t="str">
        <f t="shared" si="103"/>
        <v/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</row>
    <row r="244" spans="1:146" ht="30" customHeight="1">
      <c r="A244" s="1"/>
      <c r="B244" s="306"/>
      <c r="C244" s="307"/>
      <c r="D244" s="46"/>
      <c r="E244" s="293"/>
      <c r="F244" s="262"/>
      <c r="G244" s="48"/>
      <c r="H244" s="16"/>
      <c r="I244" s="16"/>
      <c r="J244" s="49"/>
      <c r="K244" s="50"/>
      <c r="L244" s="49"/>
      <c r="M244" s="50"/>
      <c r="N244" s="50"/>
      <c r="O244" s="63" t="str">
        <f t="shared" si="103"/>
        <v/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</row>
    <row r="245" spans="1:146" ht="30" customHeight="1">
      <c r="A245" s="1"/>
      <c r="B245" s="306"/>
      <c r="C245" s="307"/>
      <c r="D245" s="46"/>
      <c r="E245" s="293"/>
      <c r="F245" s="262"/>
      <c r="G245" s="48"/>
      <c r="H245" s="16"/>
      <c r="I245" s="16"/>
      <c r="J245" s="49"/>
      <c r="K245" s="50"/>
      <c r="L245" s="49"/>
      <c r="M245" s="50"/>
      <c r="N245" s="50"/>
      <c r="O245" s="63" t="str">
        <f t="shared" si="103"/>
        <v/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</row>
    <row r="246" spans="1:146" ht="30" customHeight="1">
      <c r="A246" s="1"/>
      <c r="B246" s="306"/>
      <c r="C246" s="307"/>
      <c r="D246" s="46"/>
      <c r="E246" s="293"/>
      <c r="F246" s="262"/>
      <c r="G246" s="48"/>
      <c r="H246" s="16"/>
      <c r="I246" s="16"/>
      <c r="J246" s="49"/>
      <c r="K246" s="50"/>
      <c r="L246" s="49"/>
      <c r="M246" s="50"/>
      <c r="N246" s="50"/>
      <c r="O246" s="63" t="str">
        <f t="shared" si="103"/>
        <v/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</row>
    <row r="247" spans="1:146" ht="30" customHeight="1">
      <c r="A247" s="1"/>
      <c r="B247" s="306"/>
      <c r="C247" s="307"/>
      <c r="D247" s="46"/>
      <c r="E247" s="293"/>
      <c r="F247" s="262"/>
      <c r="G247" s="48"/>
      <c r="H247" s="16"/>
      <c r="I247" s="16"/>
      <c r="J247" s="49"/>
      <c r="K247" s="50"/>
      <c r="L247" s="49"/>
      <c r="M247" s="50"/>
      <c r="N247" s="50"/>
      <c r="O247" s="63" t="str">
        <f t="shared" si="103"/>
        <v/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</row>
    <row r="248" spans="1:146" ht="30" customHeight="1">
      <c r="A248" s="1"/>
      <c r="B248" s="306"/>
      <c r="C248" s="307"/>
      <c r="D248" s="46"/>
      <c r="E248" s="293"/>
      <c r="F248" s="262"/>
      <c r="G248" s="48"/>
      <c r="H248" s="16"/>
      <c r="I248" s="16"/>
      <c r="J248" s="49"/>
      <c r="K248" s="50"/>
      <c r="L248" s="49"/>
      <c r="M248" s="50"/>
      <c r="N248" s="50"/>
      <c r="O248" s="63" t="str">
        <f t="shared" si="103"/>
        <v/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</row>
    <row r="249" spans="1:146" ht="30" customHeight="1">
      <c r="A249" s="1"/>
      <c r="B249" s="306"/>
      <c r="C249" s="307"/>
      <c r="D249" s="46"/>
      <c r="E249" s="293"/>
      <c r="F249" s="262"/>
      <c r="G249" s="48"/>
      <c r="H249" s="16"/>
      <c r="I249" s="16"/>
      <c r="J249" s="49"/>
      <c r="K249" s="50"/>
      <c r="L249" s="49"/>
      <c r="M249" s="50"/>
      <c r="N249" s="50"/>
      <c r="O249" s="63" t="str">
        <f t="shared" si="103"/>
        <v/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</row>
    <row r="250" spans="1:146" ht="30" customHeight="1">
      <c r="A250" s="1"/>
      <c r="B250" s="306"/>
      <c r="C250" s="307"/>
      <c r="D250" s="46"/>
      <c r="E250" s="293"/>
      <c r="F250" s="262"/>
      <c r="G250" s="48"/>
      <c r="H250" s="16"/>
      <c r="I250" s="16"/>
      <c r="J250" s="49"/>
      <c r="K250" s="50"/>
      <c r="L250" s="49"/>
      <c r="M250" s="50"/>
      <c r="N250" s="50"/>
      <c r="O250" s="63" t="str">
        <f t="shared" si="103"/>
        <v/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</row>
    <row r="251" spans="1:146" ht="30" customHeight="1">
      <c r="A251" s="1"/>
      <c r="B251" s="306"/>
      <c r="C251" s="307"/>
      <c r="D251" s="46"/>
      <c r="E251" s="293"/>
      <c r="F251" s="262"/>
      <c r="G251" s="48"/>
      <c r="H251" s="16"/>
      <c r="I251" s="16"/>
      <c r="J251" s="49"/>
      <c r="K251" s="50"/>
      <c r="L251" s="49"/>
      <c r="M251" s="50"/>
      <c r="N251" s="50"/>
      <c r="O251" s="63" t="str">
        <f t="shared" si="103"/>
        <v/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</row>
    <row r="252" spans="1:146" ht="30" customHeight="1">
      <c r="A252" s="1"/>
      <c r="B252" s="306"/>
      <c r="C252" s="307"/>
      <c r="D252" s="46"/>
      <c r="E252" s="293"/>
      <c r="F252" s="262"/>
      <c r="G252" s="48"/>
      <c r="H252" s="16"/>
      <c r="I252" s="16"/>
      <c r="J252" s="49"/>
      <c r="K252" s="50"/>
      <c r="L252" s="49"/>
      <c r="M252" s="50"/>
      <c r="N252" s="50"/>
      <c r="O252" s="63" t="str">
        <f t="shared" si="103"/>
        <v/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</row>
    <row r="253" spans="1:146" ht="30" customHeight="1">
      <c r="A253" s="1"/>
      <c r="B253" s="306"/>
      <c r="C253" s="307"/>
      <c r="D253" s="46"/>
      <c r="E253" s="293"/>
      <c r="F253" s="262"/>
      <c r="G253" s="48"/>
      <c r="H253" s="16"/>
      <c r="I253" s="16"/>
      <c r="J253" s="49"/>
      <c r="K253" s="50"/>
      <c r="L253" s="49"/>
      <c r="M253" s="50"/>
      <c r="N253" s="50"/>
      <c r="O253" s="63" t="str">
        <f t="shared" si="103"/>
        <v/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</row>
    <row r="254" spans="1:146" ht="30" customHeight="1">
      <c r="A254" s="1"/>
      <c r="B254" s="306"/>
      <c r="C254" s="307"/>
      <c r="D254" s="46"/>
      <c r="E254" s="293"/>
      <c r="F254" s="262"/>
      <c r="G254" s="48"/>
      <c r="H254" s="16"/>
      <c r="I254" s="16"/>
      <c r="J254" s="49"/>
      <c r="K254" s="50"/>
      <c r="L254" s="49"/>
      <c r="M254" s="50"/>
      <c r="N254" s="50"/>
      <c r="O254" s="63" t="str">
        <f t="shared" si="103"/>
        <v/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</row>
    <row r="255" spans="1:146" ht="30" customHeight="1">
      <c r="A255" s="1"/>
      <c r="B255" s="306"/>
      <c r="C255" s="307"/>
      <c r="D255" s="46"/>
      <c r="E255" s="293"/>
      <c r="F255" s="262"/>
      <c r="G255" s="48"/>
      <c r="H255" s="16"/>
      <c r="I255" s="16"/>
      <c r="J255" s="49"/>
      <c r="K255" s="50"/>
      <c r="L255" s="49"/>
      <c r="M255" s="50"/>
      <c r="N255" s="50"/>
      <c r="O255" s="63" t="str">
        <f t="shared" si="103"/>
        <v/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</row>
    <row r="256" spans="1:146" ht="30" customHeight="1">
      <c r="A256" s="1"/>
      <c r="B256" s="306"/>
      <c r="C256" s="307"/>
      <c r="D256" s="46"/>
      <c r="E256" s="293"/>
      <c r="F256" s="262"/>
      <c r="G256" s="48"/>
      <c r="H256" s="16"/>
      <c r="I256" s="16"/>
      <c r="J256" s="49"/>
      <c r="K256" s="50"/>
      <c r="L256" s="49"/>
      <c r="M256" s="50"/>
      <c r="N256" s="50"/>
      <c r="O256" s="63" t="str">
        <f t="shared" si="103"/>
        <v/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</row>
    <row r="257" spans="1:146" ht="30" customHeight="1">
      <c r="A257" s="1"/>
      <c r="B257" s="306"/>
      <c r="C257" s="307"/>
      <c r="D257" s="46"/>
      <c r="E257" s="293"/>
      <c r="F257" s="262"/>
      <c r="G257" s="48"/>
      <c r="H257" s="16"/>
      <c r="I257" s="16"/>
      <c r="J257" s="49"/>
      <c r="K257" s="50"/>
      <c r="L257" s="49"/>
      <c r="M257" s="50"/>
      <c r="N257" s="50"/>
      <c r="O257" s="63" t="str">
        <f t="shared" si="103"/>
        <v/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</row>
    <row r="258" spans="1:146" ht="30" customHeight="1">
      <c r="A258" s="1"/>
      <c r="B258" s="306"/>
      <c r="C258" s="307"/>
      <c r="D258" s="46"/>
      <c r="E258" s="293"/>
      <c r="F258" s="262"/>
      <c r="G258" s="48"/>
      <c r="H258" s="16"/>
      <c r="I258" s="16"/>
      <c r="J258" s="49"/>
      <c r="K258" s="50"/>
      <c r="L258" s="49"/>
      <c r="M258" s="50"/>
      <c r="N258" s="50"/>
      <c r="O258" s="63" t="str">
        <f t="shared" si="103"/>
        <v/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</row>
    <row r="259" spans="1:146" ht="30" customHeight="1">
      <c r="A259" s="1"/>
      <c r="B259" s="306"/>
      <c r="C259" s="307"/>
      <c r="D259" s="46"/>
      <c r="E259" s="293"/>
      <c r="F259" s="262"/>
      <c r="G259" s="48"/>
      <c r="H259" s="16"/>
      <c r="I259" s="16"/>
      <c r="J259" s="49"/>
      <c r="K259" s="50"/>
      <c r="L259" s="49"/>
      <c r="M259" s="50"/>
      <c r="N259" s="50"/>
      <c r="O259" s="63" t="str">
        <f t="shared" si="103"/>
        <v/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</row>
    <row r="260" spans="1:146" ht="30" customHeight="1">
      <c r="A260" s="1"/>
      <c r="B260" s="306"/>
      <c r="C260" s="307"/>
      <c r="D260" s="46"/>
      <c r="E260" s="293"/>
      <c r="F260" s="262"/>
      <c r="G260" s="48"/>
      <c r="H260" s="16"/>
      <c r="I260" s="16"/>
      <c r="J260" s="49"/>
      <c r="K260" s="50"/>
      <c r="L260" s="49"/>
      <c r="M260" s="50"/>
      <c r="N260" s="50"/>
      <c r="O260" s="63" t="str">
        <f t="shared" si="103"/>
        <v/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</row>
    <row r="261" spans="1:146" ht="30" customHeight="1">
      <c r="A261" s="1"/>
      <c r="B261" s="306"/>
      <c r="C261" s="307"/>
      <c r="D261" s="46"/>
      <c r="E261" s="293"/>
      <c r="F261" s="262"/>
      <c r="G261" s="48"/>
      <c r="H261" s="16"/>
      <c r="I261" s="16"/>
      <c r="J261" s="49"/>
      <c r="K261" s="50"/>
      <c r="L261" s="49"/>
      <c r="M261" s="50"/>
      <c r="N261" s="50"/>
      <c r="O261" s="63" t="str">
        <f t="shared" ref="O261:O324" si="104">IF(H261="","",IF(I261&gt;K261,H261,IF(I261=K261,"DRAW",L261)))</f>
        <v/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</row>
    <row r="262" spans="1:146" ht="30" customHeight="1">
      <c r="A262" s="1"/>
      <c r="B262" s="306"/>
      <c r="C262" s="307"/>
      <c r="D262" s="46"/>
      <c r="E262" s="293"/>
      <c r="F262" s="262"/>
      <c r="G262" s="48"/>
      <c r="H262" s="16"/>
      <c r="I262" s="16"/>
      <c r="J262" s="49"/>
      <c r="K262" s="50"/>
      <c r="L262" s="49"/>
      <c r="M262" s="50"/>
      <c r="N262" s="50"/>
      <c r="O262" s="63" t="str">
        <f t="shared" si="104"/>
        <v/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</row>
    <row r="263" spans="1:146" ht="30" customHeight="1">
      <c r="A263" s="1"/>
      <c r="B263" s="306"/>
      <c r="C263" s="307"/>
      <c r="D263" s="46"/>
      <c r="E263" s="293"/>
      <c r="F263" s="262"/>
      <c r="G263" s="48"/>
      <c r="H263" s="16"/>
      <c r="I263" s="16"/>
      <c r="J263" s="49"/>
      <c r="K263" s="50"/>
      <c r="L263" s="49"/>
      <c r="M263" s="50"/>
      <c r="N263" s="50"/>
      <c r="O263" s="63" t="str">
        <f t="shared" si="104"/>
        <v/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</row>
    <row r="264" spans="1:146" ht="30" customHeight="1">
      <c r="A264" s="1"/>
      <c r="B264" s="306"/>
      <c r="C264" s="307"/>
      <c r="D264" s="46"/>
      <c r="E264" s="293"/>
      <c r="F264" s="262"/>
      <c r="G264" s="48"/>
      <c r="H264" s="16"/>
      <c r="I264" s="16"/>
      <c r="J264" s="49"/>
      <c r="K264" s="50"/>
      <c r="L264" s="49"/>
      <c r="M264" s="50"/>
      <c r="N264" s="50"/>
      <c r="O264" s="63" t="str">
        <f t="shared" si="104"/>
        <v/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</row>
    <row r="265" spans="1:146" ht="30" customHeight="1">
      <c r="A265" s="1"/>
      <c r="B265" s="306"/>
      <c r="C265" s="307"/>
      <c r="D265" s="46"/>
      <c r="E265" s="293"/>
      <c r="F265" s="262"/>
      <c r="G265" s="48"/>
      <c r="H265" s="16"/>
      <c r="I265" s="16"/>
      <c r="J265" s="49"/>
      <c r="K265" s="50"/>
      <c r="L265" s="49"/>
      <c r="M265" s="50"/>
      <c r="N265" s="50"/>
      <c r="O265" s="63" t="str">
        <f t="shared" si="104"/>
        <v/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</row>
    <row r="266" spans="1:146" ht="30" customHeight="1">
      <c r="A266" s="1"/>
      <c r="B266" s="306"/>
      <c r="C266" s="307"/>
      <c r="D266" s="46"/>
      <c r="E266" s="293"/>
      <c r="F266" s="262"/>
      <c r="G266" s="48"/>
      <c r="H266" s="16"/>
      <c r="I266" s="16"/>
      <c r="J266" s="49"/>
      <c r="K266" s="50"/>
      <c r="L266" s="49"/>
      <c r="M266" s="50"/>
      <c r="N266" s="50"/>
      <c r="O266" s="63" t="str">
        <f t="shared" si="104"/>
        <v/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</row>
    <row r="267" spans="1:146" ht="30" customHeight="1">
      <c r="A267" s="1"/>
      <c r="B267" s="306"/>
      <c r="C267" s="307"/>
      <c r="D267" s="46"/>
      <c r="E267" s="293"/>
      <c r="F267" s="262"/>
      <c r="G267" s="48"/>
      <c r="H267" s="16"/>
      <c r="I267" s="16"/>
      <c r="J267" s="49"/>
      <c r="K267" s="50"/>
      <c r="L267" s="49"/>
      <c r="M267" s="50"/>
      <c r="N267" s="50"/>
      <c r="O267" s="63" t="str">
        <f t="shared" si="104"/>
        <v/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</row>
    <row r="268" spans="1:146" ht="30" customHeight="1">
      <c r="A268" s="1"/>
      <c r="B268" s="306"/>
      <c r="C268" s="307"/>
      <c r="D268" s="46"/>
      <c r="E268" s="293"/>
      <c r="F268" s="262"/>
      <c r="G268" s="48"/>
      <c r="H268" s="16"/>
      <c r="I268" s="16"/>
      <c r="J268" s="49"/>
      <c r="K268" s="50"/>
      <c r="L268" s="49"/>
      <c r="M268" s="50"/>
      <c r="N268" s="50"/>
      <c r="O268" s="63" t="str">
        <f t="shared" si="104"/>
        <v/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</row>
    <row r="269" spans="1:146" ht="30" customHeight="1">
      <c r="A269" s="1"/>
      <c r="B269" s="306"/>
      <c r="C269" s="307"/>
      <c r="D269" s="46"/>
      <c r="E269" s="293"/>
      <c r="F269" s="262"/>
      <c r="G269" s="48"/>
      <c r="H269" s="16"/>
      <c r="I269" s="16"/>
      <c r="J269" s="49"/>
      <c r="K269" s="50"/>
      <c r="L269" s="49"/>
      <c r="M269" s="50"/>
      <c r="N269" s="50"/>
      <c r="O269" s="63" t="str">
        <f t="shared" si="104"/>
        <v/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</row>
    <row r="270" spans="1:146" ht="30" customHeight="1">
      <c r="A270" s="1"/>
      <c r="B270" s="306"/>
      <c r="C270" s="307"/>
      <c r="D270" s="46"/>
      <c r="E270" s="293"/>
      <c r="F270" s="262"/>
      <c r="G270" s="48"/>
      <c r="H270" s="16"/>
      <c r="I270" s="16"/>
      <c r="J270" s="49"/>
      <c r="K270" s="50"/>
      <c r="L270" s="49"/>
      <c r="M270" s="50"/>
      <c r="N270" s="50"/>
      <c r="O270" s="63" t="str">
        <f t="shared" si="104"/>
        <v/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</row>
    <row r="271" spans="1:146" ht="30" customHeight="1">
      <c r="A271" s="1"/>
      <c r="B271" s="306"/>
      <c r="C271" s="307"/>
      <c r="D271" s="46"/>
      <c r="E271" s="293"/>
      <c r="F271" s="262"/>
      <c r="G271" s="48"/>
      <c r="H271" s="16"/>
      <c r="I271" s="16"/>
      <c r="J271" s="49"/>
      <c r="K271" s="50"/>
      <c r="L271" s="49"/>
      <c r="M271" s="50"/>
      <c r="N271" s="50"/>
      <c r="O271" s="63" t="str">
        <f t="shared" si="104"/>
        <v/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</row>
    <row r="272" spans="1:146" ht="30" customHeight="1">
      <c r="A272" s="1"/>
      <c r="B272" s="306"/>
      <c r="C272" s="307"/>
      <c r="D272" s="46"/>
      <c r="E272" s="293"/>
      <c r="F272" s="262"/>
      <c r="G272" s="48"/>
      <c r="H272" s="16"/>
      <c r="I272" s="16"/>
      <c r="J272" s="49"/>
      <c r="K272" s="50"/>
      <c r="L272" s="49"/>
      <c r="M272" s="50"/>
      <c r="N272" s="50"/>
      <c r="O272" s="63" t="str">
        <f t="shared" si="104"/>
        <v/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</row>
    <row r="273" spans="1:146" ht="30" customHeight="1">
      <c r="A273" s="1"/>
      <c r="B273" s="306"/>
      <c r="C273" s="307"/>
      <c r="D273" s="46"/>
      <c r="E273" s="293"/>
      <c r="F273" s="262"/>
      <c r="G273" s="48"/>
      <c r="H273" s="16"/>
      <c r="I273" s="16"/>
      <c r="J273" s="49"/>
      <c r="K273" s="50"/>
      <c r="L273" s="49"/>
      <c r="M273" s="50"/>
      <c r="N273" s="50"/>
      <c r="O273" s="63" t="str">
        <f t="shared" si="104"/>
        <v/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</row>
    <row r="274" spans="1:146" ht="30" customHeight="1">
      <c r="A274" s="1"/>
      <c r="B274" s="306"/>
      <c r="C274" s="307"/>
      <c r="D274" s="46"/>
      <c r="E274" s="293"/>
      <c r="F274" s="262"/>
      <c r="G274" s="48"/>
      <c r="H274" s="16"/>
      <c r="I274" s="16"/>
      <c r="J274" s="49"/>
      <c r="K274" s="50"/>
      <c r="L274" s="49"/>
      <c r="M274" s="50"/>
      <c r="N274" s="50"/>
      <c r="O274" s="63" t="str">
        <f t="shared" si="104"/>
        <v/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</row>
    <row r="275" spans="1:146" ht="30" customHeight="1">
      <c r="A275" s="1"/>
      <c r="B275" s="306"/>
      <c r="C275" s="307"/>
      <c r="D275" s="46"/>
      <c r="E275" s="293"/>
      <c r="F275" s="262"/>
      <c r="G275" s="48"/>
      <c r="H275" s="16"/>
      <c r="I275" s="16"/>
      <c r="J275" s="49"/>
      <c r="K275" s="50"/>
      <c r="L275" s="49"/>
      <c r="M275" s="50"/>
      <c r="N275" s="50"/>
      <c r="O275" s="63" t="str">
        <f t="shared" si="104"/>
        <v/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</row>
    <row r="276" spans="1:146" ht="30" customHeight="1">
      <c r="A276" s="1"/>
      <c r="B276" s="306"/>
      <c r="C276" s="307"/>
      <c r="D276" s="46"/>
      <c r="E276" s="293"/>
      <c r="F276" s="262"/>
      <c r="G276" s="48"/>
      <c r="H276" s="16"/>
      <c r="I276" s="16"/>
      <c r="J276" s="49"/>
      <c r="K276" s="50"/>
      <c r="L276" s="49"/>
      <c r="M276" s="50"/>
      <c r="N276" s="50"/>
      <c r="O276" s="63" t="str">
        <f t="shared" si="104"/>
        <v/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</row>
    <row r="277" spans="1:146" ht="30" customHeight="1">
      <c r="A277" s="1"/>
      <c r="B277" s="306"/>
      <c r="C277" s="307"/>
      <c r="D277" s="46"/>
      <c r="E277" s="293"/>
      <c r="F277" s="262"/>
      <c r="G277" s="48"/>
      <c r="H277" s="16"/>
      <c r="I277" s="16"/>
      <c r="J277" s="49"/>
      <c r="K277" s="50"/>
      <c r="L277" s="49"/>
      <c r="M277" s="50"/>
      <c r="N277" s="50"/>
      <c r="O277" s="63" t="str">
        <f t="shared" si="104"/>
        <v/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</row>
    <row r="278" spans="1:146" ht="30" customHeight="1">
      <c r="A278" s="1"/>
      <c r="B278" s="306"/>
      <c r="C278" s="307"/>
      <c r="D278" s="46"/>
      <c r="E278" s="293"/>
      <c r="F278" s="262"/>
      <c r="G278" s="48"/>
      <c r="H278" s="16"/>
      <c r="I278" s="16"/>
      <c r="J278" s="49"/>
      <c r="K278" s="50"/>
      <c r="L278" s="49"/>
      <c r="M278" s="50"/>
      <c r="N278" s="50"/>
      <c r="O278" s="63" t="str">
        <f t="shared" si="104"/>
        <v/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</row>
    <row r="279" spans="1:146" ht="30" customHeight="1">
      <c r="A279" s="1"/>
      <c r="B279" s="306"/>
      <c r="C279" s="307"/>
      <c r="D279" s="46"/>
      <c r="E279" s="293"/>
      <c r="F279" s="262"/>
      <c r="G279" s="48"/>
      <c r="H279" s="16"/>
      <c r="I279" s="16"/>
      <c r="J279" s="49"/>
      <c r="K279" s="50"/>
      <c r="L279" s="49"/>
      <c r="M279" s="50"/>
      <c r="N279" s="50"/>
      <c r="O279" s="63" t="str">
        <f t="shared" si="104"/>
        <v/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</row>
    <row r="280" spans="1:146" ht="30" customHeight="1">
      <c r="A280" s="1"/>
      <c r="B280" s="306"/>
      <c r="C280" s="307"/>
      <c r="D280" s="46"/>
      <c r="E280" s="293"/>
      <c r="F280" s="262"/>
      <c r="G280" s="48"/>
      <c r="H280" s="16"/>
      <c r="I280" s="16"/>
      <c r="J280" s="49"/>
      <c r="K280" s="50"/>
      <c r="L280" s="49"/>
      <c r="M280" s="50"/>
      <c r="N280" s="50"/>
      <c r="O280" s="63" t="str">
        <f t="shared" si="104"/>
        <v/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</row>
    <row r="281" spans="1:146" ht="30" customHeight="1">
      <c r="A281" s="1"/>
      <c r="B281" s="306"/>
      <c r="C281" s="307"/>
      <c r="D281" s="46"/>
      <c r="E281" s="293"/>
      <c r="F281" s="262"/>
      <c r="G281" s="48"/>
      <c r="H281" s="16"/>
      <c r="I281" s="16"/>
      <c r="J281" s="49"/>
      <c r="K281" s="50"/>
      <c r="L281" s="49"/>
      <c r="M281" s="50"/>
      <c r="N281" s="50"/>
      <c r="O281" s="63" t="str">
        <f t="shared" si="104"/>
        <v/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</row>
    <row r="282" spans="1:146" ht="30" customHeight="1">
      <c r="A282" s="1"/>
      <c r="B282" s="306"/>
      <c r="C282" s="307"/>
      <c r="D282" s="46"/>
      <c r="E282" s="293"/>
      <c r="F282" s="262"/>
      <c r="G282" s="48"/>
      <c r="H282" s="16"/>
      <c r="I282" s="16"/>
      <c r="J282" s="49"/>
      <c r="K282" s="50"/>
      <c r="L282" s="49"/>
      <c r="M282" s="50"/>
      <c r="N282" s="50"/>
      <c r="O282" s="63" t="str">
        <f t="shared" si="104"/>
        <v/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</row>
    <row r="283" spans="1:146" ht="30" customHeight="1">
      <c r="A283" s="1"/>
      <c r="B283" s="306"/>
      <c r="C283" s="307"/>
      <c r="D283" s="46"/>
      <c r="E283" s="293"/>
      <c r="F283" s="262"/>
      <c r="G283" s="48"/>
      <c r="H283" s="16"/>
      <c r="I283" s="16"/>
      <c r="J283" s="49"/>
      <c r="K283" s="50"/>
      <c r="L283" s="49"/>
      <c r="M283" s="50"/>
      <c r="N283" s="50"/>
      <c r="O283" s="63" t="str">
        <f t="shared" si="104"/>
        <v/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</row>
    <row r="284" spans="1:146" ht="30" customHeight="1">
      <c r="A284" s="1"/>
      <c r="B284" s="306"/>
      <c r="C284" s="307"/>
      <c r="D284" s="46"/>
      <c r="E284" s="293"/>
      <c r="F284" s="262"/>
      <c r="G284" s="48"/>
      <c r="H284" s="16"/>
      <c r="I284" s="16"/>
      <c r="J284" s="49"/>
      <c r="K284" s="50"/>
      <c r="L284" s="49"/>
      <c r="M284" s="50"/>
      <c r="N284" s="50"/>
      <c r="O284" s="63" t="str">
        <f t="shared" si="104"/>
        <v/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</row>
    <row r="285" spans="1:146" ht="30" customHeight="1">
      <c r="A285" s="1"/>
      <c r="B285" s="306"/>
      <c r="C285" s="307"/>
      <c r="D285" s="46"/>
      <c r="E285" s="293"/>
      <c r="F285" s="262"/>
      <c r="G285" s="48"/>
      <c r="H285" s="16"/>
      <c r="I285" s="16"/>
      <c r="J285" s="49"/>
      <c r="K285" s="50"/>
      <c r="L285" s="49"/>
      <c r="M285" s="50"/>
      <c r="N285" s="50"/>
      <c r="O285" s="63" t="str">
        <f t="shared" si="104"/>
        <v/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</row>
    <row r="286" spans="1:146" ht="30" customHeight="1">
      <c r="A286" s="1"/>
      <c r="B286" s="306"/>
      <c r="C286" s="307"/>
      <c r="D286" s="46"/>
      <c r="E286" s="293"/>
      <c r="F286" s="262"/>
      <c r="G286" s="48"/>
      <c r="H286" s="16"/>
      <c r="I286" s="16"/>
      <c r="J286" s="49"/>
      <c r="K286" s="50"/>
      <c r="L286" s="49"/>
      <c r="M286" s="50"/>
      <c r="N286" s="50"/>
      <c r="O286" s="63" t="str">
        <f t="shared" si="104"/>
        <v/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</row>
    <row r="287" spans="1:146" ht="30" customHeight="1">
      <c r="A287" s="1"/>
      <c r="B287" s="306"/>
      <c r="C287" s="307"/>
      <c r="D287" s="46"/>
      <c r="E287" s="293"/>
      <c r="F287" s="262"/>
      <c r="G287" s="48"/>
      <c r="H287" s="16"/>
      <c r="I287" s="16"/>
      <c r="J287" s="49"/>
      <c r="K287" s="50"/>
      <c r="L287" s="49"/>
      <c r="M287" s="50"/>
      <c r="N287" s="50"/>
      <c r="O287" s="63" t="str">
        <f t="shared" si="104"/>
        <v/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</row>
    <row r="288" spans="1:146" ht="30" customHeight="1">
      <c r="A288" s="1"/>
      <c r="B288" s="306"/>
      <c r="C288" s="307"/>
      <c r="D288" s="46"/>
      <c r="E288" s="293"/>
      <c r="F288" s="16"/>
      <c r="G288" s="48"/>
      <c r="H288" s="16"/>
      <c r="I288" s="16"/>
      <c r="J288" s="49"/>
      <c r="K288" s="50"/>
      <c r="L288" s="49"/>
      <c r="M288" s="50"/>
      <c r="N288" s="50"/>
      <c r="O288" s="63" t="str">
        <f t="shared" si="104"/>
        <v/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</row>
    <row r="289" spans="1:146" ht="30" customHeight="1">
      <c r="A289" s="1"/>
      <c r="B289" s="306"/>
      <c r="C289" s="307"/>
      <c r="D289" s="46"/>
      <c r="E289" s="293"/>
      <c r="F289" s="16"/>
      <c r="G289" s="48"/>
      <c r="H289" s="16"/>
      <c r="I289" s="16"/>
      <c r="J289" s="49"/>
      <c r="K289" s="50"/>
      <c r="L289" s="49"/>
      <c r="M289" s="50"/>
      <c r="N289" s="50"/>
      <c r="O289" s="63" t="str">
        <f t="shared" si="104"/>
        <v/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</row>
    <row r="290" spans="1:146" ht="30" customHeight="1">
      <c r="A290" s="1"/>
      <c r="B290" s="306"/>
      <c r="C290" s="307"/>
      <c r="D290" s="46"/>
      <c r="E290" s="293"/>
      <c r="F290" s="16"/>
      <c r="G290" s="48"/>
      <c r="H290" s="16"/>
      <c r="I290" s="16"/>
      <c r="J290" s="49"/>
      <c r="K290" s="50"/>
      <c r="L290" s="49"/>
      <c r="M290" s="50"/>
      <c r="N290" s="50"/>
      <c r="O290" s="63" t="str">
        <f t="shared" si="104"/>
        <v/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</row>
    <row r="291" spans="1:146" ht="30" customHeight="1">
      <c r="A291" s="1"/>
      <c r="B291" s="306"/>
      <c r="C291" s="307"/>
      <c r="D291" s="46"/>
      <c r="E291" s="293"/>
      <c r="F291" s="16"/>
      <c r="G291" s="48"/>
      <c r="H291" s="16"/>
      <c r="I291" s="16"/>
      <c r="J291" s="49"/>
      <c r="K291" s="50"/>
      <c r="L291" s="49"/>
      <c r="M291" s="50"/>
      <c r="N291" s="50"/>
      <c r="O291" s="63" t="str">
        <f t="shared" si="104"/>
        <v/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</row>
    <row r="292" spans="1:146" ht="30" customHeight="1">
      <c r="A292" s="1"/>
      <c r="B292" s="306"/>
      <c r="C292" s="307"/>
      <c r="D292" s="46"/>
      <c r="E292" s="293"/>
      <c r="F292" s="16"/>
      <c r="G292" s="48"/>
      <c r="H292" s="16"/>
      <c r="I292" s="16"/>
      <c r="J292" s="49"/>
      <c r="K292" s="50"/>
      <c r="L292" s="49"/>
      <c r="M292" s="50"/>
      <c r="N292" s="50"/>
      <c r="O292" s="63" t="str">
        <f t="shared" si="104"/>
        <v/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</row>
    <row r="293" spans="1:146" ht="30" customHeight="1">
      <c r="A293" s="1"/>
      <c r="B293" s="306"/>
      <c r="C293" s="307"/>
      <c r="D293" s="46"/>
      <c r="E293" s="293"/>
      <c r="F293" s="16"/>
      <c r="G293" s="48"/>
      <c r="H293" s="16"/>
      <c r="I293" s="16"/>
      <c r="J293" s="49"/>
      <c r="K293" s="50"/>
      <c r="L293" s="49"/>
      <c r="M293" s="50"/>
      <c r="N293" s="50"/>
      <c r="O293" s="63" t="str">
        <f t="shared" si="104"/>
        <v/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</row>
    <row r="294" spans="1:146" ht="30" customHeight="1">
      <c r="A294" s="1"/>
      <c r="B294" s="306"/>
      <c r="C294" s="307"/>
      <c r="D294" s="46"/>
      <c r="E294" s="293"/>
      <c r="F294" s="47"/>
      <c r="G294" s="48"/>
      <c r="H294" s="16"/>
      <c r="I294" s="16"/>
      <c r="J294" s="49"/>
      <c r="K294" s="50"/>
      <c r="L294" s="49"/>
      <c r="M294" s="50"/>
      <c r="N294" s="50"/>
      <c r="O294" s="63" t="str">
        <f t="shared" si="104"/>
        <v/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</row>
    <row r="295" spans="1:146" ht="30" customHeight="1">
      <c r="A295" s="1"/>
      <c r="B295" s="306"/>
      <c r="C295" s="307"/>
      <c r="D295" s="46"/>
      <c r="E295" s="293"/>
      <c r="F295" s="47"/>
      <c r="G295" s="48"/>
      <c r="H295" s="16"/>
      <c r="I295" s="16"/>
      <c r="J295" s="49"/>
      <c r="K295" s="50"/>
      <c r="L295" s="49"/>
      <c r="M295" s="50"/>
      <c r="N295" s="50"/>
      <c r="O295" s="63" t="str">
        <f t="shared" si="104"/>
        <v/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</row>
    <row r="296" spans="1:146" ht="30" customHeight="1">
      <c r="A296" s="1"/>
      <c r="B296" s="306"/>
      <c r="C296" s="307"/>
      <c r="D296" s="46"/>
      <c r="E296" s="293"/>
      <c r="F296" s="47"/>
      <c r="G296" s="48"/>
      <c r="H296" s="16"/>
      <c r="I296" s="16"/>
      <c r="J296" s="49"/>
      <c r="K296" s="50"/>
      <c r="L296" s="49"/>
      <c r="M296" s="50"/>
      <c r="N296" s="50"/>
      <c r="O296" s="63" t="str">
        <f t="shared" si="104"/>
        <v/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</row>
    <row r="297" spans="1:146" ht="30" customHeight="1">
      <c r="A297" s="1"/>
      <c r="B297" s="306"/>
      <c r="C297" s="307"/>
      <c r="D297" s="46"/>
      <c r="E297" s="293"/>
      <c r="F297" s="47"/>
      <c r="G297" s="48"/>
      <c r="H297" s="16"/>
      <c r="I297" s="16"/>
      <c r="J297" s="49"/>
      <c r="K297" s="50"/>
      <c r="L297" s="49"/>
      <c r="M297" s="50"/>
      <c r="N297" s="50"/>
      <c r="O297" s="63" t="str">
        <f t="shared" si="104"/>
        <v/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</row>
    <row r="298" spans="1:146" ht="30" customHeight="1">
      <c r="A298" s="1"/>
      <c r="B298" s="306"/>
      <c r="C298" s="307"/>
      <c r="D298" s="46"/>
      <c r="E298" s="293"/>
      <c r="F298" s="47"/>
      <c r="G298" s="48"/>
      <c r="H298" s="16"/>
      <c r="I298" s="16"/>
      <c r="J298" s="49"/>
      <c r="K298" s="50"/>
      <c r="L298" s="49"/>
      <c r="M298" s="50"/>
      <c r="N298" s="50"/>
      <c r="O298" s="63" t="str">
        <f t="shared" si="104"/>
        <v/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</row>
    <row r="299" spans="1:146" ht="30" customHeight="1">
      <c r="A299" s="1"/>
      <c r="B299" s="306"/>
      <c r="C299" s="307"/>
      <c r="D299" s="46"/>
      <c r="E299" s="293"/>
      <c r="F299" s="47"/>
      <c r="G299" s="48"/>
      <c r="H299" s="16"/>
      <c r="I299" s="16"/>
      <c r="J299" s="49"/>
      <c r="K299" s="50"/>
      <c r="L299" s="49"/>
      <c r="M299" s="50"/>
      <c r="N299" s="50"/>
      <c r="O299" s="63" t="str">
        <f t="shared" si="104"/>
        <v/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</row>
    <row r="300" spans="1:146" ht="30" customHeight="1">
      <c r="A300" s="1"/>
      <c r="B300" s="306"/>
      <c r="C300" s="307"/>
      <c r="D300" s="46"/>
      <c r="E300" s="293"/>
      <c r="F300" s="47"/>
      <c r="G300" s="48"/>
      <c r="H300" s="16"/>
      <c r="I300" s="16"/>
      <c r="J300" s="49"/>
      <c r="K300" s="50"/>
      <c r="L300" s="49"/>
      <c r="M300" s="50"/>
      <c r="N300" s="50"/>
      <c r="O300" s="63" t="str">
        <f t="shared" si="104"/>
        <v/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</row>
    <row r="301" spans="1:146" ht="30" customHeight="1">
      <c r="A301" s="1"/>
      <c r="B301" s="306"/>
      <c r="C301" s="307"/>
      <c r="D301" s="46"/>
      <c r="E301" s="293"/>
      <c r="F301" s="47"/>
      <c r="G301" s="48"/>
      <c r="H301" s="16"/>
      <c r="I301" s="16"/>
      <c r="J301" s="49"/>
      <c r="K301" s="50"/>
      <c r="L301" s="49"/>
      <c r="M301" s="50"/>
      <c r="N301" s="50"/>
      <c r="O301" s="63" t="str">
        <f t="shared" si="104"/>
        <v/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</row>
    <row r="302" spans="1:146" ht="30" customHeight="1">
      <c r="A302" s="1"/>
      <c r="B302" s="306"/>
      <c r="C302" s="307"/>
      <c r="D302" s="46"/>
      <c r="E302" s="293"/>
      <c r="F302" s="47"/>
      <c r="G302" s="48"/>
      <c r="H302" s="16"/>
      <c r="I302" s="16"/>
      <c r="J302" s="49"/>
      <c r="K302" s="50"/>
      <c r="L302" s="49"/>
      <c r="M302" s="50"/>
      <c r="N302" s="50"/>
      <c r="O302" s="63" t="str">
        <f t="shared" si="104"/>
        <v/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</row>
    <row r="303" spans="1:146" ht="30" customHeight="1">
      <c r="A303" s="1"/>
      <c r="B303" s="306"/>
      <c r="C303" s="307"/>
      <c r="D303" s="46"/>
      <c r="E303" s="293"/>
      <c r="F303" s="47"/>
      <c r="G303" s="48"/>
      <c r="H303" s="16"/>
      <c r="I303" s="16"/>
      <c r="J303" s="49"/>
      <c r="K303" s="50"/>
      <c r="L303" s="49"/>
      <c r="M303" s="50"/>
      <c r="N303" s="50"/>
      <c r="O303" s="63" t="str">
        <f t="shared" si="104"/>
        <v/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</row>
    <row r="304" spans="1:146" ht="30" customHeight="1">
      <c r="A304" s="1"/>
      <c r="B304" s="306"/>
      <c r="C304" s="307"/>
      <c r="D304" s="46"/>
      <c r="E304" s="293"/>
      <c r="F304" s="47"/>
      <c r="G304" s="48"/>
      <c r="H304" s="16"/>
      <c r="I304" s="16"/>
      <c r="J304" s="49"/>
      <c r="K304" s="50"/>
      <c r="L304" s="49"/>
      <c r="M304" s="50"/>
      <c r="N304" s="50"/>
      <c r="O304" s="63" t="str">
        <f t="shared" si="104"/>
        <v/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</row>
    <row r="305" spans="1:146" ht="30" customHeight="1">
      <c r="A305" s="1"/>
      <c r="B305" s="306"/>
      <c r="C305" s="307"/>
      <c r="D305" s="46"/>
      <c r="E305" s="293"/>
      <c r="F305" s="47"/>
      <c r="G305" s="48"/>
      <c r="H305" s="16"/>
      <c r="I305" s="16"/>
      <c r="J305" s="49"/>
      <c r="K305" s="50"/>
      <c r="L305" s="49"/>
      <c r="M305" s="50"/>
      <c r="N305" s="50"/>
      <c r="O305" s="63" t="str">
        <f t="shared" si="104"/>
        <v/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</row>
    <row r="306" spans="1:146" ht="30" customHeight="1">
      <c r="A306" s="1"/>
      <c r="B306" s="306"/>
      <c r="C306" s="307"/>
      <c r="D306" s="46"/>
      <c r="E306" s="293"/>
      <c r="F306" s="47"/>
      <c r="G306" s="48"/>
      <c r="H306" s="16"/>
      <c r="I306" s="16"/>
      <c r="J306" s="49"/>
      <c r="K306" s="50"/>
      <c r="L306" s="49"/>
      <c r="M306" s="50"/>
      <c r="N306" s="50"/>
      <c r="O306" s="63" t="str">
        <f t="shared" si="104"/>
        <v/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</row>
    <row r="307" spans="1:146" ht="30" customHeight="1">
      <c r="A307" s="1"/>
      <c r="B307" s="306"/>
      <c r="C307" s="307"/>
      <c r="D307" s="46"/>
      <c r="E307" s="293"/>
      <c r="F307" s="47"/>
      <c r="G307" s="48"/>
      <c r="H307" s="16"/>
      <c r="I307" s="16"/>
      <c r="J307" s="49"/>
      <c r="K307" s="50"/>
      <c r="L307" s="49"/>
      <c r="M307" s="50"/>
      <c r="N307" s="50"/>
      <c r="O307" s="63" t="str">
        <f t="shared" si="104"/>
        <v/>
      </c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</row>
    <row r="308" spans="1:146" ht="30" customHeight="1">
      <c r="A308" s="1"/>
      <c r="B308" s="306"/>
      <c r="C308" s="307"/>
      <c r="D308" s="46"/>
      <c r="E308" s="293"/>
      <c r="F308" s="47"/>
      <c r="G308" s="48"/>
      <c r="H308" s="16"/>
      <c r="I308" s="16"/>
      <c r="J308" s="49"/>
      <c r="K308" s="50"/>
      <c r="L308" s="49"/>
      <c r="M308" s="50"/>
      <c r="N308" s="50"/>
      <c r="O308" s="63" t="str">
        <f t="shared" si="104"/>
        <v/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</row>
    <row r="309" spans="1:146" ht="30" customHeight="1">
      <c r="A309" s="1"/>
      <c r="B309" s="306"/>
      <c r="C309" s="307"/>
      <c r="D309" s="46"/>
      <c r="E309" s="293"/>
      <c r="F309" s="47"/>
      <c r="G309" s="48"/>
      <c r="H309" s="16"/>
      <c r="I309" s="16"/>
      <c r="J309" s="49"/>
      <c r="K309" s="50"/>
      <c r="L309" s="49"/>
      <c r="M309" s="50"/>
      <c r="N309" s="50"/>
      <c r="O309" s="63" t="str">
        <f t="shared" si="104"/>
        <v/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</row>
    <row r="310" spans="1:146" ht="30" customHeight="1">
      <c r="A310" s="1"/>
      <c r="B310" s="306"/>
      <c r="C310" s="307"/>
      <c r="D310" s="46"/>
      <c r="E310" s="293"/>
      <c r="F310" s="47"/>
      <c r="G310" s="48"/>
      <c r="H310" s="16"/>
      <c r="I310" s="16"/>
      <c r="J310" s="49"/>
      <c r="K310" s="50"/>
      <c r="L310" s="49"/>
      <c r="M310" s="50"/>
      <c r="N310" s="50"/>
      <c r="O310" s="63" t="str">
        <f t="shared" si="104"/>
        <v/>
      </c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</row>
    <row r="311" spans="1:146" ht="30" customHeight="1">
      <c r="A311" s="1"/>
      <c r="B311" s="306"/>
      <c r="C311" s="307"/>
      <c r="D311" s="46"/>
      <c r="E311" s="293"/>
      <c r="F311" s="47"/>
      <c r="G311" s="48"/>
      <c r="H311" s="16"/>
      <c r="I311" s="16"/>
      <c r="J311" s="49"/>
      <c r="K311" s="50"/>
      <c r="L311" s="49"/>
      <c r="M311" s="50"/>
      <c r="N311" s="50"/>
      <c r="O311" s="63" t="str">
        <f t="shared" si="104"/>
        <v/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</row>
    <row r="312" spans="1:146" ht="30" customHeight="1">
      <c r="A312" s="1"/>
      <c r="B312" s="306"/>
      <c r="C312" s="307"/>
      <c r="D312" s="46"/>
      <c r="E312" s="293"/>
      <c r="F312" s="47"/>
      <c r="G312" s="48"/>
      <c r="H312" s="16"/>
      <c r="I312" s="16"/>
      <c r="J312" s="49"/>
      <c r="K312" s="50"/>
      <c r="L312" s="49"/>
      <c r="M312" s="50"/>
      <c r="N312" s="50"/>
      <c r="O312" s="63" t="str">
        <f t="shared" si="104"/>
        <v/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</row>
    <row r="313" spans="1:146" ht="30" customHeight="1">
      <c r="A313" s="1"/>
      <c r="B313" s="306"/>
      <c r="C313" s="307"/>
      <c r="D313" s="46"/>
      <c r="E313" s="293"/>
      <c r="F313" s="47"/>
      <c r="G313" s="48"/>
      <c r="H313" s="16"/>
      <c r="I313" s="16"/>
      <c r="J313" s="49"/>
      <c r="K313" s="50"/>
      <c r="L313" s="49"/>
      <c r="M313" s="50"/>
      <c r="N313" s="50"/>
      <c r="O313" s="63" t="str">
        <f t="shared" si="104"/>
        <v/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</row>
    <row r="314" spans="1:146" ht="30" customHeight="1">
      <c r="A314" s="1"/>
      <c r="B314" s="306"/>
      <c r="C314" s="307"/>
      <c r="D314" s="46"/>
      <c r="E314" s="293"/>
      <c r="F314" s="16"/>
      <c r="G314" s="48"/>
      <c r="H314" s="16"/>
      <c r="I314" s="16"/>
      <c r="J314" s="49"/>
      <c r="K314" s="50"/>
      <c r="L314" s="49"/>
      <c r="M314" s="50"/>
      <c r="N314" s="50"/>
      <c r="O314" s="63" t="str">
        <f t="shared" si="104"/>
        <v/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</row>
    <row r="315" spans="1:146" ht="30" customHeight="1">
      <c r="A315" s="1"/>
      <c r="B315" s="306"/>
      <c r="C315" s="307"/>
      <c r="D315" s="46"/>
      <c r="E315" s="293"/>
      <c r="F315" s="16"/>
      <c r="G315" s="48"/>
      <c r="H315" s="16"/>
      <c r="I315" s="16"/>
      <c r="J315" s="49"/>
      <c r="K315" s="50"/>
      <c r="L315" s="49"/>
      <c r="M315" s="50"/>
      <c r="N315" s="50"/>
      <c r="O315" s="63" t="str">
        <f t="shared" si="104"/>
        <v/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</row>
    <row r="316" spans="1:146" ht="30" customHeight="1">
      <c r="A316" s="1"/>
      <c r="B316" s="306"/>
      <c r="C316" s="307"/>
      <c r="D316" s="46"/>
      <c r="E316" s="293"/>
      <c r="F316" s="16"/>
      <c r="G316" s="48"/>
      <c r="H316" s="16"/>
      <c r="I316" s="16"/>
      <c r="J316" s="49"/>
      <c r="K316" s="50"/>
      <c r="L316" s="49"/>
      <c r="M316" s="50"/>
      <c r="N316" s="50"/>
      <c r="O316" s="63" t="str">
        <f t="shared" si="104"/>
        <v/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</row>
    <row r="317" spans="1:146" ht="30" customHeight="1">
      <c r="A317" s="1"/>
      <c r="B317" s="306"/>
      <c r="C317" s="307"/>
      <c r="D317" s="46"/>
      <c r="E317" s="293"/>
      <c r="F317" s="16"/>
      <c r="G317" s="48"/>
      <c r="H317" s="16"/>
      <c r="I317" s="16"/>
      <c r="J317" s="49"/>
      <c r="K317" s="50"/>
      <c r="L317" s="49"/>
      <c r="M317" s="50"/>
      <c r="N317" s="50"/>
      <c r="O317" s="63" t="str">
        <f t="shared" si="104"/>
        <v/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</row>
    <row r="318" spans="1:146" ht="30" customHeight="1">
      <c r="A318" s="1"/>
      <c r="B318" s="306"/>
      <c r="C318" s="307"/>
      <c r="D318" s="46"/>
      <c r="E318" s="293"/>
      <c r="F318" s="16"/>
      <c r="G318" s="48"/>
      <c r="H318" s="16"/>
      <c r="I318" s="16"/>
      <c r="J318" s="49"/>
      <c r="K318" s="50"/>
      <c r="L318" s="49"/>
      <c r="M318" s="50"/>
      <c r="N318" s="50"/>
      <c r="O318" s="63" t="str">
        <f t="shared" si="104"/>
        <v/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</row>
    <row r="319" spans="1:146" ht="30" customHeight="1">
      <c r="A319" s="1"/>
      <c r="B319" s="306"/>
      <c r="C319" s="307"/>
      <c r="D319" s="46"/>
      <c r="E319" s="293"/>
      <c r="F319" s="16"/>
      <c r="G319" s="48"/>
      <c r="H319" s="16"/>
      <c r="I319" s="16"/>
      <c r="J319" s="49"/>
      <c r="K319" s="50"/>
      <c r="L319" s="49"/>
      <c r="M319" s="50"/>
      <c r="N319" s="50"/>
      <c r="O319" s="63" t="str">
        <f t="shared" si="104"/>
        <v/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</row>
    <row r="320" spans="1:146" ht="30" customHeight="1">
      <c r="A320" s="1"/>
      <c r="B320" s="306"/>
      <c r="C320" s="307"/>
      <c r="D320" s="46"/>
      <c r="E320" s="293"/>
      <c r="F320" s="16"/>
      <c r="G320" s="48"/>
      <c r="H320" s="16"/>
      <c r="I320" s="16"/>
      <c r="J320" s="49"/>
      <c r="K320" s="50"/>
      <c r="L320" s="49"/>
      <c r="M320" s="50"/>
      <c r="N320" s="50"/>
      <c r="O320" s="63" t="str">
        <f t="shared" si="104"/>
        <v/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</row>
    <row r="321" spans="1:146" ht="30" customHeight="1">
      <c r="A321" s="1"/>
      <c r="B321" s="306"/>
      <c r="C321" s="307"/>
      <c r="D321" s="46"/>
      <c r="E321" s="293"/>
      <c r="F321" s="16"/>
      <c r="G321" s="48"/>
      <c r="H321" s="16"/>
      <c r="I321" s="16"/>
      <c r="J321" s="49"/>
      <c r="K321" s="50"/>
      <c r="L321" s="49"/>
      <c r="M321" s="50"/>
      <c r="N321" s="50"/>
      <c r="O321" s="63" t="str">
        <f t="shared" si="104"/>
        <v/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</row>
    <row r="322" spans="1:146" ht="30" customHeight="1">
      <c r="A322" s="1"/>
      <c r="B322" s="306"/>
      <c r="C322" s="307"/>
      <c r="D322" s="46"/>
      <c r="E322" s="293"/>
      <c r="F322" s="16"/>
      <c r="G322" s="48"/>
      <c r="H322" s="16"/>
      <c r="I322" s="16"/>
      <c r="J322" s="49"/>
      <c r="K322" s="50"/>
      <c r="L322" s="49"/>
      <c r="M322" s="50"/>
      <c r="N322" s="50"/>
      <c r="O322" s="63" t="str">
        <f t="shared" si="104"/>
        <v/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</row>
    <row r="323" spans="1:146" ht="30" customHeight="1">
      <c r="A323" s="1"/>
      <c r="B323" s="306"/>
      <c r="C323" s="307"/>
      <c r="D323" s="46"/>
      <c r="E323" s="293"/>
      <c r="F323" s="16"/>
      <c r="G323" s="48"/>
      <c r="H323" s="16"/>
      <c r="I323" s="16"/>
      <c r="J323" s="49"/>
      <c r="K323" s="50"/>
      <c r="L323" s="49"/>
      <c r="M323" s="50"/>
      <c r="N323" s="50"/>
      <c r="O323" s="63" t="str">
        <f t="shared" si="104"/>
        <v/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</row>
    <row r="324" spans="1:146" ht="30" customHeight="1">
      <c r="A324" s="1"/>
      <c r="B324" s="306"/>
      <c r="C324" s="307"/>
      <c r="D324" s="46"/>
      <c r="E324" s="293"/>
      <c r="F324" s="47"/>
      <c r="G324" s="48"/>
      <c r="H324" s="16"/>
      <c r="I324" s="16"/>
      <c r="J324" s="49"/>
      <c r="K324" s="50"/>
      <c r="L324" s="49"/>
      <c r="M324" s="50"/>
      <c r="N324" s="50"/>
      <c r="O324" s="63" t="str">
        <f t="shared" si="104"/>
        <v/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</row>
    <row r="325" spans="1:146" ht="30" customHeight="1">
      <c r="A325" s="1"/>
      <c r="B325" s="306"/>
      <c r="C325" s="307"/>
      <c r="D325" s="46"/>
      <c r="E325" s="293"/>
      <c r="F325" s="47"/>
      <c r="G325" s="48"/>
      <c r="H325" s="16"/>
      <c r="I325" s="16"/>
      <c r="J325" s="49"/>
      <c r="K325" s="50"/>
      <c r="L325" s="49"/>
      <c r="M325" s="50"/>
      <c r="N325" s="50"/>
      <c r="O325" s="63" t="str">
        <f t="shared" ref="O325:O388" si="105">IF(H325="","",IF(I325&gt;K325,H325,IF(I325=K325,"DRAW",L325)))</f>
        <v/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</row>
    <row r="326" spans="1:146" ht="30" customHeight="1">
      <c r="A326" s="1"/>
      <c r="B326" s="306"/>
      <c r="C326" s="307"/>
      <c r="D326" s="46"/>
      <c r="E326" s="293"/>
      <c r="F326" s="47"/>
      <c r="G326" s="48"/>
      <c r="H326" s="16"/>
      <c r="I326" s="16"/>
      <c r="J326" s="49"/>
      <c r="K326" s="50"/>
      <c r="L326" s="49"/>
      <c r="M326" s="50"/>
      <c r="N326" s="50"/>
      <c r="O326" s="63" t="str">
        <f t="shared" si="105"/>
        <v/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</row>
    <row r="327" spans="1:146" ht="30" customHeight="1">
      <c r="A327" s="1"/>
      <c r="B327" s="306"/>
      <c r="C327" s="307"/>
      <c r="D327" s="46"/>
      <c r="E327" s="293"/>
      <c r="F327" s="47"/>
      <c r="G327" s="48"/>
      <c r="H327" s="16"/>
      <c r="I327" s="16"/>
      <c r="J327" s="49"/>
      <c r="K327" s="50"/>
      <c r="L327" s="49"/>
      <c r="M327" s="50"/>
      <c r="N327" s="50"/>
      <c r="O327" s="63" t="str">
        <f t="shared" si="105"/>
        <v/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</row>
    <row r="328" spans="1:146" ht="30" customHeight="1">
      <c r="A328" s="1"/>
      <c r="B328" s="306"/>
      <c r="C328" s="307"/>
      <c r="D328" s="46"/>
      <c r="E328" s="293"/>
      <c r="F328" s="47"/>
      <c r="G328" s="48"/>
      <c r="H328" s="16"/>
      <c r="I328" s="16"/>
      <c r="J328" s="49"/>
      <c r="K328" s="50"/>
      <c r="L328" s="49"/>
      <c r="M328" s="50"/>
      <c r="N328" s="50"/>
      <c r="O328" s="63" t="str">
        <f t="shared" si="105"/>
        <v/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</row>
    <row r="329" spans="1:146" ht="30" customHeight="1">
      <c r="A329" s="1"/>
      <c r="B329" s="306"/>
      <c r="C329" s="307"/>
      <c r="D329" s="46"/>
      <c r="E329" s="293"/>
      <c r="F329" s="47"/>
      <c r="G329" s="48"/>
      <c r="H329" s="16"/>
      <c r="I329" s="16"/>
      <c r="J329" s="49"/>
      <c r="K329" s="50"/>
      <c r="L329" s="49"/>
      <c r="M329" s="50"/>
      <c r="N329" s="50"/>
      <c r="O329" s="63" t="str">
        <f t="shared" si="105"/>
        <v/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</row>
    <row r="330" spans="1:146" ht="30" customHeight="1">
      <c r="A330" s="1"/>
      <c r="B330" s="306"/>
      <c r="C330" s="307"/>
      <c r="D330" s="46"/>
      <c r="E330" s="293"/>
      <c r="F330" s="47"/>
      <c r="G330" s="48"/>
      <c r="H330" s="16"/>
      <c r="I330" s="16"/>
      <c r="J330" s="49"/>
      <c r="K330" s="50"/>
      <c r="L330" s="49"/>
      <c r="M330" s="50"/>
      <c r="N330" s="50"/>
      <c r="O330" s="63" t="str">
        <f t="shared" si="105"/>
        <v/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</row>
    <row r="331" spans="1:146" ht="30" customHeight="1">
      <c r="A331" s="1"/>
      <c r="B331" s="306"/>
      <c r="C331" s="307"/>
      <c r="D331" s="46"/>
      <c r="E331" s="293"/>
      <c r="F331" s="47"/>
      <c r="G331" s="48"/>
      <c r="H331" s="16"/>
      <c r="I331" s="16"/>
      <c r="J331" s="49"/>
      <c r="K331" s="50"/>
      <c r="L331" s="49"/>
      <c r="M331" s="50"/>
      <c r="N331" s="50"/>
      <c r="O331" s="63" t="str">
        <f t="shared" si="105"/>
        <v/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</row>
    <row r="332" spans="1:146" ht="30" customHeight="1">
      <c r="A332" s="1"/>
      <c r="B332" s="306"/>
      <c r="C332" s="307"/>
      <c r="D332" s="46"/>
      <c r="E332" s="293"/>
      <c r="F332" s="47"/>
      <c r="G332" s="48"/>
      <c r="H332" s="16"/>
      <c r="I332" s="16"/>
      <c r="J332" s="49"/>
      <c r="K332" s="50"/>
      <c r="L332" s="49"/>
      <c r="M332" s="50"/>
      <c r="N332" s="50"/>
      <c r="O332" s="63" t="str">
        <f t="shared" si="105"/>
        <v/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</row>
    <row r="333" spans="1:146" ht="30" customHeight="1">
      <c r="A333" s="1"/>
      <c r="B333" s="306"/>
      <c r="C333" s="307"/>
      <c r="D333" s="46"/>
      <c r="E333" s="293"/>
      <c r="F333" s="47"/>
      <c r="G333" s="48"/>
      <c r="H333" s="16"/>
      <c r="I333" s="16"/>
      <c r="J333" s="49"/>
      <c r="K333" s="50"/>
      <c r="L333" s="49"/>
      <c r="M333" s="50"/>
      <c r="N333" s="50"/>
      <c r="O333" s="63" t="str">
        <f t="shared" si="105"/>
        <v/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</row>
    <row r="334" spans="1:146" ht="30" customHeight="1">
      <c r="A334" s="1"/>
      <c r="B334" s="306"/>
      <c r="C334" s="307"/>
      <c r="D334" s="46"/>
      <c r="E334" s="293"/>
      <c r="F334" s="47"/>
      <c r="G334" s="48"/>
      <c r="H334" s="16"/>
      <c r="I334" s="16"/>
      <c r="J334" s="49"/>
      <c r="K334" s="50"/>
      <c r="L334" s="49"/>
      <c r="M334" s="50"/>
      <c r="N334" s="50"/>
      <c r="O334" s="63" t="str">
        <f t="shared" si="105"/>
        <v/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</row>
    <row r="335" spans="1:146" ht="30" customHeight="1">
      <c r="A335" s="1"/>
      <c r="B335" s="306"/>
      <c r="C335" s="307"/>
      <c r="D335" s="46"/>
      <c r="E335" s="293"/>
      <c r="F335" s="47"/>
      <c r="G335" s="48"/>
      <c r="H335" s="16"/>
      <c r="I335" s="16"/>
      <c r="J335" s="49"/>
      <c r="K335" s="50"/>
      <c r="L335" s="49"/>
      <c r="M335" s="50"/>
      <c r="N335" s="50"/>
      <c r="O335" s="63" t="str">
        <f t="shared" si="105"/>
        <v/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</row>
    <row r="336" spans="1:146" ht="30" customHeight="1">
      <c r="A336" s="1"/>
      <c r="B336" s="306"/>
      <c r="C336" s="307"/>
      <c r="D336" s="46"/>
      <c r="E336" s="293"/>
      <c r="F336" s="47"/>
      <c r="G336" s="48"/>
      <c r="H336" s="16"/>
      <c r="I336" s="16"/>
      <c r="J336" s="49"/>
      <c r="K336" s="50"/>
      <c r="L336" s="49"/>
      <c r="M336" s="50"/>
      <c r="N336" s="50"/>
      <c r="O336" s="63" t="str">
        <f t="shared" si="105"/>
        <v/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</row>
    <row r="337" spans="1:146" ht="30" customHeight="1">
      <c r="A337" s="1"/>
      <c r="B337" s="306"/>
      <c r="C337" s="307"/>
      <c r="D337" s="46"/>
      <c r="E337" s="293"/>
      <c r="F337" s="47"/>
      <c r="G337" s="48"/>
      <c r="H337" s="16"/>
      <c r="I337" s="16"/>
      <c r="J337" s="49"/>
      <c r="K337" s="50"/>
      <c r="L337" s="49"/>
      <c r="M337" s="50"/>
      <c r="N337" s="50"/>
      <c r="O337" s="63" t="str">
        <f t="shared" si="105"/>
        <v/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</row>
    <row r="338" spans="1:146" ht="30" customHeight="1">
      <c r="A338" s="1"/>
      <c r="B338" s="306"/>
      <c r="C338" s="307"/>
      <c r="D338" s="46"/>
      <c r="E338" s="293"/>
      <c r="F338" s="47"/>
      <c r="G338" s="48"/>
      <c r="H338" s="16"/>
      <c r="I338" s="16"/>
      <c r="J338" s="49"/>
      <c r="K338" s="50"/>
      <c r="L338" s="49"/>
      <c r="M338" s="50"/>
      <c r="N338" s="50"/>
      <c r="O338" s="63" t="str">
        <f t="shared" si="105"/>
        <v/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</row>
    <row r="339" spans="1:146" ht="30" customHeight="1">
      <c r="A339" s="1"/>
      <c r="B339" s="306"/>
      <c r="C339" s="307"/>
      <c r="D339" s="46"/>
      <c r="E339" s="293"/>
      <c r="F339" s="47"/>
      <c r="G339" s="48"/>
      <c r="H339" s="16"/>
      <c r="I339" s="16"/>
      <c r="J339" s="49"/>
      <c r="K339" s="50"/>
      <c r="L339" s="49"/>
      <c r="M339" s="50"/>
      <c r="N339" s="50"/>
      <c r="O339" s="63" t="str">
        <f t="shared" si="105"/>
        <v/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</row>
    <row r="340" spans="1:146" ht="30" customHeight="1">
      <c r="A340" s="1"/>
      <c r="B340" s="306"/>
      <c r="C340" s="307"/>
      <c r="D340" s="46"/>
      <c r="E340" s="293"/>
      <c r="F340" s="47"/>
      <c r="G340" s="48"/>
      <c r="H340" s="16"/>
      <c r="I340" s="16"/>
      <c r="J340" s="49"/>
      <c r="K340" s="50"/>
      <c r="L340" s="49"/>
      <c r="M340" s="50"/>
      <c r="N340" s="50"/>
      <c r="O340" s="63" t="str">
        <f t="shared" si="105"/>
        <v/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</row>
    <row r="341" spans="1:146" ht="30" customHeight="1">
      <c r="A341" s="1"/>
      <c r="B341" s="306"/>
      <c r="C341" s="307"/>
      <c r="D341" s="46"/>
      <c r="E341" s="293"/>
      <c r="F341" s="47"/>
      <c r="G341" s="48"/>
      <c r="H341" s="16"/>
      <c r="I341" s="16"/>
      <c r="J341" s="49"/>
      <c r="K341" s="50"/>
      <c r="L341" s="49"/>
      <c r="M341" s="50"/>
      <c r="N341" s="50"/>
      <c r="O341" s="63" t="str">
        <f t="shared" si="105"/>
        <v/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</row>
    <row r="342" spans="1:146" ht="30" customHeight="1">
      <c r="A342" s="1"/>
      <c r="B342" s="306"/>
      <c r="C342" s="307"/>
      <c r="D342" s="46"/>
      <c r="E342" s="293"/>
      <c r="F342" s="47"/>
      <c r="G342" s="48"/>
      <c r="H342" s="16"/>
      <c r="I342" s="16"/>
      <c r="J342" s="49"/>
      <c r="K342" s="50"/>
      <c r="L342" s="49"/>
      <c r="M342" s="50"/>
      <c r="N342" s="50"/>
      <c r="O342" s="63" t="str">
        <f t="shared" si="105"/>
        <v/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</row>
    <row r="343" spans="1:146" ht="30" customHeight="1">
      <c r="A343" s="1"/>
      <c r="B343" s="306"/>
      <c r="C343" s="307"/>
      <c r="D343" s="46"/>
      <c r="E343" s="293"/>
      <c r="F343" s="47"/>
      <c r="G343" s="48"/>
      <c r="H343" s="16"/>
      <c r="I343" s="16"/>
      <c r="J343" s="49"/>
      <c r="K343" s="50"/>
      <c r="L343" s="49"/>
      <c r="M343" s="50"/>
      <c r="N343" s="50"/>
      <c r="O343" s="63" t="str">
        <f t="shared" si="105"/>
        <v/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</row>
    <row r="344" spans="1:146" ht="30" customHeight="1">
      <c r="A344" s="1"/>
      <c r="B344" s="306"/>
      <c r="C344" s="307"/>
      <c r="D344" s="46"/>
      <c r="E344" s="293"/>
      <c r="F344" s="16"/>
      <c r="G344" s="48"/>
      <c r="H344" s="16"/>
      <c r="I344" s="16"/>
      <c r="J344" s="49"/>
      <c r="K344" s="50"/>
      <c r="L344" s="49"/>
      <c r="M344" s="50"/>
      <c r="N344" s="50"/>
      <c r="O344" s="63" t="str">
        <f t="shared" si="105"/>
        <v/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</row>
    <row r="345" spans="1:146" ht="30" customHeight="1">
      <c r="A345" s="1"/>
      <c r="B345" s="306"/>
      <c r="C345" s="307"/>
      <c r="D345" s="46"/>
      <c r="E345" s="293"/>
      <c r="F345" s="16"/>
      <c r="G345" s="48"/>
      <c r="H345" s="16"/>
      <c r="I345" s="16"/>
      <c r="J345" s="49"/>
      <c r="K345" s="50"/>
      <c r="L345" s="49"/>
      <c r="M345" s="50"/>
      <c r="N345" s="50"/>
      <c r="O345" s="63" t="str">
        <f t="shared" si="105"/>
        <v/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</row>
    <row r="346" spans="1:146" ht="30" customHeight="1">
      <c r="A346" s="1"/>
      <c r="B346" s="306"/>
      <c r="C346" s="307"/>
      <c r="D346" s="46"/>
      <c r="E346" s="293"/>
      <c r="F346" s="16"/>
      <c r="G346" s="48"/>
      <c r="H346" s="16"/>
      <c r="I346" s="16"/>
      <c r="J346" s="49"/>
      <c r="K346" s="50"/>
      <c r="L346" s="49"/>
      <c r="M346" s="50"/>
      <c r="N346" s="50"/>
      <c r="O346" s="63" t="str">
        <f t="shared" si="105"/>
        <v/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</row>
    <row r="347" spans="1:146" ht="30" customHeight="1">
      <c r="A347" s="1"/>
      <c r="B347" s="306"/>
      <c r="C347" s="307"/>
      <c r="D347" s="46"/>
      <c r="E347" s="293"/>
      <c r="F347" s="16"/>
      <c r="G347" s="48"/>
      <c r="H347" s="16"/>
      <c r="I347" s="16"/>
      <c r="J347" s="49"/>
      <c r="K347" s="50"/>
      <c r="L347" s="49"/>
      <c r="M347" s="50"/>
      <c r="N347" s="50"/>
      <c r="O347" s="63" t="str">
        <f t="shared" si="105"/>
        <v/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</row>
    <row r="348" spans="1:146" ht="30" customHeight="1">
      <c r="A348" s="1"/>
      <c r="B348" s="306"/>
      <c r="C348" s="307"/>
      <c r="D348" s="46"/>
      <c r="E348" s="293"/>
      <c r="F348" s="16"/>
      <c r="G348" s="48"/>
      <c r="H348" s="16"/>
      <c r="I348" s="16"/>
      <c r="J348" s="49"/>
      <c r="K348" s="50"/>
      <c r="L348" s="49"/>
      <c r="M348" s="50"/>
      <c r="N348" s="50"/>
      <c r="O348" s="63" t="str">
        <f t="shared" si="105"/>
        <v/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</row>
    <row r="349" spans="1:146" ht="30" customHeight="1">
      <c r="A349" s="1"/>
      <c r="B349" s="306"/>
      <c r="C349" s="307"/>
      <c r="D349" s="46"/>
      <c r="E349" s="293"/>
      <c r="F349" s="16"/>
      <c r="G349" s="48"/>
      <c r="H349" s="16"/>
      <c r="I349" s="16"/>
      <c r="J349" s="49"/>
      <c r="K349" s="50"/>
      <c r="L349" s="49"/>
      <c r="M349" s="50"/>
      <c r="N349" s="50"/>
      <c r="O349" s="63" t="str">
        <f t="shared" si="105"/>
        <v/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</row>
    <row r="350" spans="1:146" ht="30" customHeight="1">
      <c r="A350" s="1"/>
      <c r="B350" s="306"/>
      <c r="C350" s="307"/>
      <c r="D350" s="46"/>
      <c r="E350" s="293"/>
      <c r="F350" s="16"/>
      <c r="G350" s="48"/>
      <c r="H350" s="16"/>
      <c r="I350" s="16"/>
      <c r="J350" s="49"/>
      <c r="K350" s="50"/>
      <c r="L350" s="49"/>
      <c r="M350" s="50"/>
      <c r="N350" s="50"/>
      <c r="O350" s="63" t="str">
        <f t="shared" si="105"/>
        <v/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</row>
    <row r="351" spans="1:146" ht="30" customHeight="1">
      <c r="A351" s="1"/>
      <c r="B351" s="306"/>
      <c r="C351" s="307"/>
      <c r="D351" s="46"/>
      <c r="E351" s="293"/>
      <c r="F351" s="16"/>
      <c r="G351" s="48"/>
      <c r="H351" s="16"/>
      <c r="I351" s="16"/>
      <c r="J351" s="49"/>
      <c r="K351" s="50"/>
      <c r="L351" s="49"/>
      <c r="M351" s="50"/>
      <c r="N351" s="50"/>
      <c r="O351" s="63" t="str">
        <f t="shared" si="105"/>
        <v/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</row>
    <row r="352" spans="1:146" ht="30" customHeight="1">
      <c r="A352" s="1"/>
      <c r="B352" s="306"/>
      <c r="C352" s="307"/>
      <c r="D352" s="46"/>
      <c r="E352" s="293"/>
      <c r="F352" s="16"/>
      <c r="G352" s="48"/>
      <c r="H352" s="16"/>
      <c r="I352" s="16"/>
      <c r="J352" s="49"/>
      <c r="K352" s="50"/>
      <c r="L352" s="49"/>
      <c r="M352" s="50"/>
      <c r="N352" s="50"/>
      <c r="O352" s="63" t="str">
        <f t="shared" si="105"/>
        <v/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</row>
    <row r="353" spans="1:146" ht="30" customHeight="1">
      <c r="A353" s="1"/>
      <c r="B353" s="306"/>
      <c r="C353" s="307"/>
      <c r="D353" s="46"/>
      <c r="E353" s="293"/>
      <c r="F353" s="16"/>
      <c r="G353" s="48"/>
      <c r="H353" s="16"/>
      <c r="I353" s="16"/>
      <c r="J353" s="49"/>
      <c r="K353" s="50"/>
      <c r="L353" s="49"/>
      <c r="M353" s="50"/>
      <c r="N353" s="50"/>
      <c r="O353" s="63" t="str">
        <f t="shared" si="105"/>
        <v/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</row>
    <row r="354" spans="1:146" ht="30" customHeight="1">
      <c r="A354" s="1"/>
      <c r="B354" s="306"/>
      <c r="C354" s="307"/>
      <c r="D354" s="46"/>
      <c r="E354" s="293"/>
      <c r="F354" s="16"/>
      <c r="G354" s="48"/>
      <c r="H354" s="16"/>
      <c r="I354" s="16"/>
      <c r="J354" s="49"/>
      <c r="K354" s="50"/>
      <c r="L354" s="49"/>
      <c r="M354" s="50"/>
      <c r="N354" s="50"/>
      <c r="O354" s="63" t="str">
        <f t="shared" si="105"/>
        <v/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</row>
    <row r="355" spans="1:146" ht="30" customHeight="1">
      <c r="A355" s="1"/>
      <c r="B355" s="306"/>
      <c r="C355" s="307"/>
      <c r="D355" s="46"/>
      <c r="E355" s="293"/>
      <c r="F355" s="16"/>
      <c r="G355" s="48"/>
      <c r="H355" s="16"/>
      <c r="I355" s="16"/>
      <c r="J355" s="49"/>
      <c r="K355" s="50"/>
      <c r="L355" s="49"/>
      <c r="M355" s="50"/>
      <c r="N355" s="50"/>
      <c r="O355" s="63" t="str">
        <f t="shared" si="105"/>
        <v/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</row>
    <row r="356" spans="1:146" ht="30" customHeight="1">
      <c r="A356" s="1"/>
      <c r="B356" s="306"/>
      <c r="C356" s="307"/>
      <c r="D356" s="46"/>
      <c r="E356" s="293"/>
      <c r="F356" s="16"/>
      <c r="G356" s="48"/>
      <c r="H356" s="16"/>
      <c r="I356" s="16"/>
      <c r="J356" s="49"/>
      <c r="K356" s="50"/>
      <c r="L356" s="49"/>
      <c r="M356" s="50"/>
      <c r="N356" s="50"/>
      <c r="O356" s="63" t="str">
        <f t="shared" si="105"/>
        <v/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</row>
    <row r="357" spans="1:146" ht="30" customHeight="1">
      <c r="A357" s="1"/>
      <c r="B357" s="306"/>
      <c r="C357" s="307"/>
      <c r="D357" s="46"/>
      <c r="E357" s="293"/>
      <c r="F357" s="16"/>
      <c r="G357" s="48"/>
      <c r="H357" s="16"/>
      <c r="I357" s="16"/>
      <c r="J357" s="49"/>
      <c r="K357" s="50"/>
      <c r="L357" s="49"/>
      <c r="M357" s="50"/>
      <c r="N357" s="50"/>
      <c r="O357" s="63" t="str">
        <f t="shared" si="105"/>
        <v/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</row>
    <row r="358" spans="1:146" ht="30" customHeight="1">
      <c r="A358" s="1"/>
      <c r="B358" s="306"/>
      <c r="C358" s="307"/>
      <c r="D358" s="46"/>
      <c r="E358" s="293"/>
      <c r="F358" s="16"/>
      <c r="G358" s="48"/>
      <c r="H358" s="16"/>
      <c r="I358" s="16"/>
      <c r="J358" s="49"/>
      <c r="K358" s="50"/>
      <c r="L358" s="49"/>
      <c r="M358" s="50"/>
      <c r="N358" s="50"/>
      <c r="O358" s="63" t="str">
        <f t="shared" si="105"/>
        <v/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</row>
    <row r="359" spans="1:146" ht="30" customHeight="1">
      <c r="A359" s="1"/>
      <c r="B359" s="306"/>
      <c r="C359" s="307"/>
      <c r="D359" s="46"/>
      <c r="E359" s="293"/>
      <c r="F359" s="16"/>
      <c r="G359" s="48"/>
      <c r="H359" s="16"/>
      <c r="I359" s="16"/>
      <c r="J359" s="49"/>
      <c r="K359" s="50"/>
      <c r="L359" s="49"/>
      <c r="M359" s="50"/>
      <c r="N359" s="50"/>
      <c r="O359" s="63" t="str">
        <f t="shared" si="105"/>
        <v/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</row>
    <row r="360" spans="1:146" ht="30" customHeight="1">
      <c r="A360" s="1"/>
      <c r="B360" s="306"/>
      <c r="C360" s="307"/>
      <c r="D360" s="46"/>
      <c r="E360" s="293"/>
      <c r="F360" s="16"/>
      <c r="G360" s="48"/>
      <c r="H360" s="16"/>
      <c r="I360" s="16"/>
      <c r="J360" s="49"/>
      <c r="K360" s="50"/>
      <c r="L360" s="49"/>
      <c r="M360" s="50"/>
      <c r="N360" s="50"/>
      <c r="O360" s="63" t="str">
        <f t="shared" si="105"/>
        <v/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</row>
    <row r="361" spans="1:146" ht="30" customHeight="1">
      <c r="A361" s="1"/>
      <c r="B361" s="306"/>
      <c r="C361" s="307"/>
      <c r="D361" s="46"/>
      <c r="E361" s="293"/>
      <c r="F361" s="16"/>
      <c r="G361" s="48"/>
      <c r="H361" s="16"/>
      <c r="I361" s="16"/>
      <c r="J361" s="49"/>
      <c r="K361" s="50"/>
      <c r="L361" s="49"/>
      <c r="M361" s="50"/>
      <c r="N361" s="50"/>
      <c r="O361" s="63" t="str">
        <f t="shared" si="105"/>
        <v/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</row>
    <row r="362" spans="1:146" ht="30" customHeight="1">
      <c r="A362" s="1"/>
      <c r="B362" s="306"/>
      <c r="C362" s="307"/>
      <c r="D362" s="46"/>
      <c r="E362" s="293"/>
      <c r="F362" s="16"/>
      <c r="G362" s="48"/>
      <c r="H362" s="16"/>
      <c r="I362" s="16"/>
      <c r="J362" s="49"/>
      <c r="K362" s="50"/>
      <c r="L362" s="49"/>
      <c r="M362" s="50"/>
      <c r="N362" s="50"/>
      <c r="O362" s="63" t="str">
        <f t="shared" si="105"/>
        <v/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</row>
    <row r="363" spans="1:146" ht="30" customHeight="1">
      <c r="A363" s="1"/>
      <c r="B363" s="306"/>
      <c r="C363" s="307"/>
      <c r="D363" s="46"/>
      <c r="E363" s="293"/>
      <c r="F363" s="16"/>
      <c r="G363" s="48"/>
      <c r="H363" s="16"/>
      <c r="I363" s="16"/>
      <c r="J363" s="49"/>
      <c r="K363" s="50"/>
      <c r="L363" s="49"/>
      <c r="M363" s="50"/>
      <c r="N363" s="50"/>
      <c r="O363" s="63" t="str">
        <f t="shared" si="105"/>
        <v/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</row>
    <row r="364" spans="1:146" ht="30" customHeight="1">
      <c r="A364" s="1"/>
      <c r="B364" s="306"/>
      <c r="C364" s="307"/>
      <c r="D364" s="46"/>
      <c r="E364" s="293"/>
      <c r="F364" s="47"/>
      <c r="G364" s="48"/>
      <c r="H364" s="16"/>
      <c r="I364" s="16"/>
      <c r="J364" s="49"/>
      <c r="K364" s="50"/>
      <c r="L364" s="49"/>
      <c r="M364" s="50"/>
      <c r="N364" s="50"/>
      <c r="O364" s="63" t="str">
        <f t="shared" si="105"/>
        <v/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</row>
    <row r="365" spans="1:146" ht="30" customHeight="1">
      <c r="A365" s="1"/>
      <c r="B365" s="306"/>
      <c r="C365" s="307"/>
      <c r="D365" s="46"/>
      <c r="E365" s="293"/>
      <c r="F365" s="47"/>
      <c r="G365" s="48"/>
      <c r="H365" s="16"/>
      <c r="I365" s="16"/>
      <c r="J365" s="49"/>
      <c r="K365" s="50"/>
      <c r="L365" s="49"/>
      <c r="M365" s="50"/>
      <c r="N365" s="50"/>
      <c r="O365" s="63" t="str">
        <f t="shared" si="105"/>
        <v/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</row>
    <row r="366" spans="1:146" ht="30" customHeight="1">
      <c r="A366" s="1"/>
      <c r="B366" s="306"/>
      <c r="C366" s="307"/>
      <c r="D366" s="46"/>
      <c r="E366" s="293"/>
      <c r="F366" s="47"/>
      <c r="G366" s="48"/>
      <c r="H366" s="16"/>
      <c r="I366" s="16"/>
      <c r="J366" s="49"/>
      <c r="K366" s="50"/>
      <c r="L366" s="49"/>
      <c r="M366" s="50"/>
      <c r="N366" s="50"/>
      <c r="O366" s="63" t="str">
        <f t="shared" si="105"/>
        <v/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</row>
    <row r="367" spans="1:146" ht="30" customHeight="1">
      <c r="A367" s="1"/>
      <c r="B367" s="306"/>
      <c r="C367" s="307"/>
      <c r="D367" s="46"/>
      <c r="E367" s="293"/>
      <c r="F367" s="47"/>
      <c r="G367" s="48"/>
      <c r="H367" s="16"/>
      <c r="I367" s="16"/>
      <c r="J367" s="49"/>
      <c r="K367" s="50"/>
      <c r="L367" s="49"/>
      <c r="M367" s="50"/>
      <c r="N367" s="50"/>
      <c r="O367" s="63" t="str">
        <f t="shared" si="105"/>
        <v/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</row>
    <row r="368" spans="1:146" ht="30" customHeight="1">
      <c r="A368" s="1"/>
      <c r="B368" s="306"/>
      <c r="C368" s="307"/>
      <c r="D368" s="46"/>
      <c r="E368" s="293"/>
      <c r="F368" s="47"/>
      <c r="G368" s="48"/>
      <c r="H368" s="16"/>
      <c r="I368" s="16"/>
      <c r="J368" s="49"/>
      <c r="K368" s="50"/>
      <c r="L368" s="49"/>
      <c r="M368" s="50"/>
      <c r="N368" s="50"/>
      <c r="O368" s="63" t="str">
        <f t="shared" si="105"/>
        <v/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</row>
    <row r="369" spans="1:146" ht="30" customHeight="1">
      <c r="A369" s="1"/>
      <c r="B369" s="306"/>
      <c r="C369" s="307"/>
      <c r="D369" s="46"/>
      <c r="E369" s="293"/>
      <c r="F369" s="47"/>
      <c r="G369" s="48"/>
      <c r="H369" s="16"/>
      <c r="I369" s="16"/>
      <c r="J369" s="49"/>
      <c r="K369" s="50"/>
      <c r="L369" s="49"/>
      <c r="M369" s="50"/>
      <c r="N369" s="50"/>
      <c r="O369" s="63" t="str">
        <f t="shared" si="105"/>
        <v/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</row>
    <row r="370" spans="1:146" ht="30" customHeight="1">
      <c r="A370" s="1"/>
      <c r="B370" s="306"/>
      <c r="C370" s="307"/>
      <c r="D370" s="46"/>
      <c r="E370" s="293"/>
      <c r="F370" s="47"/>
      <c r="G370" s="48"/>
      <c r="H370" s="16"/>
      <c r="I370" s="16"/>
      <c r="J370" s="49"/>
      <c r="K370" s="50"/>
      <c r="L370" s="49"/>
      <c r="M370" s="50"/>
      <c r="N370" s="50"/>
      <c r="O370" s="63" t="str">
        <f t="shared" si="105"/>
        <v/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</row>
    <row r="371" spans="1:146" ht="30" customHeight="1">
      <c r="A371" s="1"/>
      <c r="B371" s="306"/>
      <c r="C371" s="307"/>
      <c r="D371" s="46"/>
      <c r="E371" s="293"/>
      <c r="F371" s="47"/>
      <c r="G371" s="48"/>
      <c r="H371" s="16"/>
      <c r="I371" s="16"/>
      <c r="J371" s="49"/>
      <c r="K371" s="50"/>
      <c r="L371" s="49"/>
      <c r="M371" s="50"/>
      <c r="N371" s="50"/>
      <c r="O371" s="63" t="str">
        <f t="shared" si="105"/>
        <v/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</row>
    <row r="372" spans="1:146" ht="30" customHeight="1">
      <c r="A372" s="1"/>
      <c r="B372" s="306"/>
      <c r="C372" s="307"/>
      <c r="D372" s="46"/>
      <c r="E372" s="293"/>
      <c r="F372" s="47"/>
      <c r="G372" s="48"/>
      <c r="H372" s="16"/>
      <c r="I372" s="16"/>
      <c r="J372" s="49"/>
      <c r="K372" s="50"/>
      <c r="L372" s="49"/>
      <c r="M372" s="50"/>
      <c r="N372" s="50"/>
      <c r="O372" s="63" t="str">
        <f t="shared" si="105"/>
        <v/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</row>
    <row r="373" spans="1:146" ht="30" customHeight="1">
      <c r="A373" s="1"/>
      <c r="B373" s="306"/>
      <c r="C373" s="307"/>
      <c r="D373" s="46"/>
      <c r="E373" s="293"/>
      <c r="F373" s="47"/>
      <c r="G373" s="48"/>
      <c r="H373" s="16"/>
      <c r="I373" s="16"/>
      <c r="J373" s="49"/>
      <c r="K373" s="50"/>
      <c r="L373" s="49"/>
      <c r="M373" s="50"/>
      <c r="N373" s="50"/>
      <c r="O373" s="63" t="str">
        <f t="shared" si="105"/>
        <v/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</row>
    <row r="374" spans="1:146" ht="30" customHeight="1">
      <c r="A374" s="1"/>
      <c r="B374" s="306"/>
      <c r="C374" s="307"/>
      <c r="D374" s="46"/>
      <c r="E374" s="293"/>
      <c r="F374" s="47"/>
      <c r="G374" s="48"/>
      <c r="H374" s="16"/>
      <c r="I374" s="16"/>
      <c r="J374" s="49"/>
      <c r="K374" s="50"/>
      <c r="L374" s="49"/>
      <c r="M374" s="50"/>
      <c r="N374" s="50"/>
      <c r="O374" s="63" t="str">
        <f t="shared" si="105"/>
        <v/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</row>
    <row r="375" spans="1:146" ht="30" customHeight="1">
      <c r="A375" s="1"/>
      <c r="B375" s="306"/>
      <c r="C375" s="307"/>
      <c r="D375" s="46"/>
      <c r="E375" s="293"/>
      <c r="F375" s="47"/>
      <c r="G375" s="48"/>
      <c r="H375" s="16"/>
      <c r="I375" s="16"/>
      <c r="J375" s="49"/>
      <c r="K375" s="50"/>
      <c r="L375" s="49"/>
      <c r="M375" s="50"/>
      <c r="N375" s="50"/>
      <c r="O375" s="63" t="str">
        <f t="shared" si="105"/>
        <v/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</row>
    <row r="376" spans="1:146" ht="30" customHeight="1">
      <c r="A376" s="1"/>
      <c r="B376" s="306"/>
      <c r="C376" s="307"/>
      <c r="D376" s="46"/>
      <c r="E376" s="293"/>
      <c r="F376" s="47"/>
      <c r="G376" s="48"/>
      <c r="H376" s="16"/>
      <c r="I376" s="16"/>
      <c r="J376" s="49"/>
      <c r="K376" s="50"/>
      <c r="L376" s="49"/>
      <c r="M376" s="50"/>
      <c r="N376" s="50"/>
      <c r="O376" s="63" t="str">
        <f t="shared" si="105"/>
        <v/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</row>
    <row r="377" spans="1:146" ht="30" customHeight="1">
      <c r="A377" s="1"/>
      <c r="B377" s="306"/>
      <c r="C377" s="307"/>
      <c r="D377" s="46"/>
      <c r="E377" s="293"/>
      <c r="F377" s="47"/>
      <c r="G377" s="48"/>
      <c r="H377" s="16"/>
      <c r="I377" s="16"/>
      <c r="J377" s="49"/>
      <c r="K377" s="50"/>
      <c r="L377" s="49"/>
      <c r="M377" s="50"/>
      <c r="N377" s="50"/>
      <c r="O377" s="63" t="str">
        <f t="shared" si="105"/>
        <v/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</row>
    <row r="378" spans="1:146" ht="30" customHeight="1">
      <c r="A378" s="1"/>
      <c r="B378" s="306"/>
      <c r="C378" s="307"/>
      <c r="D378" s="46"/>
      <c r="E378" s="293"/>
      <c r="F378" s="47"/>
      <c r="G378" s="48"/>
      <c r="H378" s="16"/>
      <c r="I378" s="16"/>
      <c r="J378" s="49"/>
      <c r="K378" s="50"/>
      <c r="L378" s="49"/>
      <c r="M378" s="50"/>
      <c r="N378" s="50"/>
      <c r="O378" s="63" t="str">
        <f t="shared" si="105"/>
        <v/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</row>
    <row r="379" spans="1:146" ht="30" customHeight="1">
      <c r="A379" s="1"/>
      <c r="B379" s="306"/>
      <c r="C379" s="307"/>
      <c r="D379" s="46"/>
      <c r="E379" s="293"/>
      <c r="F379" s="47"/>
      <c r="G379" s="48"/>
      <c r="H379" s="16"/>
      <c r="I379" s="16"/>
      <c r="J379" s="49"/>
      <c r="K379" s="50"/>
      <c r="L379" s="49"/>
      <c r="M379" s="50"/>
      <c r="N379" s="50"/>
      <c r="O379" s="63" t="str">
        <f t="shared" si="105"/>
        <v/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</row>
    <row r="380" spans="1:146" ht="30" customHeight="1">
      <c r="A380" s="1"/>
      <c r="B380" s="306"/>
      <c r="C380" s="307"/>
      <c r="D380" s="46"/>
      <c r="E380" s="293"/>
      <c r="F380" s="47"/>
      <c r="G380" s="48"/>
      <c r="H380" s="16"/>
      <c r="I380" s="16"/>
      <c r="J380" s="49"/>
      <c r="K380" s="50"/>
      <c r="L380" s="49"/>
      <c r="M380" s="50"/>
      <c r="N380" s="50"/>
      <c r="O380" s="63" t="str">
        <f t="shared" si="105"/>
        <v/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</row>
    <row r="381" spans="1:146" ht="30" customHeight="1">
      <c r="A381" s="1"/>
      <c r="B381" s="306"/>
      <c r="C381" s="307"/>
      <c r="D381" s="46"/>
      <c r="E381" s="293"/>
      <c r="F381" s="47"/>
      <c r="G381" s="48"/>
      <c r="H381" s="16"/>
      <c r="I381" s="16"/>
      <c r="J381" s="49"/>
      <c r="K381" s="50"/>
      <c r="L381" s="49"/>
      <c r="M381" s="50"/>
      <c r="N381" s="50"/>
      <c r="O381" s="63" t="str">
        <f t="shared" si="105"/>
        <v/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</row>
    <row r="382" spans="1:146" ht="30" customHeight="1">
      <c r="A382" s="1"/>
      <c r="B382" s="306"/>
      <c r="C382" s="307"/>
      <c r="D382" s="46"/>
      <c r="E382" s="293"/>
      <c r="F382" s="47"/>
      <c r="G382" s="48"/>
      <c r="H382" s="16"/>
      <c r="I382" s="16"/>
      <c r="J382" s="49"/>
      <c r="K382" s="50"/>
      <c r="L382" s="49"/>
      <c r="M382" s="50"/>
      <c r="N382" s="50"/>
      <c r="O382" s="63" t="str">
        <f t="shared" si="105"/>
        <v/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</row>
    <row r="383" spans="1:146" ht="30" customHeight="1">
      <c r="A383" s="1"/>
      <c r="B383" s="306"/>
      <c r="C383" s="307"/>
      <c r="D383" s="46"/>
      <c r="E383" s="293"/>
      <c r="F383" s="47"/>
      <c r="G383" s="48"/>
      <c r="H383" s="16"/>
      <c r="I383" s="16"/>
      <c r="J383" s="49"/>
      <c r="K383" s="50"/>
      <c r="L383" s="49"/>
      <c r="M383" s="50"/>
      <c r="N383" s="50"/>
      <c r="O383" s="63" t="str">
        <f t="shared" si="105"/>
        <v/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</row>
    <row r="384" spans="1:146" ht="16.5" customHeight="1">
      <c r="A384" s="1"/>
      <c r="B384" s="308"/>
      <c r="C384" s="309"/>
      <c r="D384" s="17"/>
      <c r="E384" s="278"/>
      <c r="F384" s="17"/>
      <c r="G384" s="18"/>
      <c r="H384" s="17"/>
      <c r="I384" s="17"/>
      <c r="J384" s="17"/>
      <c r="K384" s="19"/>
      <c r="L384" s="19"/>
      <c r="M384" s="19"/>
      <c r="N384" s="19"/>
      <c r="O384" s="63" t="str">
        <f t="shared" si="105"/>
        <v/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</row>
    <row r="385" spans="1:146" ht="16.5" customHeight="1">
      <c r="A385" s="1"/>
      <c r="B385" s="308"/>
      <c r="C385" s="309"/>
      <c r="D385" s="17"/>
      <c r="E385" s="278"/>
      <c r="F385" s="17"/>
      <c r="G385" s="18"/>
      <c r="H385" s="17"/>
      <c r="I385" s="17"/>
      <c r="J385" s="17"/>
      <c r="K385" s="19"/>
      <c r="L385" s="19"/>
      <c r="M385" s="19"/>
      <c r="N385" s="19"/>
      <c r="O385" s="63" t="str">
        <f t="shared" si="105"/>
        <v/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</row>
    <row r="386" spans="1:146" ht="16.5" customHeight="1">
      <c r="A386" s="1"/>
      <c r="B386" s="308"/>
      <c r="C386" s="309"/>
      <c r="D386" s="17"/>
      <c r="E386" s="278"/>
      <c r="F386" s="17"/>
      <c r="G386" s="18"/>
      <c r="H386" s="17"/>
      <c r="I386" s="17"/>
      <c r="J386" s="17"/>
      <c r="K386" s="19"/>
      <c r="L386" s="19"/>
      <c r="M386" s="19"/>
      <c r="N386" s="19"/>
      <c r="O386" s="63" t="str">
        <f t="shared" si="105"/>
        <v/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</row>
    <row r="387" spans="1:146" ht="16.5" customHeight="1">
      <c r="A387" s="1"/>
      <c r="B387" s="308"/>
      <c r="C387" s="309"/>
      <c r="D387" s="17"/>
      <c r="E387" s="278"/>
      <c r="F387" s="17"/>
      <c r="G387" s="18"/>
      <c r="H387" s="17"/>
      <c r="I387" s="17"/>
      <c r="J387" s="17"/>
      <c r="K387" s="19"/>
      <c r="L387" s="19"/>
      <c r="M387" s="19"/>
      <c r="N387" s="19"/>
      <c r="O387" s="63" t="str">
        <f t="shared" si="105"/>
        <v/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</row>
    <row r="388" spans="1:146" ht="16.5" customHeight="1">
      <c r="A388" s="1"/>
      <c r="B388" s="308"/>
      <c r="C388" s="309"/>
      <c r="D388" s="17"/>
      <c r="E388" s="278"/>
      <c r="F388" s="17"/>
      <c r="G388" s="18"/>
      <c r="H388" s="17"/>
      <c r="I388" s="17"/>
      <c r="J388" s="17"/>
      <c r="K388" s="19"/>
      <c r="L388" s="19"/>
      <c r="M388" s="19"/>
      <c r="N388" s="19"/>
      <c r="O388" s="63" t="str">
        <f t="shared" si="105"/>
        <v/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</row>
    <row r="389" spans="1:146" ht="16.5" customHeight="1">
      <c r="A389" s="1"/>
      <c r="B389" s="308"/>
      <c r="C389" s="309"/>
      <c r="D389" s="17"/>
      <c r="E389" s="278"/>
      <c r="F389" s="17"/>
      <c r="G389" s="18"/>
      <c r="H389" s="17"/>
      <c r="I389" s="17"/>
      <c r="J389" s="17"/>
      <c r="K389" s="19"/>
      <c r="L389" s="19"/>
      <c r="M389" s="19"/>
      <c r="N389" s="19"/>
      <c r="O389" s="63" t="str">
        <f t="shared" ref="O389:O442" si="106">IF(H389="","",IF(I389&gt;K389,H389,IF(I389=K389,"DRAW",L389)))</f>
        <v/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</row>
    <row r="390" spans="1:146" ht="16.5" customHeight="1">
      <c r="A390" s="1"/>
      <c r="B390" s="308"/>
      <c r="C390" s="309"/>
      <c r="D390" s="17"/>
      <c r="E390" s="278"/>
      <c r="F390" s="17"/>
      <c r="G390" s="18"/>
      <c r="H390" s="17"/>
      <c r="I390" s="17"/>
      <c r="J390" s="17"/>
      <c r="K390" s="19"/>
      <c r="L390" s="19"/>
      <c r="M390" s="19"/>
      <c r="N390" s="19"/>
      <c r="O390" s="63" t="str">
        <f t="shared" si="106"/>
        <v/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</row>
    <row r="391" spans="1:146" ht="16.5" customHeight="1">
      <c r="A391" s="1"/>
      <c r="B391" s="308"/>
      <c r="C391" s="309"/>
      <c r="D391" s="17"/>
      <c r="E391" s="278"/>
      <c r="F391" s="17"/>
      <c r="G391" s="18"/>
      <c r="H391" s="17"/>
      <c r="I391" s="17"/>
      <c r="J391" s="17"/>
      <c r="K391" s="19"/>
      <c r="L391" s="19"/>
      <c r="M391" s="19"/>
      <c r="N391" s="19"/>
      <c r="O391" s="63" t="str">
        <f t="shared" si="106"/>
        <v/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</row>
    <row r="392" spans="1:146" ht="16.5" customHeight="1">
      <c r="A392" s="1"/>
      <c r="B392" s="308"/>
      <c r="C392" s="309"/>
      <c r="D392" s="17"/>
      <c r="E392" s="278"/>
      <c r="F392" s="17"/>
      <c r="G392" s="18"/>
      <c r="H392" s="17"/>
      <c r="I392" s="17"/>
      <c r="J392" s="17"/>
      <c r="K392" s="19"/>
      <c r="L392" s="19"/>
      <c r="M392" s="19"/>
      <c r="N392" s="19"/>
      <c r="O392" s="63" t="str">
        <f t="shared" si="106"/>
        <v/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</row>
    <row r="393" spans="1:146" ht="16.5" customHeight="1">
      <c r="A393" s="1"/>
      <c r="B393" s="308"/>
      <c r="C393" s="309"/>
      <c r="D393" s="17"/>
      <c r="E393" s="278"/>
      <c r="F393" s="17"/>
      <c r="G393" s="18"/>
      <c r="H393" s="17"/>
      <c r="I393" s="17"/>
      <c r="J393" s="17"/>
      <c r="K393" s="19"/>
      <c r="L393" s="19"/>
      <c r="M393" s="19"/>
      <c r="N393" s="19"/>
      <c r="O393" s="63" t="str">
        <f t="shared" si="106"/>
        <v/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</row>
    <row r="394" spans="1:146" ht="16.5" customHeight="1">
      <c r="A394" s="1"/>
      <c r="B394" s="308"/>
      <c r="C394" s="309"/>
      <c r="D394" s="17"/>
      <c r="E394" s="278"/>
      <c r="F394" s="17"/>
      <c r="G394" s="18"/>
      <c r="H394" s="17"/>
      <c r="I394" s="17"/>
      <c r="J394" s="17"/>
      <c r="K394" s="19"/>
      <c r="L394" s="19"/>
      <c r="M394" s="19"/>
      <c r="N394" s="19"/>
      <c r="O394" s="63" t="str">
        <f t="shared" si="106"/>
        <v/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</row>
    <row r="395" spans="1:146" ht="16.5" customHeight="1">
      <c r="A395" s="1"/>
      <c r="B395" s="308"/>
      <c r="C395" s="309"/>
      <c r="D395" s="17"/>
      <c r="E395" s="278"/>
      <c r="F395" s="17"/>
      <c r="G395" s="18"/>
      <c r="H395" s="17"/>
      <c r="I395" s="17"/>
      <c r="J395" s="17"/>
      <c r="K395" s="19"/>
      <c r="L395" s="19"/>
      <c r="M395" s="19"/>
      <c r="N395" s="19"/>
      <c r="O395" s="63" t="str">
        <f t="shared" si="106"/>
        <v/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</row>
    <row r="396" spans="1:146" ht="16.5" customHeight="1">
      <c r="A396" s="1"/>
      <c r="B396" s="308"/>
      <c r="C396" s="309"/>
      <c r="D396" s="17"/>
      <c r="E396" s="278"/>
      <c r="F396" s="17"/>
      <c r="G396" s="18"/>
      <c r="H396" s="17"/>
      <c r="I396" s="17"/>
      <c r="J396" s="17"/>
      <c r="K396" s="19"/>
      <c r="L396" s="19"/>
      <c r="M396" s="19"/>
      <c r="N396" s="19"/>
      <c r="O396" s="63" t="str">
        <f t="shared" si="106"/>
        <v/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</row>
    <row r="397" spans="1:146" ht="16.5" customHeight="1">
      <c r="A397" s="1"/>
      <c r="B397" s="308"/>
      <c r="C397" s="309"/>
      <c r="D397" s="17"/>
      <c r="E397" s="278"/>
      <c r="F397" s="17"/>
      <c r="G397" s="18"/>
      <c r="H397" s="17"/>
      <c r="I397" s="17"/>
      <c r="J397" s="17"/>
      <c r="K397" s="19"/>
      <c r="L397" s="19"/>
      <c r="M397" s="19"/>
      <c r="N397" s="19"/>
      <c r="O397" s="63" t="str">
        <f t="shared" si="106"/>
        <v/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</row>
    <row r="398" spans="1:146" ht="16.5" customHeight="1">
      <c r="A398" s="1"/>
      <c r="B398" s="308"/>
      <c r="C398" s="309"/>
      <c r="D398" s="17"/>
      <c r="E398" s="278"/>
      <c r="F398" s="17"/>
      <c r="G398" s="18"/>
      <c r="H398" s="17"/>
      <c r="I398" s="17"/>
      <c r="J398" s="17"/>
      <c r="K398" s="19"/>
      <c r="L398" s="19"/>
      <c r="M398" s="19"/>
      <c r="N398" s="19"/>
      <c r="O398" s="63" t="str">
        <f t="shared" si="106"/>
        <v/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</row>
    <row r="399" spans="1:146" ht="16.5" customHeight="1">
      <c r="A399" s="1"/>
      <c r="B399" s="308"/>
      <c r="C399" s="309"/>
      <c r="D399" s="17"/>
      <c r="E399" s="278"/>
      <c r="F399" s="17"/>
      <c r="G399" s="18"/>
      <c r="H399" s="17"/>
      <c r="I399" s="17"/>
      <c r="J399" s="17"/>
      <c r="K399" s="19"/>
      <c r="L399" s="19"/>
      <c r="M399" s="19"/>
      <c r="N399" s="19"/>
      <c r="O399" s="63" t="str">
        <f t="shared" si="106"/>
        <v/>
      </c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</row>
    <row r="400" spans="1:146" ht="16.5" customHeight="1">
      <c r="A400" s="1"/>
      <c r="B400" s="308"/>
      <c r="C400" s="309"/>
      <c r="D400" s="17"/>
      <c r="E400" s="278"/>
      <c r="F400" s="17"/>
      <c r="G400" s="18"/>
      <c r="H400" s="17"/>
      <c r="I400" s="17"/>
      <c r="J400" s="17"/>
      <c r="K400" s="19"/>
      <c r="L400" s="19"/>
      <c r="M400" s="19"/>
      <c r="N400" s="19"/>
      <c r="O400" s="63" t="str">
        <f t="shared" si="106"/>
        <v/>
      </c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</row>
    <row r="401" spans="1:146" ht="16.5" customHeight="1">
      <c r="A401" s="1"/>
      <c r="B401" s="308"/>
      <c r="C401" s="309"/>
      <c r="D401" s="17"/>
      <c r="E401" s="278"/>
      <c r="F401" s="17"/>
      <c r="G401" s="18"/>
      <c r="H401" s="17"/>
      <c r="I401" s="17"/>
      <c r="J401" s="17"/>
      <c r="K401" s="19"/>
      <c r="L401" s="19"/>
      <c r="M401" s="19"/>
      <c r="N401" s="19"/>
      <c r="O401" s="63" t="str">
        <f t="shared" si="106"/>
        <v/>
      </c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</row>
    <row r="402" spans="1:146" ht="16.5" customHeight="1">
      <c r="A402" s="1"/>
      <c r="B402" s="308"/>
      <c r="C402" s="309"/>
      <c r="D402" s="17"/>
      <c r="E402" s="278"/>
      <c r="F402" s="17"/>
      <c r="G402" s="18"/>
      <c r="H402" s="17"/>
      <c r="I402" s="17"/>
      <c r="J402" s="17"/>
      <c r="K402" s="19"/>
      <c r="L402" s="19"/>
      <c r="M402" s="19"/>
      <c r="N402" s="19"/>
      <c r="O402" s="63" t="str">
        <f t="shared" si="106"/>
        <v/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</row>
    <row r="403" spans="1:146" ht="16.5" customHeight="1">
      <c r="A403" s="1"/>
      <c r="B403" s="308"/>
      <c r="C403" s="309"/>
      <c r="D403" s="17"/>
      <c r="E403" s="278"/>
      <c r="F403" s="17"/>
      <c r="G403" s="18"/>
      <c r="H403" s="17"/>
      <c r="I403" s="17"/>
      <c r="J403" s="17"/>
      <c r="K403" s="19"/>
      <c r="L403" s="19"/>
      <c r="M403" s="19"/>
      <c r="N403" s="19"/>
      <c r="O403" s="63" t="str">
        <f t="shared" si="106"/>
        <v/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</row>
    <row r="404" spans="1:146" ht="16.5" customHeight="1">
      <c r="A404" s="1"/>
      <c r="B404" s="308"/>
      <c r="C404" s="309"/>
      <c r="D404" s="17"/>
      <c r="E404" s="278"/>
      <c r="F404" s="17"/>
      <c r="G404" s="18"/>
      <c r="H404" s="17"/>
      <c r="I404" s="17"/>
      <c r="J404" s="17"/>
      <c r="K404" s="19"/>
      <c r="L404" s="19"/>
      <c r="M404" s="19"/>
      <c r="N404" s="19"/>
      <c r="O404" s="63" t="str">
        <f t="shared" si="106"/>
        <v/>
      </c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</row>
    <row r="405" spans="1:146" ht="16.5" customHeight="1">
      <c r="A405" s="1"/>
      <c r="B405" s="308"/>
      <c r="C405" s="309"/>
      <c r="D405" s="17"/>
      <c r="E405" s="278"/>
      <c r="F405" s="17"/>
      <c r="G405" s="18"/>
      <c r="H405" s="17"/>
      <c r="I405" s="17"/>
      <c r="J405" s="17"/>
      <c r="K405" s="19"/>
      <c r="L405" s="19"/>
      <c r="M405" s="19"/>
      <c r="N405" s="19"/>
      <c r="O405" s="63" t="str">
        <f t="shared" si="106"/>
        <v/>
      </c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</row>
    <row r="406" spans="1:146" ht="16.5" customHeight="1">
      <c r="A406" s="1"/>
      <c r="B406" s="308"/>
      <c r="C406" s="309"/>
      <c r="D406" s="17"/>
      <c r="E406" s="278"/>
      <c r="F406" s="17"/>
      <c r="G406" s="18"/>
      <c r="H406" s="17"/>
      <c r="I406" s="17"/>
      <c r="J406" s="17"/>
      <c r="K406" s="19"/>
      <c r="L406" s="19"/>
      <c r="M406" s="19"/>
      <c r="N406" s="19"/>
      <c r="O406" s="63" t="str">
        <f t="shared" si="106"/>
        <v/>
      </c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</row>
    <row r="407" spans="1:146" ht="16.5" customHeight="1">
      <c r="A407" s="1"/>
      <c r="B407" s="308"/>
      <c r="C407" s="309"/>
      <c r="D407" s="17"/>
      <c r="E407" s="278"/>
      <c r="F407" s="17"/>
      <c r="G407" s="18"/>
      <c r="H407" s="17"/>
      <c r="I407" s="17"/>
      <c r="J407" s="17"/>
      <c r="K407" s="19"/>
      <c r="L407" s="19"/>
      <c r="M407" s="19"/>
      <c r="N407" s="19"/>
      <c r="O407" s="63" t="str">
        <f t="shared" si="106"/>
        <v/>
      </c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</row>
    <row r="408" spans="1:146" ht="16.5" customHeight="1">
      <c r="A408" s="1"/>
      <c r="B408" s="308"/>
      <c r="C408" s="309"/>
      <c r="D408" s="17"/>
      <c r="E408" s="278"/>
      <c r="F408" s="17"/>
      <c r="G408" s="18"/>
      <c r="H408" s="17"/>
      <c r="I408" s="17"/>
      <c r="J408" s="17"/>
      <c r="K408" s="19"/>
      <c r="L408" s="19"/>
      <c r="M408" s="19"/>
      <c r="N408" s="19"/>
      <c r="O408" s="63" t="str">
        <f t="shared" si="106"/>
        <v/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</row>
    <row r="409" spans="1:146" ht="16.5" customHeight="1">
      <c r="A409" s="1"/>
      <c r="B409" s="308"/>
      <c r="C409" s="309"/>
      <c r="D409" s="17"/>
      <c r="E409" s="278"/>
      <c r="F409" s="17"/>
      <c r="G409" s="18"/>
      <c r="H409" s="17"/>
      <c r="I409" s="17"/>
      <c r="J409" s="17"/>
      <c r="K409" s="19"/>
      <c r="L409" s="19"/>
      <c r="M409" s="19"/>
      <c r="N409" s="19"/>
      <c r="O409" s="63" t="str">
        <f t="shared" si="106"/>
        <v/>
      </c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</row>
    <row r="410" spans="1:146" ht="16.5" customHeight="1">
      <c r="A410" s="1"/>
      <c r="B410" s="308"/>
      <c r="C410" s="309"/>
      <c r="D410" s="17"/>
      <c r="E410" s="278"/>
      <c r="F410" s="17"/>
      <c r="G410" s="18"/>
      <c r="H410" s="17"/>
      <c r="I410" s="17"/>
      <c r="J410" s="17"/>
      <c r="K410" s="19"/>
      <c r="L410" s="19"/>
      <c r="M410" s="19"/>
      <c r="N410" s="19"/>
      <c r="O410" s="63" t="str">
        <f t="shared" si="106"/>
        <v/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</row>
    <row r="411" spans="1:146" ht="16.5" customHeight="1">
      <c r="A411" s="1"/>
      <c r="B411" s="308"/>
      <c r="C411" s="309"/>
      <c r="D411" s="17"/>
      <c r="E411" s="278"/>
      <c r="F411" s="17"/>
      <c r="G411" s="18"/>
      <c r="H411" s="17"/>
      <c r="I411" s="17"/>
      <c r="J411" s="17"/>
      <c r="K411" s="19"/>
      <c r="L411" s="19"/>
      <c r="M411" s="19"/>
      <c r="N411" s="19"/>
      <c r="O411" s="63" t="str">
        <f t="shared" si="106"/>
        <v/>
      </c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</row>
    <row r="412" spans="1:146" ht="16.5" customHeight="1">
      <c r="A412" s="1"/>
      <c r="B412" s="308"/>
      <c r="C412" s="309"/>
      <c r="D412" s="17"/>
      <c r="E412" s="278"/>
      <c r="F412" s="17"/>
      <c r="G412" s="18"/>
      <c r="H412" s="17"/>
      <c r="I412" s="17"/>
      <c r="J412" s="17"/>
      <c r="K412" s="19"/>
      <c r="L412" s="19"/>
      <c r="M412" s="19"/>
      <c r="N412" s="19"/>
      <c r="O412" s="63" t="str">
        <f t="shared" si="106"/>
        <v/>
      </c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</row>
    <row r="413" spans="1:146" ht="16.5" customHeight="1">
      <c r="A413" s="1"/>
      <c r="B413" s="308"/>
      <c r="C413" s="309"/>
      <c r="D413" s="17"/>
      <c r="E413" s="278"/>
      <c r="F413" s="17"/>
      <c r="G413" s="18"/>
      <c r="H413" s="17"/>
      <c r="I413" s="17"/>
      <c r="J413" s="17"/>
      <c r="K413" s="19"/>
      <c r="L413" s="19"/>
      <c r="M413" s="19"/>
      <c r="N413" s="19"/>
      <c r="O413" s="63" t="str">
        <f t="shared" si="106"/>
        <v/>
      </c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</row>
    <row r="414" spans="1:146" ht="16.5" customHeight="1">
      <c r="A414" s="1"/>
      <c r="B414" s="308"/>
      <c r="C414" s="309"/>
      <c r="D414" s="17"/>
      <c r="E414" s="278"/>
      <c r="F414" s="17"/>
      <c r="G414" s="18"/>
      <c r="H414" s="17"/>
      <c r="I414" s="17"/>
      <c r="J414" s="17"/>
      <c r="K414" s="19"/>
      <c r="L414" s="19"/>
      <c r="M414" s="19"/>
      <c r="N414" s="19"/>
      <c r="O414" s="63" t="str">
        <f t="shared" si="106"/>
        <v/>
      </c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</row>
    <row r="415" spans="1:146" ht="16.5" customHeight="1">
      <c r="A415" s="1"/>
      <c r="B415" s="308"/>
      <c r="C415" s="309"/>
      <c r="D415" s="17"/>
      <c r="E415" s="278"/>
      <c r="F415" s="17"/>
      <c r="G415" s="18"/>
      <c r="H415" s="17"/>
      <c r="I415" s="17"/>
      <c r="J415" s="17"/>
      <c r="K415" s="19"/>
      <c r="L415" s="19"/>
      <c r="M415" s="19"/>
      <c r="N415" s="19"/>
      <c r="O415" s="63" t="str">
        <f t="shared" si="106"/>
        <v/>
      </c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</row>
    <row r="416" spans="1:146" ht="16.5" customHeight="1">
      <c r="A416" s="1"/>
      <c r="B416" s="308"/>
      <c r="C416" s="309"/>
      <c r="D416" s="17"/>
      <c r="E416" s="278"/>
      <c r="F416" s="17"/>
      <c r="G416" s="18"/>
      <c r="H416" s="17"/>
      <c r="I416" s="17"/>
      <c r="J416" s="17"/>
      <c r="K416" s="19"/>
      <c r="L416" s="19"/>
      <c r="M416" s="19"/>
      <c r="N416" s="19"/>
      <c r="O416" s="63" t="str">
        <f t="shared" si="106"/>
        <v/>
      </c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</row>
    <row r="417" spans="1:146" ht="16.5" customHeight="1">
      <c r="A417" s="1"/>
      <c r="B417" s="308"/>
      <c r="C417" s="309"/>
      <c r="D417" s="17"/>
      <c r="E417" s="278"/>
      <c r="F417" s="17"/>
      <c r="G417" s="18"/>
      <c r="H417" s="17"/>
      <c r="I417" s="17"/>
      <c r="J417" s="17"/>
      <c r="K417" s="19"/>
      <c r="L417" s="19"/>
      <c r="M417" s="19"/>
      <c r="N417" s="19"/>
      <c r="O417" s="63" t="str">
        <f t="shared" si="106"/>
        <v/>
      </c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</row>
    <row r="418" spans="1:146" ht="16.5" customHeight="1">
      <c r="A418" s="1"/>
      <c r="B418" s="308"/>
      <c r="C418" s="309"/>
      <c r="D418" s="17"/>
      <c r="E418" s="278"/>
      <c r="F418" s="17"/>
      <c r="G418" s="18"/>
      <c r="H418" s="17"/>
      <c r="I418" s="17"/>
      <c r="J418" s="17"/>
      <c r="K418" s="19"/>
      <c r="L418" s="19"/>
      <c r="M418" s="19"/>
      <c r="N418" s="19"/>
      <c r="O418" s="63" t="str">
        <f t="shared" si="106"/>
        <v/>
      </c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</row>
    <row r="419" spans="1:146" ht="16.5" customHeight="1">
      <c r="A419" s="1"/>
      <c r="B419" s="308"/>
      <c r="C419" s="309"/>
      <c r="D419" s="17"/>
      <c r="E419" s="278"/>
      <c r="F419" s="17"/>
      <c r="G419" s="18"/>
      <c r="H419" s="17"/>
      <c r="I419" s="17"/>
      <c r="J419" s="17"/>
      <c r="K419" s="19"/>
      <c r="L419" s="19"/>
      <c r="M419" s="19"/>
      <c r="N419" s="19"/>
      <c r="O419" s="63" t="str">
        <f t="shared" si="106"/>
        <v/>
      </c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</row>
    <row r="420" spans="1:146" ht="16.5" customHeight="1">
      <c r="A420" s="1"/>
      <c r="B420" s="308"/>
      <c r="C420" s="309"/>
      <c r="D420" s="17"/>
      <c r="E420" s="278"/>
      <c r="F420" s="17"/>
      <c r="G420" s="18"/>
      <c r="H420" s="17"/>
      <c r="I420" s="17"/>
      <c r="J420" s="17"/>
      <c r="K420" s="19"/>
      <c r="L420" s="19"/>
      <c r="M420" s="19"/>
      <c r="N420" s="19"/>
      <c r="O420" s="63" t="str">
        <f t="shared" si="106"/>
        <v/>
      </c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</row>
    <row r="421" spans="1:146" ht="16.5" customHeight="1">
      <c r="A421" s="1"/>
      <c r="B421" s="308"/>
      <c r="C421" s="309"/>
      <c r="D421" s="17"/>
      <c r="E421" s="278"/>
      <c r="F421" s="17"/>
      <c r="G421" s="18"/>
      <c r="H421" s="17"/>
      <c r="I421" s="17"/>
      <c r="J421" s="17"/>
      <c r="K421" s="19"/>
      <c r="L421" s="19"/>
      <c r="M421" s="19"/>
      <c r="N421" s="19"/>
      <c r="O421" s="63" t="str">
        <f t="shared" si="106"/>
        <v/>
      </c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</row>
    <row r="422" spans="1:146" ht="16.5" customHeight="1">
      <c r="A422" s="1"/>
      <c r="B422" s="308"/>
      <c r="C422" s="309"/>
      <c r="D422" s="17"/>
      <c r="E422" s="278"/>
      <c r="F422" s="17"/>
      <c r="G422" s="18"/>
      <c r="H422" s="17"/>
      <c r="I422" s="17"/>
      <c r="J422" s="17"/>
      <c r="K422" s="19"/>
      <c r="L422" s="19"/>
      <c r="M422" s="19"/>
      <c r="N422" s="19"/>
      <c r="O422" s="63" t="str">
        <f t="shared" si="106"/>
        <v/>
      </c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</row>
    <row r="423" spans="1:146" ht="16.5" customHeight="1">
      <c r="A423" s="1"/>
      <c r="B423" s="308"/>
      <c r="C423" s="309"/>
      <c r="D423" s="17"/>
      <c r="E423" s="278"/>
      <c r="F423" s="17"/>
      <c r="G423" s="18"/>
      <c r="H423" s="17"/>
      <c r="I423" s="17"/>
      <c r="J423" s="17"/>
      <c r="K423" s="19"/>
      <c r="L423" s="19"/>
      <c r="M423" s="19"/>
      <c r="N423" s="19"/>
      <c r="O423" s="63" t="str">
        <f t="shared" si="106"/>
        <v/>
      </c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</row>
    <row r="424" spans="1:146" ht="16.5" customHeight="1">
      <c r="A424" s="1"/>
      <c r="B424" s="308"/>
      <c r="C424" s="309"/>
      <c r="D424" s="17"/>
      <c r="E424" s="278"/>
      <c r="F424" s="17"/>
      <c r="G424" s="18"/>
      <c r="H424" s="17"/>
      <c r="I424" s="17"/>
      <c r="J424" s="17"/>
      <c r="K424" s="19"/>
      <c r="L424" s="19"/>
      <c r="M424" s="19"/>
      <c r="N424" s="19"/>
      <c r="O424" s="63" t="str">
        <f t="shared" si="106"/>
        <v/>
      </c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</row>
    <row r="425" spans="1:146" ht="16.5" customHeight="1">
      <c r="A425" s="1"/>
      <c r="B425" s="308"/>
      <c r="C425" s="309"/>
      <c r="D425" s="17"/>
      <c r="E425" s="278"/>
      <c r="F425" s="17"/>
      <c r="G425" s="18"/>
      <c r="H425" s="17"/>
      <c r="I425" s="17"/>
      <c r="J425" s="17"/>
      <c r="K425" s="19"/>
      <c r="L425" s="19"/>
      <c r="M425" s="19"/>
      <c r="N425" s="19"/>
      <c r="O425" s="63" t="str">
        <f t="shared" si="106"/>
        <v/>
      </c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</row>
    <row r="426" spans="1:146" ht="16.5" customHeight="1">
      <c r="A426" s="1"/>
      <c r="B426" s="308"/>
      <c r="C426" s="309"/>
      <c r="D426" s="17"/>
      <c r="E426" s="278"/>
      <c r="F426" s="17"/>
      <c r="G426" s="18"/>
      <c r="H426" s="17"/>
      <c r="I426" s="17"/>
      <c r="J426" s="17"/>
      <c r="K426" s="19"/>
      <c r="L426" s="19"/>
      <c r="M426" s="19"/>
      <c r="N426" s="19"/>
      <c r="O426" s="63" t="str">
        <f t="shared" si="106"/>
        <v/>
      </c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</row>
    <row r="427" spans="1:146" ht="16.5" customHeight="1">
      <c r="A427" s="1"/>
      <c r="B427" s="308"/>
      <c r="C427" s="309"/>
      <c r="D427" s="17"/>
      <c r="E427" s="278"/>
      <c r="F427" s="17"/>
      <c r="G427" s="18"/>
      <c r="H427" s="17"/>
      <c r="I427" s="17"/>
      <c r="J427" s="17"/>
      <c r="K427" s="19"/>
      <c r="L427" s="19"/>
      <c r="M427" s="19"/>
      <c r="N427" s="19"/>
      <c r="O427" s="63" t="str">
        <f t="shared" si="106"/>
        <v/>
      </c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</row>
    <row r="428" spans="1:146" ht="16.5" customHeight="1">
      <c r="A428" s="1"/>
      <c r="B428" s="308"/>
      <c r="C428" s="309"/>
      <c r="D428" s="17"/>
      <c r="E428" s="278"/>
      <c r="F428" s="17"/>
      <c r="G428" s="18"/>
      <c r="H428" s="17"/>
      <c r="I428" s="17"/>
      <c r="J428" s="17"/>
      <c r="K428" s="19"/>
      <c r="L428" s="19"/>
      <c r="M428" s="19"/>
      <c r="N428" s="19"/>
      <c r="O428" s="63" t="str">
        <f t="shared" si="106"/>
        <v/>
      </c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</row>
    <row r="429" spans="1:146" ht="16.5" customHeight="1">
      <c r="A429" s="1"/>
      <c r="B429" s="308"/>
      <c r="C429" s="309"/>
      <c r="D429" s="17"/>
      <c r="E429" s="278"/>
      <c r="F429" s="17"/>
      <c r="G429" s="18"/>
      <c r="H429" s="17"/>
      <c r="I429" s="17"/>
      <c r="J429" s="17"/>
      <c r="K429" s="19"/>
      <c r="L429" s="19"/>
      <c r="M429" s="19"/>
      <c r="N429" s="19"/>
      <c r="O429" s="63" t="str">
        <f t="shared" si="106"/>
        <v/>
      </c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</row>
    <row r="430" spans="1:146" ht="16.5" customHeight="1">
      <c r="A430" s="1"/>
      <c r="B430" s="308"/>
      <c r="C430" s="309"/>
      <c r="D430" s="17"/>
      <c r="E430" s="278"/>
      <c r="F430" s="17"/>
      <c r="G430" s="18"/>
      <c r="H430" s="17"/>
      <c r="I430" s="17"/>
      <c r="J430" s="17"/>
      <c r="K430" s="19"/>
      <c r="L430" s="19"/>
      <c r="M430" s="19"/>
      <c r="N430" s="19"/>
      <c r="O430" s="63" t="str">
        <f t="shared" si="106"/>
        <v/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</row>
    <row r="431" spans="1:146" ht="16.5" customHeight="1">
      <c r="A431" s="1"/>
      <c r="B431" s="308"/>
      <c r="C431" s="309"/>
      <c r="D431" s="17"/>
      <c r="E431" s="278"/>
      <c r="F431" s="17"/>
      <c r="G431" s="18"/>
      <c r="H431" s="17"/>
      <c r="I431" s="17"/>
      <c r="J431" s="17"/>
      <c r="K431" s="19"/>
      <c r="L431" s="19"/>
      <c r="M431" s="19"/>
      <c r="N431" s="19"/>
      <c r="O431" s="63" t="str">
        <f t="shared" si="106"/>
        <v/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</row>
    <row r="432" spans="1:146" ht="16.5" customHeight="1">
      <c r="A432" s="1"/>
      <c r="B432" s="308"/>
      <c r="C432" s="309"/>
      <c r="D432" s="17"/>
      <c r="E432" s="278"/>
      <c r="F432" s="17"/>
      <c r="G432" s="18"/>
      <c r="H432" s="17"/>
      <c r="I432" s="17"/>
      <c r="J432" s="17"/>
      <c r="K432" s="19"/>
      <c r="L432" s="19"/>
      <c r="M432" s="19"/>
      <c r="N432" s="19"/>
      <c r="O432" s="63" t="str">
        <f t="shared" si="106"/>
        <v/>
      </c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</row>
    <row r="433" spans="1:146" ht="16.5" customHeight="1">
      <c r="A433" s="1"/>
      <c r="B433" s="308"/>
      <c r="C433" s="309"/>
      <c r="D433" s="17"/>
      <c r="E433" s="278"/>
      <c r="F433" s="17"/>
      <c r="G433" s="18"/>
      <c r="H433" s="17"/>
      <c r="I433" s="17"/>
      <c r="J433" s="17"/>
      <c r="K433" s="19"/>
      <c r="L433" s="19"/>
      <c r="M433" s="19"/>
      <c r="N433" s="19"/>
      <c r="O433" s="63" t="str">
        <f t="shared" si="106"/>
        <v/>
      </c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</row>
    <row r="434" spans="1:146" ht="16.5" customHeight="1">
      <c r="A434" s="1"/>
      <c r="B434" s="308"/>
      <c r="C434" s="309"/>
      <c r="D434" s="17"/>
      <c r="E434" s="278"/>
      <c r="F434" s="17"/>
      <c r="G434" s="18"/>
      <c r="H434" s="17"/>
      <c r="I434" s="17"/>
      <c r="J434" s="17"/>
      <c r="K434" s="19"/>
      <c r="L434" s="19"/>
      <c r="M434" s="19"/>
      <c r="N434" s="19"/>
      <c r="O434" s="63" t="str">
        <f t="shared" si="106"/>
        <v/>
      </c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</row>
    <row r="435" spans="1:146" ht="16.5" customHeight="1">
      <c r="A435" s="1"/>
      <c r="B435" s="308"/>
      <c r="C435" s="309"/>
      <c r="D435" s="17"/>
      <c r="E435" s="278"/>
      <c r="F435" s="17"/>
      <c r="G435" s="18"/>
      <c r="H435" s="17"/>
      <c r="I435" s="17"/>
      <c r="J435" s="17"/>
      <c r="K435" s="19"/>
      <c r="L435" s="19"/>
      <c r="M435" s="19"/>
      <c r="N435" s="19"/>
      <c r="O435" s="63" t="str">
        <f t="shared" si="106"/>
        <v/>
      </c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</row>
    <row r="436" spans="1:146" ht="16.5" customHeight="1">
      <c r="A436" s="1"/>
      <c r="B436" s="308"/>
      <c r="C436" s="309"/>
      <c r="D436" s="17"/>
      <c r="E436" s="278"/>
      <c r="F436" s="17"/>
      <c r="G436" s="18"/>
      <c r="H436" s="17"/>
      <c r="I436" s="17"/>
      <c r="J436" s="17"/>
      <c r="K436" s="19"/>
      <c r="L436" s="19"/>
      <c r="M436" s="19"/>
      <c r="N436" s="19"/>
      <c r="O436" s="63" t="str">
        <f t="shared" si="106"/>
        <v/>
      </c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</row>
    <row r="437" spans="1:146" ht="16.5" customHeight="1">
      <c r="A437" s="1"/>
      <c r="B437" s="308"/>
      <c r="C437" s="309"/>
      <c r="D437" s="17"/>
      <c r="E437" s="278"/>
      <c r="F437" s="17"/>
      <c r="G437" s="18"/>
      <c r="H437" s="17"/>
      <c r="I437" s="17"/>
      <c r="J437" s="17"/>
      <c r="K437" s="19"/>
      <c r="L437" s="19"/>
      <c r="M437" s="19"/>
      <c r="N437" s="19"/>
      <c r="O437" s="63" t="str">
        <f t="shared" si="106"/>
        <v/>
      </c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</row>
    <row r="438" spans="1:146" ht="16.5" customHeight="1">
      <c r="A438" s="1"/>
      <c r="B438" s="308"/>
      <c r="C438" s="309"/>
      <c r="D438" s="17"/>
      <c r="E438" s="278"/>
      <c r="F438" s="17"/>
      <c r="G438" s="18"/>
      <c r="H438" s="17"/>
      <c r="I438" s="17"/>
      <c r="J438" s="17"/>
      <c r="K438" s="19"/>
      <c r="L438" s="19"/>
      <c r="M438" s="19"/>
      <c r="N438" s="19"/>
      <c r="O438" s="63" t="str">
        <f t="shared" si="106"/>
        <v/>
      </c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</row>
    <row r="439" spans="1:146" ht="16.5" customHeight="1">
      <c r="A439" s="1"/>
      <c r="B439" s="308"/>
      <c r="C439" s="309"/>
      <c r="D439" s="17"/>
      <c r="E439" s="278"/>
      <c r="F439" s="17"/>
      <c r="G439" s="18"/>
      <c r="H439" s="17"/>
      <c r="I439" s="17"/>
      <c r="J439" s="17"/>
      <c r="K439" s="19"/>
      <c r="L439" s="19"/>
      <c r="M439" s="19"/>
      <c r="N439" s="19"/>
      <c r="O439" s="63" t="str">
        <f t="shared" si="106"/>
        <v/>
      </c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</row>
    <row r="440" spans="1:146" ht="16.5" customHeight="1">
      <c r="A440" s="1"/>
      <c r="B440" s="308"/>
      <c r="C440" s="309"/>
      <c r="D440" s="17"/>
      <c r="E440" s="278"/>
      <c r="F440" s="17"/>
      <c r="G440" s="18"/>
      <c r="H440" s="17"/>
      <c r="I440" s="17"/>
      <c r="J440" s="17"/>
      <c r="K440" s="19"/>
      <c r="L440" s="19"/>
      <c r="M440" s="19"/>
      <c r="N440" s="19"/>
      <c r="O440" s="63" t="str">
        <f t="shared" si="106"/>
        <v/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</row>
    <row r="441" spans="1:146" ht="16.5" customHeight="1">
      <c r="A441" s="1"/>
      <c r="B441" s="308"/>
      <c r="C441" s="309"/>
      <c r="D441" s="17"/>
      <c r="E441" s="278"/>
      <c r="F441" s="17"/>
      <c r="G441" s="18"/>
      <c r="H441" s="17"/>
      <c r="I441" s="17"/>
      <c r="J441" s="17"/>
      <c r="K441" s="19"/>
      <c r="L441" s="19"/>
      <c r="M441" s="19"/>
      <c r="N441" s="19"/>
      <c r="O441" s="63" t="str">
        <f t="shared" si="106"/>
        <v/>
      </c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</row>
    <row r="442" spans="1:146" ht="16.5" customHeight="1">
      <c r="A442" s="1"/>
      <c r="B442" s="308"/>
      <c r="C442" s="309"/>
      <c r="D442" s="17"/>
      <c r="E442" s="278"/>
      <c r="F442" s="17"/>
      <c r="G442" s="18"/>
      <c r="H442" s="17"/>
      <c r="I442" s="17"/>
      <c r="J442" s="17"/>
      <c r="K442" s="19"/>
      <c r="L442" s="19"/>
      <c r="M442" s="19"/>
      <c r="N442" s="19"/>
      <c r="O442" s="63" t="str">
        <f t="shared" si="106"/>
        <v/>
      </c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</row>
    <row r="443" spans="1:146" ht="16.5" customHeight="1">
      <c r="A443" s="1"/>
      <c r="B443" s="308"/>
      <c r="C443" s="309"/>
      <c r="D443" s="17"/>
      <c r="E443" s="278"/>
      <c r="F443" s="17"/>
      <c r="G443" s="18"/>
      <c r="H443" s="17"/>
      <c r="I443" s="17"/>
      <c r="J443" s="17"/>
      <c r="K443" s="19"/>
      <c r="L443" s="19"/>
      <c r="M443" s="19"/>
      <c r="N443" s="19"/>
      <c r="O443" s="71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</row>
    <row r="444" spans="1:146" ht="16.5" customHeight="1">
      <c r="A444" s="1"/>
      <c r="B444" s="308"/>
      <c r="C444" s="309"/>
      <c r="D444" s="17"/>
      <c r="E444" s="278"/>
      <c r="F444" s="17"/>
      <c r="G444" s="18"/>
      <c r="H444" s="17"/>
      <c r="I444" s="17"/>
      <c r="J444" s="17"/>
      <c r="K444" s="19"/>
      <c r="L444" s="19"/>
      <c r="M444" s="19"/>
      <c r="N444" s="19"/>
      <c r="O444" s="71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</row>
    <row r="445" spans="1:146" ht="16.5" customHeight="1">
      <c r="A445" s="1"/>
      <c r="B445" s="308"/>
      <c r="C445" s="309"/>
      <c r="D445" s="17"/>
      <c r="E445" s="278"/>
      <c r="F445" s="17"/>
      <c r="G445" s="18"/>
      <c r="H445" s="17"/>
      <c r="I445" s="17"/>
      <c r="J445" s="17"/>
      <c r="K445" s="19"/>
      <c r="L445" s="19"/>
      <c r="M445" s="19"/>
      <c r="N445" s="19"/>
      <c r="O445" s="71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</row>
    <row r="446" spans="1:146" ht="16.5" customHeight="1">
      <c r="A446" s="1"/>
      <c r="B446" s="308"/>
      <c r="C446" s="309"/>
      <c r="D446" s="17"/>
      <c r="E446" s="278"/>
      <c r="F446" s="17"/>
      <c r="G446" s="18"/>
      <c r="H446" s="17"/>
      <c r="I446" s="17"/>
      <c r="J446" s="17"/>
      <c r="K446" s="19"/>
      <c r="L446" s="19"/>
      <c r="M446" s="19"/>
      <c r="N446" s="19"/>
      <c r="O446" s="71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</row>
    <row r="447" spans="1:146" ht="16.5" customHeight="1">
      <c r="A447" s="1"/>
      <c r="B447" s="308"/>
      <c r="C447" s="309"/>
      <c r="D447" s="17"/>
      <c r="E447" s="278"/>
      <c r="F447" s="17"/>
      <c r="G447" s="18"/>
      <c r="H447" s="17"/>
      <c r="I447" s="17"/>
      <c r="J447" s="17"/>
      <c r="K447" s="19"/>
      <c r="L447" s="19"/>
      <c r="M447" s="19"/>
      <c r="N447" s="19"/>
      <c r="O447" s="71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</row>
    <row r="448" spans="1:146" ht="16.5" customHeight="1">
      <c r="A448" s="1"/>
      <c r="B448" s="308"/>
      <c r="C448" s="309"/>
      <c r="D448" s="17"/>
      <c r="E448" s="278"/>
      <c r="F448" s="17"/>
      <c r="G448" s="18"/>
      <c r="H448" s="17"/>
      <c r="I448" s="17"/>
      <c r="J448" s="17"/>
      <c r="K448" s="19"/>
      <c r="L448" s="19"/>
      <c r="M448" s="19"/>
      <c r="N448" s="19"/>
      <c r="O448" s="71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</row>
    <row r="449" spans="1:146" ht="16.5" customHeight="1">
      <c r="A449" s="1"/>
      <c r="B449" s="308"/>
      <c r="C449" s="309"/>
      <c r="D449" s="17"/>
      <c r="E449" s="278"/>
      <c r="F449" s="17"/>
      <c r="G449" s="18"/>
      <c r="H449" s="17"/>
      <c r="I449" s="17"/>
      <c r="J449" s="17"/>
      <c r="K449" s="19"/>
      <c r="L449" s="19"/>
      <c r="M449" s="19"/>
      <c r="N449" s="19"/>
      <c r="O449" s="71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</row>
    <row r="450" spans="1:146" ht="16.5" customHeight="1">
      <c r="A450" s="1"/>
      <c r="B450" s="308"/>
      <c r="C450" s="309"/>
      <c r="D450" s="17"/>
      <c r="E450" s="278"/>
      <c r="F450" s="17"/>
      <c r="G450" s="18"/>
      <c r="H450" s="17"/>
      <c r="I450" s="17"/>
      <c r="J450" s="17"/>
      <c r="K450" s="19"/>
      <c r="L450" s="19"/>
      <c r="M450" s="19"/>
      <c r="N450" s="19"/>
      <c r="O450" s="71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</row>
    <row r="451" spans="1:146" ht="16.5" customHeight="1">
      <c r="A451" s="1"/>
      <c r="B451" s="308"/>
      <c r="C451" s="309"/>
      <c r="D451" s="17"/>
      <c r="E451" s="278"/>
      <c r="F451" s="17"/>
      <c r="G451" s="18"/>
      <c r="H451" s="17"/>
      <c r="I451" s="17"/>
      <c r="J451" s="17"/>
      <c r="K451" s="19"/>
      <c r="L451" s="19"/>
      <c r="M451" s="19"/>
      <c r="N451" s="19"/>
      <c r="O451" s="71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</row>
    <row r="452" spans="1:146" ht="16.5" customHeight="1">
      <c r="A452" s="1"/>
      <c r="B452" s="308"/>
      <c r="C452" s="309"/>
      <c r="D452" s="17"/>
      <c r="E452" s="278"/>
      <c r="F452" s="17"/>
      <c r="G452" s="18"/>
      <c r="H452" s="17"/>
      <c r="I452" s="17"/>
      <c r="J452" s="17"/>
      <c r="K452" s="19"/>
      <c r="L452" s="19"/>
      <c r="M452" s="19"/>
      <c r="N452" s="19"/>
      <c r="O452" s="71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</row>
    <row r="453" spans="1:146" ht="16.5" customHeight="1">
      <c r="A453" s="1"/>
      <c r="B453" s="308"/>
      <c r="C453" s="309"/>
      <c r="D453" s="17"/>
      <c r="E453" s="278"/>
      <c r="F453" s="17"/>
      <c r="G453" s="18"/>
      <c r="H453" s="17"/>
      <c r="I453" s="17"/>
      <c r="J453" s="17"/>
      <c r="K453" s="19"/>
      <c r="L453" s="19"/>
      <c r="M453" s="19"/>
      <c r="N453" s="19"/>
      <c r="O453" s="71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</row>
    <row r="454" spans="1:146" ht="16.5" customHeight="1">
      <c r="A454" s="1"/>
      <c r="B454" s="308"/>
      <c r="C454" s="309"/>
      <c r="D454" s="17"/>
      <c r="E454" s="278"/>
      <c r="F454" s="17"/>
      <c r="G454" s="18"/>
      <c r="H454" s="17"/>
      <c r="I454" s="17"/>
      <c r="J454" s="17"/>
      <c r="K454" s="19"/>
      <c r="L454" s="19"/>
      <c r="M454" s="19"/>
      <c r="N454" s="19"/>
      <c r="O454" s="71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</row>
    <row r="455" spans="1:146" ht="16.5" customHeight="1">
      <c r="A455" s="1"/>
      <c r="B455" s="308"/>
      <c r="C455" s="309"/>
      <c r="D455" s="17"/>
      <c r="E455" s="278"/>
      <c r="F455" s="17"/>
      <c r="G455" s="18"/>
      <c r="H455" s="17"/>
      <c r="I455" s="17"/>
      <c r="J455" s="17"/>
      <c r="K455" s="19"/>
      <c r="L455" s="19"/>
      <c r="M455" s="19"/>
      <c r="N455" s="19"/>
      <c r="O455" s="71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</row>
    <row r="456" spans="1:146" ht="16.5" customHeight="1">
      <c r="A456" s="1"/>
      <c r="B456" s="308"/>
      <c r="C456" s="309"/>
      <c r="D456" s="17"/>
      <c r="E456" s="278"/>
      <c r="F456" s="17"/>
      <c r="G456" s="18"/>
      <c r="H456" s="17"/>
      <c r="I456" s="17"/>
      <c r="J456" s="17"/>
      <c r="K456" s="19"/>
      <c r="L456" s="19"/>
      <c r="M456" s="19"/>
      <c r="N456" s="19"/>
      <c r="O456" s="71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</row>
    <row r="457" spans="1:146" ht="16.5" customHeight="1">
      <c r="A457" s="1"/>
      <c r="B457" s="308"/>
      <c r="C457" s="309"/>
      <c r="D457" s="17"/>
      <c r="E457" s="278"/>
      <c r="F457" s="17"/>
      <c r="G457" s="18"/>
      <c r="H457" s="17"/>
      <c r="I457" s="17"/>
      <c r="J457" s="17"/>
      <c r="K457" s="19"/>
      <c r="L457" s="19"/>
      <c r="M457" s="19"/>
      <c r="N457" s="19"/>
      <c r="O457" s="71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</row>
    <row r="458" spans="1:146" ht="16.5" customHeight="1">
      <c r="A458" s="1"/>
      <c r="B458" s="308"/>
      <c r="C458" s="309"/>
      <c r="D458" s="17"/>
      <c r="E458" s="278"/>
      <c r="F458" s="17"/>
      <c r="G458" s="18"/>
      <c r="H458" s="17"/>
      <c r="I458" s="17"/>
      <c r="J458" s="17"/>
      <c r="K458" s="19"/>
      <c r="L458" s="19"/>
      <c r="M458" s="19"/>
      <c r="N458" s="19"/>
      <c r="O458" s="71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</row>
    <row r="459" spans="1:146" ht="16.5" customHeight="1">
      <c r="A459" s="1"/>
      <c r="B459" s="308"/>
      <c r="C459" s="309"/>
      <c r="D459" s="17"/>
      <c r="E459" s="278"/>
      <c r="F459" s="17"/>
      <c r="G459" s="18"/>
      <c r="H459" s="17"/>
      <c r="I459" s="17"/>
      <c r="J459" s="17"/>
      <c r="K459" s="19"/>
      <c r="L459" s="19"/>
      <c r="M459" s="19"/>
      <c r="N459" s="19"/>
      <c r="O459" s="71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</row>
    <row r="460" spans="1:146" ht="16.5" customHeight="1">
      <c r="A460" s="1"/>
      <c r="B460" s="308"/>
      <c r="C460" s="309"/>
      <c r="D460" s="17"/>
      <c r="E460" s="278"/>
      <c r="F460" s="17"/>
      <c r="G460" s="18"/>
      <c r="H460" s="17"/>
      <c r="I460" s="17"/>
      <c r="J460" s="17"/>
      <c r="K460" s="19"/>
      <c r="L460" s="19"/>
      <c r="M460" s="19"/>
      <c r="N460" s="19"/>
      <c r="O460" s="71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</row>
    <row r="461" spans="1:146" ht="16.5" customHeight="1">
      <c r="A461" s="1"/>
      <c r="B461" s="308"/>
      <c r="C461" s="309"/>
      <c r="D461" s="17"/>
      <c r="E461" s="278"/>
      <c r="F461" s="17"/>
      <c r="G461" s="18"/>
      <c r="H461" s="17"/>
      <c r="I461" s="17"/>
      <c r="J461" s="17"/>
      <c r="K461" s="19"/>
      <c r="L461" s="19"/>
      <c r="M461" s="19"/>
      <c r="N461" s="19"/>
      <c r="O461" s="71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</row>
    <row r="462" spans="1:146" ht="16.5" customHeight="1">
      <c r="A462" s="1"/>
      <c r="B462" s="308"/>
      <c r="C462" s="309"/>
      <c r="D462" s="17"/>
      <c r="E462" s="278"/>
      <c r="F462" s="17"/>
      <c r="G462" s="18"/>
      <c r="H462" s="17"/>
      <c r="I462" s="17"/>
      <c r="J462" s="17"/>
      <c r="K462" s="19"/>
      <c r="L462" s="19"/>
      <c r="M462" s="19"/>
      <c r="N462" s="19"/>
      <c r="O462" s="71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</row>
    <row r="463" spans="1:146" ht="16.5" customHeight="1">
      <c r="A463" s="1"/>
      <c r="B463" s="308"/>
      <c r="C463" s="309"/>
      <c r="D463" s="17"/>
      <c r="E463" s="278"/>
      <c r="F463" s="17"/>
      <c r="G463" s="18"/>
      <c r="H463" s="17"/>
      <c r="I463" s="17"/>
      <c r="J463" s="17"/>
      <c r="K463" s="19"/>
      <c r="L463" s="19"/>
      <c r="M463" s="19"/>
      <c r="N463" s="19"/>
      <c r="O463" s="71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</row>
    <row r="464" spans="1:146" ht="16.5" customHeight="1">
      <c r="A464" s="1"/>
      <c r="B464" s="308"/>
      <c r="C464" s="309"/>
      <c r="D464" s="17"/>
      <c r="E464" s="278"/>
      <c r="F464" s="17"/>
      <c r="G464" s="18"/>
      <c r="H464" s="17"/>
      <c r="I464" s="17"/>
      <c r="J464" s="17"/>
      <c r="K464" s="19"/>
      <c r="L464" s="19"/>
      <c r="M464" s="19"/>
      <c r="N464" s="19"/>
      <c r="O464" s="71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</row>
    <row r="465" spans="1:146" ht="16.5" customHeight="1">
      <c r="A465" s="1"/>
      <c r="B465" s="308"/>
      <c r="C465" s="309"/>
      <c r="D465" s="17"/>
      <c r="E465" s="278"/>
      <c r="F465" s="17"/>
      <c r="G465" s="18"/>
      <c r="H465" s="17"/>
      <c r="I465" s="17"/>
      <c r="J465" s="17"/>
      <c r="K465" s="19"/>
      <c r="L465" s="19"/>
      <c r="M465" s="19"/>
      <c r="N465" s="19"/>
      <c r="O465" s="71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</row>
    <row r="466" spans="1:146" ht="16.5" customHeight="1">
      <c r="A466" s="1"/>
      <c r="B466" s="308"/>
      <c r="C466" s="309"/>
      <c r="D466" s="17"/>
      <c r="E466" s="278"/>
      <c r="F466" s="17"/>
      <c r="G466" s="18"/>
      <c r="H466" s="17"/>
      <c r="I466" s="17"/>
      <c r="J466" s="17"/>
      <c r="K466" s="19"/>
      <c r="L466" s="19"/>
      <c r="M466" s="19"/>
      <c r="N466" s="19"/>
      <c r="O466" s="71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</row>
    <row r="467" spans="1:146" ht="16.5" customHeight="1">
      <c r="A467" s="1"/>
      <c r="B467" s="308"/>
      <c r="C467" s="309"/>
      <c r="D467" s="17"/>
      <c r="E467" s="278"/>
      <c r="F467" s="17"/>
      <c r="G467" s="18"/>
      <c r="H467" s="17"/>
      <c r="I467" s="17"/>
      <c r="J467" s="17"/>
      <c r="K467" s="19"/>
      <c r="L467" s="19"/>
      <c r="M467" s="19"/>
      <c r="N467" s="19"/>
      <c r="O467" s="71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</row>
    <row r="468" spans="1:146" ht="16.5" customHeight="1">
      <c r="A468" s="1"/>
      <c r="B468" s="308"/>
      <c r="C468" s="309"/>
      <c r="D468" s="17"/>
      <c r="E468" s="278"/>
      <c r="F468" s="17"/>
      <c r="G468" s="18"/>
      <c r="H468" s="17"/>
      <c r="I468" s="17"/>
      <c r="J468" s="17"/>
      <c r="K468" s="19"/>
      <c r="L468" s="19"/>
      <c r="M468" s="19"/>
      <c r="N468" s="19"/>
      <c r="O468" s="71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</row>
    <row r="469" spans="1:146" ht="16.5" customHeight="1">
      <c r="A469" s="1"/>
      <c r="B469" s="308"/>
      <c r="C469" s="309"/>
      <c r="D469" s="17"/>
      <c r="E469" s="278"/>
      <c r="F469" s="17"/>
      <c r="G469" s="18"/>
      <c r="H469" s="17"/>
      <c r="I469" s="17"/>
      <c r="J469" s="17"/>
      <c r="K469" s="19"/>
      <c r="L469" s="19"/>
      <c r="M469" s="19"/>
      <c r="N469" s="19"/>
      <c r="O469" s="71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</row>
    <row r="470" spans="1:146" ht="16.5" customHeight="1">
      <c r="A470" s="1"/>
      <c r="B470" s="308"/>
      <c r="C470" s="309"/>
      <c r="D470" s="17"/>
      <c r="E470" s="278"/>
      <c r="F470" s="17"/>
      <c r="G470" s="18"/>
      <c r="H470" s="17"/>
      <c r="I470" s="17"/>
      <c r="J470" s="17"/>
      <c r="K470" s="19"/>
      <c r="L470" s="19"/>
      <c r="M470" s="19"/>
      <c r="N470" s="19"/>
      <c r="O470" s="71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</row>
    <row r="471" spans="1:146" ht="16.5" customHeight="1">
      <c r="A471" s="1"/>
      <c r="B471" s="308"/>
      <c r="C471" s="309"/>
      <c r="D471" s="17"/>
      <c r="E471" s="278"/>
      <c r="F471" s="17"/>
      <c r="G471" s="18"/>
      <c r="H471" s="17"/>
      <c r="I471" s="17"/>
      <c r="J471" s="17"/>
      <c r="K471" s="19"/>
      <c r="L471" s="19"/>
      <c r="M471" s="19"/>
      <c r="N471" s="19"/>
      <c r="O471" s="71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</row>
    <row r="472" spans="1:146" ht="16.5" customHeight="1">
      <c r="A472" s="1"/>
      <c r="B472" s="308"/>
      <c r="C472" s="309"/>
      <c r="D472" s="17"/>
      <c r="E472" s="278"/>
      <c r="F472" s="17"/>
      <c r="G472" s="18"/>
      <c r="H472" s="17"/>
      <c r="I472" s="17"/>
      <c r="J472" s="17"/>
      <c r="K472" s="19"/>
      <c r="L472" s="19"/>
      <c r="M472" s="19"/>
      <c r="N472" s="19"/>
      <c r="O472" s="71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</row>
    <row r="473" spans="1:146" ht="16.5" customHeight="1">
      <c r="A473" s="1"/>
      <c r="B473" s="308"/>
      <c r="C473" s="309"/>
      <c r="D473" s="17"/>
      <c r="E473" s="278"/>
      <c r="F473" s="17"/>
      <c r="G473" s="18"/>
      <c r="H473" s="17"/>
      <c r="I473" s="17"/>
      <c r="J473" s="17"/>
      <c r="K473" s="19"/>
      <c r="L473" s="19"/>
      <c r="M473" s="19"/>
      <c r="N473" s="19"/>
      <c r="O473" s="71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</row>
    <row r="474" spans="1:146" ht="16.5" customHeight="1">
      <c r="A474" s="1"/>
      <c r="B474" s="308"/>
      <c r="C474" s="309"/>
      <c r="D474" s="17"/>
      <c r="E474" s="278"/>
      <c r="F474" s="17"/>
      <c r="G474" s="18"/>
      <c r="H474" s="17"/>
      <c r="I474" s="17"/>
      <c r="J474" s="17"/>
      <c r="K474" s="19"/>
      <c r="L474" s="19"/>
      <c r="M474" s="19"/>
      <c r="N474" s="19"/>
      <c r="O474" s="71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</row>
    <row r="475" spans="1:146" ht="16.5" customHeight="1">
      <c r="A475" s="1"/>
      <c r="B475" s="308"/>
      <c r="C475" s="309"/>
      <c r="D475" s="17"/>
      <c r="E475" s="278"/>
      <c r="F475" s="17"/>
      <c r="G475" s="18"/>
      <c r="H475" s="17"/>
      <c r="I475" s="17"/>
      <c r="J475" s="17"/>
      <c r="K475" s="19"/>
      <c r="L475" s="19"/>
      <c r="M475" s="19"/>
      <c r="N475" s="19"/>
      <c r="O475" s="71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</row>
    <row r="476" spans="1:146" ht="16.5" customHeight="1">
      <c r="A476" s="1"/>
      <c r="B476" s="308"/>
      <c r="C476" s="309"/>
      <c r="D476" s="17"/>
      <c r="E476" s="278"/>
      <c r="F476" s="17"/>
      <c r="G476" s="18"/>
      <c r="H476" s="17"/>
      <c r="I476" s="17"/>
      <c r="J476" s="17"/>
      <c r="K476" s="19"/>
      <c r="L476" s="19"/>
      <c r="M476" s="19"/>
      <c r="N476" s="19"/>
      <c r="O476" s="71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</row>
    <row r="477" spans="1:146" ht="16.5" customHeight="1">
      <c r="A477" s="1"/>
      <c r="B477" s="308"/>
      <c r="C477" s="309"/>
      <c r="D477" s="17"/>
      <c r="E477" s="278"/>
      <c r="F477" s="17"/>
      <c r="G477" s="18"/>
      <c r="H477" s="17"/>
      <c r="I477" s="17"/>
      <c r="J477" s="17"/>
      <c r="K477" s="19"/>
      <c r="L477" s="19"/>
      <c r="M477" s="19"/>
      <c r="N477" s="19"/>
      <c r="O477" s="71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</row>
    <row r="478" spans="1:146" ht="16.5" customHeight="1">
      <c r="A478" s="1"/>
      <c r="B478" s="308"/>
      <c r="C478" s="309"/>
      <c r="D478" s="17"/>
      <c r="E478" s="278"/>
      <c r="F478" s="17"/>
      <c r="G478" s="18"/>
      <c r="H478" s="17"/>
      <c r="I478" s="17"/>
      <c r="J478" s="17"/>
      <c r="K478" s="19"/>
      <c r="L478" s="19"/>
      <c r="M478" s="19"/>
      <c r="N478" s="19"/>
      <c r="O478" s="71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</row>
    <row r="479" spans="1:146" ht="16.5" customHeight="1">
      <c r="A479" s="1"/>
      <c r="B479" s="308"/>
      <c r="C479" s="309"/>
      <c r="D479" s="17"/>
      <c r="E479" s="278"/>
      <c r="F479" s="17"/>
      <c r="G479" s="18"/>
      <c r="H479" s="17"/>
      <c r="I479" s="17"/>
      <c r="J479" s="17"/>
      <c r="K479" s="19"/>
      <c r="L479" s="19"/>
      <c r="M479" s="19"/>
      <c r="N479" s="19"/>
      <c r="O479" s="71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</row>
    <row r="480" spans="1:146" ht="16.5" customHeight="1">
      <c r="A480" s="1"/>
      <c r="B480" s="308"/>
      <c r="C480" s="309"/>
      <c r="D480" s="17"/>
      <c r="E480" s="278"/>
      <c r="F480" s="17"/>
      <c r="G480" s="18"/>
      <c r="H480" s="17"/>
      <c r="I480" s="17"/>
      <c r="J480" s="17"/>
      <c r="K480" s="19"/>
      <c r="L480" s="19"/>
      <c r="M480" s="19"/>
      <c r="N480" s="19"/>
      <c r="O480" s="71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</row>
    <row r="481" spans="1:146" ht="16.5" customHeight="1">
      <c r="A481" s="1"/>
      <c r="B481" s="308"/>
      <c r="C481" s="309"/>
      <c r="D481" s="17"/>
      <c r="E481" s="278"/>
      <c r="F481" s="17"/>
      <c r="G481" s="18"/>
      <c r="H481" s="17"/>
      <c r="I481" s="17"/>
      <c r="J481" s="17"/>
      <c r="K481" s="19"/>
      <c r="L481" s="19"/>
      <c r="M481" s="19"/>
      <c r="N481" s="19"/>
      <c r="O481" s="71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</row>
    <row r="482" spans="1:146" ht="16.5" customHeight="1">
      <c r="A482" s="1"/>
      <c r="B482" s="308"/>
      <c r="C482" s="309"/>
      <c r="D482" s="17"/>
      <c r="E482" s="278"/>
      <c r="F482" s="17"/>
      <c r="G482" s="18"/>
      <c r="H482" s="17"/>
      <c r="I482" s="17"/>
      <c r="J482" s="17"/>
      <c r="K482" s="19"/>
      <c r="L482" s="19"/>
      <c r="M482" s="19"/>
      <c r="N482" s="19"/>
      <c r="O482" s="71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</row>
    <row r="483" spans="1:146" ht="16.5" customHeight="1">
      <c r="A483" s="1"/>
      <c r="B483" s="308"/>
      <c r="C483" s="309"/>
      <c r="D483" s="17"/>
      <c r="E483" s="278"/>
      <c r="F483" s="17"/>
      <c r="G483" s="18"/>
      <c r="H483" s="17"/>
      <c r="I483" s="17"/>
      <c r="J483" s="17"/>
      <c r="K483" s="19"/>
      <c r="L483" s="19"/>
      <c r="M483" s="19"/>
      <c r="N483" s="19"/>
      <c r="O483" s="71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</row>
    <row r="484" spans="1:146" ht="16.5" customHeight="1">
      <c r="A484" s="1"/>
      <c r="B484" s="308"/>
      <c r="C484" s="309"/>
      <c r="D484" s="17"/>
      <c r="E484" s="278"/>
      <c r="F484" s="17"/>
      <c r="G484" s="18"/>
      <c r="H484" s="17"/>
      <c r="I484" s="17"/>
      <c r="J484" s="17"/>
      <c r="K484" s="19"/>
      <c r="L484" s="19"/>
      <c r="M484" s="19"/>
      <c r="N484" s="19"/>
      <c r="O484" s="71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</row>
    <row r="485" spans="1:146" ht="16.5" customHeight="1">
      <c r="A485" s="1"/>
      <c r="B485" s="308"/>
      <c r="C485" s="309"/>
      <c r="D485" s="17"/>
      <c r="E485" s="278"/>
      <c r="F485" s="17"/>
      <c r="G485" s="18"/>
      <c r="H485" s="17"/>
      <c r="I485" s="17"/>
      <c r="J485" s="17"/>
      <c r="K485" s="19"/>
      <c r="L485" s="19"/>
      <c r="M485" s="19"/>
      <c r="N485" s="19"/>
      <c r="O485" s="71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</row>
    <row r="486" spans="1:146" ht="16.5" customHeight="1">
      <c r="A486" s="1"/>
      <c r="B486" s="308"/>
      <c r="C486" s="309"/>
      <c r="D486" s="17"/>
      <c r="E486" s="278"/>
      <c r="F486" s="17"/>
      <c r="G486" s="18"/>
      <c r="H486" s="17"/>
      <c r="I486" s="17"/>
      <c r="J486" s="17"/>
      <c r="K486" s="19"/>
      <c r="L486" s="19"/>
      <c r="M486" s="19"/>
      <c r="N486" s="19"/>
      <c r="O486" s="71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</row>
    <row r="487" spans="1:146" ht="16.5" customHeight="1">
      <c r="A487" s="1"/>
      <c r="B487" s="308"/>
      <c r="C487" s="309"/>
      <c r="D487" s="17"/>
      <c r="E487" s="278"/>
      <c r="F487" s="17"/>
      <c r="G487" s="18"/>
      <c r="H487" s="17"/>
      <c r="I487" s="17"/>
      <c r="J487" s="17"/>
      <c r="K487" s="19"/>
      <c r="L487" s="19"/>
      <c r="M487" s="19"/>
      <c r="N487" s="19"/>
      <c r="O487" s="71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</row>
    <row r="488" spans="1:146" ht="16.5" customHeight="1">
      <c r="A488" s="1"/>
      <c r="B488" s="308"/>
      <c r="C488" s="309"/>
      <c r="D488" s="17"/>
      <c r="E488" s="278"/>
      <c r="F488" s="17"/>
      <c r="G488" s="18"/>
      <c r="H488" s="17"/>
      <c r="I488" s="17"/>
      <c r="J488" s="17"/>
      <c r="K488" s="19"/>
      <c r="L488" s="19"/>
      <c r="M488" s="19"/>
      <c r="N488" s="19"/>
      <c r="O488" s="71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</row>
    <row r="489" spans="1:146" ht="16.5" customHeight="1">
      <c r="A489" s="1"/>
      <c r="B489" s="308"/>
      <c r="C489" s="309"/>
      <c r="D489" s="17"/>
      <c r="E489" s="278"/>
      <c r="F489" s="17"/>
      <c r="G489" s="18"/>
      <c r="H489" s="17"/>
      <c r="I489" s="17"/>
      <c r="J489" s="17"/>
      <c r="K489" s="19"/>
      <c r="L489" s="19"/>
      <c r="M489" s="19"/>
      <c r="N489" s="19"/>
      <c r="O489" s="71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</row>
    <row r="490" spans="1:146" ht="16.5" customHeight="1">
      <c r="A490" s="1"/>
      <c r="B490" s="308"/>
      <c r="C490" s="309"/>
      <c r="D490" s="17"/>
      <c r="E490" s="278"/>
      <c r="F490" s="17"/>
      <c r="G490" s="18"/>
      <c r="H490" s="17"/>
      <c r="I490" s="17"/>
      <c r="J490" s="17"/>
      <c r="K490" s="19"/>
      <c r="L490" s="19"/>
      <c r="M490" s="19"/>
      <c r="N490" s="19"/>
      <c r="O490" s="71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</row>
    <row r="491" spans="1:146" ht="16.5" customHeight="1">
      <c r="A491" s="1"/>
      <c r="B491" s="308"/>
      <c r="C491" s="309"/>
      <c r="D491" s="17"/>
      <c r="E491" s="278"/>
      <c r="F491" s="17"/>
      <c r="G491" s="18"/>
      <c r="H491" s="17"/>
      <c r="I491" s="17"/>
      <c r="J491" s="17"/>
      <c r="K491" s="19"/>
      <c r="L491" s="19"/>
      <c r="M491" s="19"/>
      <c r="N491" s="19"/>
      <c r="O491" s="71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</row>
    <row r="492" spans="1:146" ht="16.5" customHeight="1">
      <c r="A492" s="1"/>
      <c r="B492" s="308"/>
      <c r="C492" s="309"/>
      <c r="D492" s="17"/>
      <c r="E492" s="278"/>
      <c r="F492" s="17"/>
      <c r="G492" s="18"/>
      <c r="H492" s="17"/>
      <c r="I492" s="17"/>
      <c r="J492" s="17"/>
      <c r="K492" s="19"/>
      <c r="L492" s="19"/>
      <c r="M492" s="19"/>
      <c r="N492" s="19"/>
      <c r="O492" s="71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</row>
    <row r="493" spans="1:146" ht="16.5" customHeight="1">
      <c r="A493" s="1"/>
      <c r="B493" s="308"/>
      <c r="C493" s="309"/>
      <c r="D493" s="17"/>
      <c r="E493" s="278"/>
      <c r="F493" s="17"/>
      <c r="G493" s="18"/>
      <c r="H493" s="17"/>
      <c r="I493" s="17"/>
      <c r="J493" s="17"/>
      <c r="K493" s="19"/>
      <c r="L493" s="19"/>
      <c r="M493" s="19"/>
      <c r="N493" s="19"/>
      <c r="O493" s="71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</row>
    <row r="494" spans="1:146" ht="16.5" customHeight="1">
      <c r="A494" s="1"/>
      <c r="B494" s="308"/>
      <c r="C494" s="309"/>
      <c r="D494" s="17"/>
      <c r="E494" s="278"/>
      <c r="F494" s="17"/>
      <c r="G494" s="18"/>
      <c r="H494" s="17"/>
      <c r="I494" s="17"/>
      <c r="J494" s="17"/>
      <c r="K494" s="19"/>
      <c r="L494" s="19"/>
      <c r="M494" s="19"/>
      <c r="N494" s="19"/>
      <c r="O494" s="71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</row>
    <row r="495" spans="1:146" ht="16.5" customHeight="1">
      <c r="A495" s="1"/>
      <c r="B495" s="308"/>
      <c r="C495" s="309"/>
      <c r="D495" s="17"/>
      <c r="E495" s="278"/>
      <c r="F495" s="17"/>
      <c r="G495" s="18"/>
      <c r="H495" s="17"/>
      <c r="I495" s="17"/>
      <c r="J495" s="17"/>
      <c r="K495" s="19"/>
      <c r="L495" s="19"/>
      <c r="M495" s="19"/>
      <c r="N495" s="19"/>
      <c r="O495" s="71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</row>
    <row r="496" spans="1:146" ht="16.5" customHeight="1">
      <c r="A496" s="1"/>
      <c r="B496" s="308"/>
      <c r="C496" s="309"/>
      <c r="D496" s="17"/>
      <c r="E496" s="278"/>
      <c r="F496" s="17"/>
      <c r="G496" s="18"/>
      <c r="H496" s="17"/>
      <c r="I496" s="17"/>
      <c r="J496" s="17"/>
      <c r="K496" s="19"/>
      <c r="L496" s="19"/>
      <c r="M496" s="19"/>
      <c r="N496" s="19"/>
      <c r="O496" s="71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</row>
    <row r="497" spans="1:146" ht="16.5" customHeight="1">
      <c r="A497" s="1"/>
      <c r="B497" s="308"/>
      <c r="C497" s="309"/>
      <c r="D497" s="17"/>
      <c r="E497" s="278"/>
      <c r="F497" s="17"/>
      <c r="G497" s="18"/>
      <c r="H497" s="17"/>
      <c r="I497" s="17"/>
      <c r="J497" s="17"/>
      <c r="K497" s="19"/>
      <c r="L497" s="19"/>
      <c r="M497" s="19"/>
      <c r="N497" s="19"/>
      <c r="O497" s="71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</row>
    <row r="498" spans="1:146" ht="16.5" customHeight="1">
      <c r="A498" s="1"/>
      <c r="B498" s="308"/>
      <c r="C498" s="309"/>
      <c r="D498" s="17"/>
      <c r="E498" s="278"/>
      <c r="F498" s="17"/>
      <c r="G498" s="18"/>
      <c r="H498" s="17"/>
      <c r="I498" s="17"/>
      <c r="J498" s="17"/>
      <c r="K498" s="19"/>
      <c r="L498" s="19"/>
      <c r="M498" s="19"/>
      <c r="N498" s="19"/>
      <c r="O498" s="71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</row>
    <row r="499" spans="1:146" ht="16.5" customHeight="1">
      <c r="A499" s="1"/>
      <c r="B499" s="308"/>
      <c r="C499" s="309"/>
      <c r="D499" s="17"/>
      <c r="E499" s="278"/>
      <c r="F499" s="17"/>
      <c r="G499" s="18"/>
      <c r="H499" s="17"/>
      <c r="I499" s="17"/>
      <c r="J499" s="17"/>
      <c r="K499" s="19"/>
      <c r="L499" s="19"/>
      <c r="M499" s="19"/>
      <c r="N499" s="19"/>
      <c r="O499" s="71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</row>
    <row r="500" spans="1:146" ht="16.5" customHeight="1">
      <c r="A500" s="1"/>
      <c r="B500" s="308"/>
      <c r="C500" s="309"/>
      <c r="D500" s="17"/>
      <c r="E500" s="278"/>
      <c r="F500" s="17"/>
      <c r="G500" s="18"/>
      <c r="H500" s="17"/>
      <c r="I500" s="17"/>
      <c r="J500" s="17"/>
      <c r="K500" s="19"/>
      <c r="L500" s="19"/>
      <c r="M500" s="19"/>
      <c r="N500" s="19"/>
      <c r="O500" s="71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</row>
    <row r="501" spans="1:146" ht="16.5" customHeight="1">
      <c r="A501" s="1"/>
      <c r="B501" s="308"/>
      <c r="C501" s="309"/>
      <c r="D501" s="17"/>
      <c r="E501" s="278"/>
      <c r="F501" s="17"/>
      <c r="G501" s="18"/>
      <c r="H501" s="17"/>
      <c r="I501" s="17"/>
      <c r="J501" s="17"/>
      <c r="K501" s="19"/>
      <c r="L501" s="19"/>
      <c r="M501" s="19"/>
      <c r="N501" s="19"/>
      <c r="O501" s="71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</row>
    <row r="502" spans="1:146" ht="16.5" customHeight="1">
      <c r="A502" s="1"/>
      <c r="B502" s="308"/>
      <c r="C502" s="309"/>
      <c r="D502" s="17"/>
      <c r="E502" s="278"/>
      <c r="F502" s="17"/>
      <c r="G502" s="18"/>
      <c r="H502" s="17"/>
      <c r="I502" s="17"/>
      <c r="J502" s="17"/>
      <c r="K502" s="19"/>
      <c r="L502" s="19"/>
      <c r="M502" s="19"/>
      <c r="N502" s="19"/>
      <c r="O502" s="71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</row>
    <row r="503" spans="1:146" ht="16.5" customHeight="1">
      <c r="A503" s="1"/>
      <c r="B503" s="308"/>
      <c r="C503" s="309"/>
      <c r="D503" s="17"/>
      <c r="E503" s="278"/>
      <c r="F503" s="17"/>
      <c r="G503" s="18"/>
      <c r="H503" s="17"/>
      <c r="I503" s="17"/>
      <c r="J503" s="17"/>
      <c r="K503" s="19"/>
      <c r="L503" s="19"/>
      <c r="M503" s="19"/>
      <c r="N503" s="19"/>
      <c r="O503" s="71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</row>
    <row r="504" spans="1:146" ht="16.5" customHeight="1">
      <c r="A504" s="1"/>
      <c r="B504" s="308"/>
      <c r="C504" s="309"/>
      <c r="D504" s="17"/>
      <c r="E504" s="278"/>
      <c r="F504" s="17"/>
      <c r="G504" s="18"/>
      <c r="H504" s="17"/>
      <c r="I504" s="17"/>
      <c r="J504" s="17"/>
      <c r="K504" s="19"/>
      <c r="L504" s="19"/>
      <c r="M504" s="19"/>
      <c r="N504" s="19"/>
      <c r="O504" s="71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</row>
    <row r="505" spans="1:146" ht="16.5" customHeight="1">
      <c r="A505" s="1"/>
      <c r="B505" s="308"/>
      <c r="C505" s="309"/>
      <c r="D505" s="17"/>
      <c r="E505" s="278"/>
      <c r="F505" s="17"/>
      <c r="G505" s="18"/>
      <c r="H505" s="17"/>
      <c r="I505" s="17"/>
      <c r="J505" s="17"/>
      <c r="K505" s="19"/>
      <c r="L505" s="19"/>
      <c r="M505" s="19"/>
      <c r="N505" s="19"/>
      <c r="O505" s="71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</row>
    <row r="506" spans="1:146" ht="16.5" customHeight="1">
      <c r="A506" s="1"/>
      <c r="B506" s="308"/>
      <c r="C506" s="309"/>
      <c r="D506" s="17"/>
      <c r="E506" s="278"/>
      <c r="F506" s="17"/>
      <c r="G506" s="18"/>
      <c r="H506" s="17"/>
      <c r="I506" s="17"/>
      <c r="J506" s="17"/>
      <c r="K506" s="19"/>
      <c r="L506" s="19"/>
      <c r="M506" s="19"/>
      <c r="N506" s="19"/>
      <c r="O506" s="71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</row>
    <row r="507" spans="1:146" ht="16.5" customHeight="1">
      <c r="A507" s="1"/>
      <c r="B507" s="308"/>
      <c r="C507" s="309"/>
      <c r="D507" s="17"/>
      <c r="E507" s="278"/>
      <c r="F507" s="17"/>
      <c r="G507" s="18"/>
      <c r="H507" s="17"/>
      <c r="I507" s="17"/>
      <c r="J507" s="17"/>
      <c r="K507" s="19"/>
      <c r="L507" s="19"/>
      <c r="M507" s="19"/>
      <c r="N507" s="19"/>
      <c r="O507" s="71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</row>
    <row r="508" spans="1:146" ht="16.5" customHeight="1">
      <c r="A508" s="1"/>
      <c r="B508" s="308"/>
      <c r="C508" s="309"/>
      <c r="D508" s="17"/>
      <c r="E508" s="278"/>
      <c r="F508" s="17"/>
      <c r="G508" s="18"/>
      <c r="H508" s="17"/>
      <c r="I508" s="17"/>
      <c r="J508" s="17"/>
      <c r="K508" s="19"/>
      <c r="L508" s="19"/>
      <c r="M508" s="19"/>
      <c r="N508" s="19"/>
      <c r="O508" s="71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</row>
    <row r="509" spans="1:146" ht="16.5" customHeight="1">
      <c r="A509" s="1"/>
      <c r="B509" s="308"/>
      <c r="C509" s="309"/>
      <c r="D509" s="17"/>
      <c r="E509" s="278"/>
      <c r="F509" s="17"/>
      <c r="G509" s="18"/>
      <c r="H509" s="17"/>
      <c r="I509" s="17"/>
      <c r="J509" s="17"/>
      <c r="K509" s="19"/>
      <c r="L509" s="19"/>
      <c r="M509" s="19"/>
      <c r="N509" s="19"/>
      <c r="O509" s="71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</row>
    <row r="510" spans="1:146" ht="16.5" customHeight="1">
      <c r="A510" s="1"/>
      <c r="B510" s="308"/>
      <c r="C510" s="309"/>
      <c r="D510" s="17"/>
      <c r="E510" s="278"/>
      <c r="F510" s="17"/>
      <c r="G510" s="18"/>
      <c r="H510" s="17"/>
      <c r="I510" s="17"/>
      <c r="J510" s="17"/>
      <c r="K510" s="19"/>
      <c r="L510" s="19"/>
      <c r="M510" s="19"/>
      <c r="N510" s="19"/>
      <c r="O510" s="71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</row>
    <row r="511" spans="1:146" ht="16.5" customHeight="1">
      <c r="A511" s="1"/>
      <c r="B511" s="308"/>
      <c r="C511" s="309"/>
      <c r="D511" s="17"/>
      <c r="E511" s="278"/>
      <c r="F511" s="17"/>
      <c r="G511" s="18"/>
      <c r="H511" s="17"/>
      <c r="I511" s="17"/>
      <c r="J511" s="17"/>
      <c r="K511" s="19"/>
      <c r="L511" s="19"/>
      <c r="M511" s="19"/>
      <c r="N511" s="19"/>
      <c r="O511" s="71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</row>
    <row r="512" spans="1:146" ht="16.5" customHeight="1">
      <c r="A512" s="1"/>
      <c r="B512" s="308"/>
      <c r="C512" s="309"/>
      <c r="D512" s="17"/>
      <c r="E512" s="278"/>
      <c r="F512" s="17"/>
      <c r="G512" s="18"/>
      <c r="H512" s="17"/>
      <c r="I512" s="17"/>
      <c r="J512" s="17"/>
      <c r="K512" s="19"/>
      <c r="L512" s="19"/>
      <c r="M512" s="19"/>
      <c r="N512" s="19"/>
      <c r="O512" s="71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</row>
    <row r="513" spans="1:146" ht="16.5" customHeight="1">
      <c r="A513" s="1"/>
      <c r="B513" s="308"/>
      <c r="C513" s="309"/>
      <c r="D513" s="17"/>
      <c r="E513" s="278"/>
      <c r="F513" s="17"/>
      <c r="G513" s="18"/>
      <c r="H513" s="17"/>
      <c r="I513" s="17"/>
      <c r="J513" s="17"/>
      <c r="K513" s="19"/>
      <c r="L513" s="19"/>
      <c r="M513" s="19"/>
      <c r="N513" s="19"/>
      <c r="O513" s="71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</row>
    <row r="514" spans="1:146" ht="16.5" customHeight="1">
      <c r="A514" s="1"/>
      <c r="B514" s="308"/>
      <c r="C514" s="309"/>
      <c r="D514" s="17"/>
      <c r="E514" s="278"/>
      <c r="F514" s="17"/>
      <c r="G514" s="18"/>
      <c r="H514" s="17"/>
      <c r="I514" s="17"/>
      <c r="J514" s="17"/>
      <c r="K514" s="19"/>
      <c r="L514" s="19"/>
      <c r="M514" s="19"/>
      <c r="N514" s="19"/>
      <c r="O514" s="71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</row>
    <row r="515" spans="1:146" ht="16.5" customHeight="1">
      <c r="A515" s="1"/>
      <c r="B515" s="308"/>
      <c r="C515" s="309"/>
      <c r="D515" s="17"/>
      <c r="E515" s="278"/>
      <c r="F515" s="17"/>
      <c r="G515" s="18"/>
      <c r="H515" s="17"/>
      <c r="I515" s="17"/>
      <c r="J515" s="17"/>
      <c r="K515" s="19"/>
      <c r="L515" s="19"/>
      <c r="M515" s="19"/>
      <c r="N515" s="19"/>
      <c r="O515" s="71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</row>
    <row r="516" spans="1:146" ht="16.5" customHeight="1">
      <c r="A516" s="1"/>
      <c r="B516" s="308"/>
      <c r="C516" s="309"/>
      <c r="D516" s="17"/>
      <c r="E516" s="278"/>
      <c r="F516" s="17"/>
      <c r="G516" s="18"/>
      <c r="H516" s="17"/>
      <c r="I516" s="17"/>
      <c r="J516" s="17"/>
      <c r="K516" s="19"/>
      <c r="L516" s="19"/>
      <c r="M516" s="19"/>
      <c r="N516" s="19"/>
      <c r="O516" s="71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</row>
    <row r="517" spans="1:146" ht="16.5" customHeight="1">
      <c r="A517" s="1"/>
      <c r="B517" s="308"/>
      <c r="C517" s="309"/>
      <c r="D517" s="17"/>
      <c r="E517" s="278"/>
      <c r="F517" s="17"/>
      <c r="G517" s="18"/>
      <c r="H517" s="17"/>
      <c r="I517" s="17"/>
      <c r="J517" s="17"/>
      <c r="K517" s="19"/>
      <c r="L517" s="19"/>
      <c r="M517" s="19"/>
      <c r="N517" s="19"/>
      <c r="O517" s="71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</row>
    <row r="518" spans="1:146" ht="16.5" customHeight="1">
      <c r="A518" s="1"/>
      <c r="B518" s="308"/>
      <c r="C518" s="309"/>
      <c r="D518" s="17"/>
      <c r="E518" s="278"/>
      <c r="F518" s="17"/>
      <c r="G518" s="18"/>
      <c r="H518" s="17"/>
      <c r="I518" s="17"/>
      <c r="J518" s="17"/>
      <c r="K518" s="19"/>
      <c r="L518" s="19"/>
      <c r="M518" s="19"/>
      <c r="N518" s="19"/>
      <c r="O518" s="71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</row>
    <row r="519" spans="1:146" ht="16.5" customHeight="1">
      <c r="A519" s="1"/>
      <c r="B519" s="308"/>
      <c r="C519" s="309"/>
      <c r="D519" s="17"/>
      <c r="E519" s="278"/>
      <c r="F519" s="17"/>
      <c r="G519" s="18"/>
      <c r="H519" s="17"/>
      <c r="I519" s="17"/>
      <c r="J519" s="17"/>
      <c r="K519" s="19"/>
      <c r="L519" s="19"/>
      <c r="M519" s="19"/>
      <c r="N519" s="19"/>
      <c r="O519" s="71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</row>
    <row r="520" spans="1:146" ht="16.5" customHeight="1">
      <c r="A520" s="1"/>
      <c r="B520" s="308"/>
      <c r="C520" s="309"/>
      <c r="D520" s="17"/>
      <c r="E520" s="278"/>
      <c r="F520" s="17"/>
      <c r="G520" s="18"/>
      <c r="H520" s="17"/>
      <c r="I520" s="17"/>
      <c r="J520" s="17"/>
      <c r="K520" s="19"/>
      <c r="L520" s="19"/>
      <c r="M520" s="19"/>
      <c r="N520" s="19"/>
      <c r="O520" s="71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</row>
    <row r="521" spans="1:146" ht="16.5" customHeight="1">
      <c r="A521" s="1"/>
      <c r="B521" s="308"/>
      <c r="C521" s="309"/>
      <c r="D521" s="17"/>
      <c r="E521" s="278"/>
      <c r="F521" s="17"/>
      <c r="G521" s="18"/>
      <c r="H521" s="17"/>
      <c r="I521" s="17"/>
      <c r="J521" s="17"/>
      <c r="K521" s="19"/>
      <c r="L521" s="19"/>
      <c r="M521" s="19"/>
      <c r="N521" s="19"/>
      <c r="O521" s="71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</row>
    <row r="522" spans="1:146" ht="16.5" customHeight="1">
      <c r="A522" s="1"/>
      <c r="B522" s="308"/>
      <c r="C522" s="309"/>
      <c r="D522" s="17"/>
      <c r="E522" s="278"/>
      <c r="F522" s="17"/>
      <c r="G522" s="18"/>
      <c r="H522" s="17"/>
      <c r="I522" s="17"/>
      <c r="J522" s="17"/>
      <c r="K522" s="19"/>
      <c r="L522" s="19"/>
      <c r="M522" s="19"/>
      <c r="N522" s="19"/>
      <c r="O522" s="71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</row>
    <row r="523" spans="1:146" ht="16.5" customHeight="1">
      <c r="A523" s="1"/>
      <c r="B523" s="308"/>
      <c r="C523" s="309"/>
      <c r="D523" s="17"/>
      <c r="E523" s="278"/>
      <c r="F523" s="17"/>
      <c r="G523" s="18"/>
      <c r="H523" s="17"/>
      <c r="I523" s="17"/>
      <c r="J523" s="17"/>
      <c r="K523" s="19"/>
      <c r="L523" s="19"/>
      <c r="M523" s="19"/>
      <c r="N523" s="19"/>
      <c r="O523" s="71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</row>
    <row r="524" spans="1:146" ht="16.5" customHeight="1">
      <c r="A524" s="1"/>
      <c r="B524" s="308"/>
      <c r="C524" s="309"/>
      <c r="D524" s="17"/>
      <c r="E524" s="278"/>
      <c r="F524" s="17"/>
      <c r="G524" s="18"/>
      <c r="H524" s="17"/>
      <c r="I524" s="17"/>
      <c r="J524" s="17"/>
      <c r="K524" s="19"/>
      <c r="L524" s="19"/>
      <c r="M524" s="19"/>
      <c r="N524" s="19"/>
      <c r="O524" s="71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</row>
    <row r="525" spans="1:146" ht="16.5" customHeight="1">
      <c r="A525" s="1"/>
      <c r="B525" s="308"/>
      <c r="C525" s="309"/>
      <c r="D525" s="17"/>
      <c r="E525" s="278"/>
      <c r="F525" s="17"/>
      <c r="G525" s="18"/>
      <c r="H525" s="17"/>
      <c r="I525" s="17"/>
      <c r="J525" s="17"/>
      <c r="K525" s="19"/>
      <c r="L525" s="19"/>
      <c r="M525" s="19"/>
      <c r="N525" s="19"/>
      <c r="O525" s="71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</row>
    <row r="526" spans="1:146" ht="16.5" customHeight="1">
      <c r="A526" s="1"/>
      <c r="B526" s="308"/>
      <c r="C526" s="309"/>
      <c r="D526" s="17"/>
      <c r="E526" s="278"/>
      <c r="F526" s="17"/>
      <c r="G526" s="18"/>
      <c r="H526" s="17"/>
      <c r="I526" s="17"/>
      <c r="J526" s="17"/>
      <c r="K526" s="19"/>
      <c r="L526" s="19"/>
      <c r="M526" s="19"/>
      <c r="N526" s="19"/>
      <c r="O526" s="71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</row>
    <row r="527" spans="1:146" ht="16.5" customHeight="1">
      <c r="A527" s="1"/>
      <c r="B527" s="308"/>
      <c r="C527" s="309"/>
      <c r="D527" s="17"/>
      <c r="E527" s="278"/>
      <c r="F527" s="17"/>
      <c r="G527" s="18"/>
      <c r="H527" s="17"/>
      <c r="I527" s="17"/>
      <c r="J527" s="17"/>
      <c r="K527" s="19"/>
      <c r="L527" s="19"/>
      <c r="M527" s="19"/>
      <c r="N527" s="19"/>
      <c r="O527" s="71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</row>
    <row r="528" spans="1:146" ht="16.5" customHeight="1">
      <c r="A528" s="1"/>
      <c r="B528" s="308"/>
      <c r="C528" s="309"/>
      <c r="D528" s="17"/>
      <c r="E528" s="278"/>
      <c r="F528" s="17"/>
      <c r="G528" s="18"/>
      <c r="H528" s="17"/>
      <c r="I528" s="17"/>
      <c r="J528" s="17"/>
      <c r="K528" s="19"/>
      <c r="L528" s="19"/>
      <c r="M528" s="19"/>
      <c r="N528" s="19"/>
      <c r="O528" s="71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</row>
    <row r="529" spans="1:146" ht="16.5" customHeight="1">
      <c r="A529" s="1"/>
      <c r="B529" s="308"/>
      <c r="C529" s="309"/>
      <c r="D529" s="17"/>
      <c r="E529" s="278"/>
      <c r="F529" s="17"/>
      <c r="G529" s="18"/>
      <c r="H529" s="17"/>
      <c r="I529" s="17"/>
      <c r="J529" s="17"/>
      <c r="K529" s="19"/>
      <c r="L529" s="19"/>
      <c r="M529" s="19"/>
      <c r="N529" s="19"/>
      <c r="O529" s="71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</row>
    <row r="530" spans="1:146" ht="16.5" customHeight="1">
      <c r="A530" s="1"/>
      <c r="B530" s="308"/>
      <c r="C530" s="309"/>
      <c r="D530" s="17"/>
      <c r="E530" s="278"/>
      <c r="F530" s="17"/>
      <c r="G530" s="18"/>
      <c r="H530" s="17"/>
      <c r="I530" s="17"/>
      <c r="J530" s="17"/>
      <c r="K530" s="19"/>
      <c r="L530" s="19"/>
      <c r="M530" s="19"/>
      <c r="N530" s="19"/>
      <c r="O530" s="71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</row>
    <row r="531" spans="1:146" ht="16.5" customHeight="1">
      <c r="A531" s="1"/>
      <c r="B531" s="308"/>
      <c r="C531" s="309"/>
      <c r="D531" s="17"/>
      <c r="E531" s="278"/>
      <c r="F531" s="17"/>
      <c r="G531" s="18"/>
      <c r="H531" s="17"/>
      <c r="I531" s="17"/>
      <c r="J531" s="17"/>
      <c r="K531" s="19"/>
      <c r="L531" s="19"/>
      <c r="M531" s="19"/>
      <c r="N531" s="19"/>
      <c r="O531" s="71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</row>
    <row r="532" spans="1:146" ht="16.5" customHeight="1">
      <c r="A532" s="1"/>
      <c r="B532" s="308"/>
      <c r="C532" s="309"/>
      <c r="D532" s="17"/>
      <c r="E532" s="278"/>
      <c r="F532" s="17"/>
      <c r="G532" s="18"/>
      <c r="H532" s="17"/>
      <c r="I532" s="17"/>
      <c r="J532" s="17"/>
      <c r="K532" s="19"/>
      <c r="L532" s="19"/>
      <c r="M532" s="19"/>
      <c r="N532" s="19"/>
      <c r="O532" s="71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</row>
    <row r="533" spans="1:146" ht="16.5" customHeight="1">
      <c r="A533" s="1"/>
      <c r="B533" s="308"/>
      <c r="C533" s="309"/>
      <c r="D533" s="17"/>
      <c r="E533" s="278"/>
      <c r="F533" s="17"/>
      <c r="G533" s="18"/>
      <c r="H533" s="17"/>
      <c r="I533" s="17"/>
      <c r="J533" s="17"/>
      <c r="K533" s="19"/>
      <c r="L533" s="19"/>
      <c r="M533" s="19"/>
      <c r="N533" s="19"/>
      <c r="O533" s="71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</row>
    <row r="534" spans="1:146" ht="16.5" customHeight="1">
      <c r="A534" s="1"/>
      <c r="B534" s="308"/>
      <c r="C534" s="309"/>
      <c r="D534" s="17"/>
      <c r="E534" s="278"/>
      <c r="F534" s="17"/>
      <c r="G534" s="18"/>
      <c r="H534" s="17"/>
      <c r="I534" s="17"/>
      <c r="J534" s="17"/>
      <c r="K534" s="19"/>
      <c r="L534" s="19"/>
      <c r="M534" s="19"/>
      <c r="N534" s="19"/>
      <c r="O534" s="71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</row>
    <row r="535" spans="1:146" ht="16.5" customHeight="1">
      <c r="A535" s="1"/>
      <c r="B535" s="308"/>
      <c r="C535" s="309"/>
      <c r="D535" s="17"/>
      <c r="E535" s="278"/>
      <c r="F535" s="17"/>
      <c r="G535" s="18"/>
      <c r="H535" s="17"/>
      <c r="I535" s="17"/>
      <c r="J535" s="17"/>
      <c r="K535" s="19"/>
      <c r="L535" s="19"/>
      <c r="M535" s="19"/>
      <c r="N535" s="19"/>
      <c r="O535" s="71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</row>
    <row r="536" spans="1:146" ht="16.5" customHeight="1">
      <c r="A536" s="1"/>
      <c r="B536" s="308"/>
      <c r="C536" s="309"/>
      <c r="D536" s="17"/>
      <c r="E536" s="278"/>
      <c r="F536" s="17"/>
      <c r="G536" s="18"/>
      <c r="H536" s="17"/>
      <c r="I536" s="17"/>
      <c r="J536" s="17"/>
      <c r="K536" s="19"/>
      <c r="L536" s="19"/>
      <c r="M536" s="19"/>
      <c r="N536" s="19"/>
      <c r="O536" s="71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</row>
    <row r="537" spans="1:146" ht="16.5" customHeight="1">
      <c r="A537" s="1"/>
      <c r="B537" s="308"/>
      <c r="C537" s="309"/>
      <c r="D537" s="17"/>
      <c r="E537" s="278"/>
      <c r="F537" s="17"/>
      <c r="G537" s="18"/>
      <c r="H537" s="17"/>
      <c r="I537" s="17"/>
      <c r="J537" s="17"/>
      <c r="K537" s="19"/>
      <c r="L537" s="19"/>
      <c r="M537" s="19"/>
      <c r="N537" s="19"/>
      <c r="O537" s="71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</row>
    <row r="538" spans="1:146" ht="16.5" customHeight="1">
      <c r="A538" s="1"/>
      <c r="B538" s="308"/>
      <c r="C538" s="309"/>
      <c r="D538" s="17"/>
      <c r="E538" s="278"/>
      <c r="F538" s="17"/>
      <c r="G538" s="18"/>
      <c r="H538" s="17"/>
      <c r="I538" s="17"/>
      <c r="J538" s="17"/>
      <c r="K538" s="19"/>
      <c r="L538" s="19"/>
      <c r="M538" s="19"/>
      <c r="N538" s="19"/>
      <c r="O538" s="71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</row>
    <row r="539" spans="1:146" ht="16.5" customHeight="1">
      <c r="A539" s="1"/>
      <c r="B539" s="308"/>
      <c r="C539" s="309"/>
      <c r="D539" s="17"/>
      <c r="E539" s="278"/>
      <c r="F539" s="17"/>
      <c r="G539" s="18"/>
      <c r="H539" s="17"/>
      <c r="I539" s="17"/>
      <c r="J539" s="17"/>
      <c r="K539" s="19"/>
      <c r="L539" s="19"/>
      <c r="M539" s="19"/>
      <c r="N539" s="19"/>
      <c r="O539" s="71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</row>
    <row r="540" spans="1:146" ht="16.5" customHeight="1">
      <c r="A540" s="1"/>
      <c r="B540" s="308"/>
      <c r="C540" s="309"/>
      <c r="D540" s="17"/>
      <c r="E540" s="278"/>
      <c r="F540" s="17"/>
      <c r="G540" s="18"/>
      <c r="H540" s="17"/>
      <c r="I540" s="17"/>
      <c r="J540" s="17"/>
      <c r="K540" s="19"/>
      <c r="L540" s="19"/>
      <c r="M540" s="19"/>
      <c r="N540" s="19"/>
      <c r="O540" s="71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</row>
    <row r="541" spans="1:146" ht="16.5" customHeight="1">
      <c r="A541" s="1"/>
      <c r="B541" s="308"/>
      <c r="C541" s="309"/>
      <c r="D541" s="17"/>
      <c r="E541" s="278"/>
      <c r="F541" s="17"/>
      <c r="G541" s="18"/>
      <c r="H541" s="17"/>
      <c r="I541" s="17"/>
      <c r="J541" s="17"/>
      <c r="K541" s="19"/>
      <c r="L541" s="19"/>
      <c r="M541" s="19"/>
      <c r="N541" s="19"/>
      <c r="O541" s="71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</row>
    <row r="542" spans="1:146" ht="16.5" customHeight="1">
      <c r="A542" s="1"/>
      <c r="B542" s="308"/>
      <c r="C542" s="309"/>
      <c r="D542" s="17"/>
      <c r="E542" s="278"/>
      <c r="F542" s="17"/>
      <c r="G542" s="18"/>
      <c r="H542" s="17"/>
      <c r="I542" s="17"/>
      <c r="J542" s="17"/>
      <c r="K542" s="19"/>
      <c r="L542" s="19"/>
      <c r="M542" s="19"/>
      <c r="N542" s="19"/>
      <c r="O542" s="71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</row>
    <row r="543" spans="1:146" ht="16.5" customHeight="1">
      <c r="A543" s="1"/>
      <c r="B543" s="308"/>
      <c r="C543" s="309"/>
      <c r="D543" s="17"/>
      <c r="E543" s="278"/>
      <c r="F543" s="17"/>
      <c r="G543" s="18"/>
      <c r="H543" s="17"/>
      <c r="I543" s="17"/>
      <c r="J543" s="17"/>
      <c r="K543" s="19"/>
      <c r="L543" s="19"/>
      <c r="M543" s="19"/>
      <c r="N543" s="19"/>
      <c r="O543" s="71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</row>
    <row r="544" spans="1:146" ht="16.5" customHeight="1">
      <c r="A544" s="1"/>
      <c r="B544" s="308"/>
      <c r="C544" s="309"/>
      <c r="D544" s="17"/>
      <c r="E544" s="278"/>
      <c r="F544" s="17"/>
      <c r="G544" s="18"/>
      <c r="H544" s="17"/>
      <c r="I544" s="17"/>
      <c r="J544" s="17"/>
      <c r="K544" s="19"/>
      <c r="L544" s="19"/>
      <c r="M544" s="19"/>
      <c r="N544" s="19"/>
      <c r="O544" s="71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</row>
    <row r="545" spans="1:146" ht="16.5" customHeight="1">
      <c r="A545" s="1"/>
      <c r="B545" s="308"/>
      <c r="C545" s="309"/>
      <c r="D545" s="17"/>
      <c r="E545" s="278"/>
      <c r="F545" s="17"/>
      <c r="G545" s="18"/>
      <c r="H545" s="17"/>
      <c r="I545" s="17"/>
      <c r="J545" s="17"/>
      <c r="K545" s="19"/>
      <c r="L545" s="19"/>
      <c r="M545" s="19"/>
      <c r="N545" s="19"/>
      <c r="O545" s="71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</row>
    <row r="546" spans="1:146" ht="16.5" customHeight="1">
      <c r="A546" s="1"/>
      <c r="B546" s="308"/>
      <c r="C546" s="309"/>
      <c r="D546" s="17"/>
      <c r="E546" s="278"/>
      <c r="F546" s="17"/>
      <c r="G546" s="18"/>
      <c r="H546" s="17"/>
      <c r="I546" s="17"/>
      <c r="J546" s="17"/>
      <c r="K546" s="19"/>
      <c r="L546" s="19"/>
      <c r="M546" s="19"/>
      <c r="N546" s="19"/>
      <c r="O546" s="71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</row>
    <row r="547" spans="1:146" ht="16.5" customHeight="1">
      <c r="A547" s="1"/>
      <c r="B547" s="308"/>
      <c r="C547" s="309"/>
      <c r="D547" s="17"/>
      <c r="E547" s="278"/>
      <c r="F547" s="17"/>
      <c r="G547" s="18"/>
      <c r="H547" s="17"/>
      <c r="I547" s="17"/>
      <c r="J547" s="17"/>
      <c r="K547" s="19"/>
      <c r="L547" s="19"/>
      <c r="M547" s="19"/>
      <c r="N547" s="19"/>
      <c r="O547" s="71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</row>
    <row r="548" spans="1:146" ht="16.5" customHeight="1">
      <c r="A548" s="1"/>
      <c r="B548" s="308"/>
      <c r="C548" s="309"/>
      <c r="D548" s="17"/>
      <c r="E548" s="278"/>
      <c r="F548" s="17"/>
      <c r="G548" s="18"/>
      <c r="H548" s="17"/>
      <c r="I548" s="17"/>
      <c r="J548" s="17"/>
      <c r="K548" s="19"/>
      <c r="L548" s="19"/>
      <c r="M548" s="19"/>
      <c r="N548" s="19"/>
      <c r="O548" s="71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</row>
    <row r="549" spans="1:146" ht="16.5" customHeight="1">
      <c r="A549" s="1"/>
      <c r="B549" s="308"/>
      <c r="C549" s="309"/>
      <c r="D549" s="17"/>
      <c r="E549" s="278"/>
      <c r="F549" s="17"/>
      <c r="G549" s="18"/>
      <c r="H549" s="17"/>
      <c r="I549" s="17"/>
      <c r="J549" s="17"/>
      <c r="K549" s="19"/>
      <c r="L549" s="19"/>
      <c r="M549" s="19"/>
      <c r="N549" s="19"/>
      <c r="O549" s="71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</row>
    <row r="550" spans="1:146" ht="16.5" customHeight="1">
      <c r="A550" s="1"/>
      <c r="B550" s="308"/>
      <c r="C550" s="309"/>
      <c r="D550" s="17"/>
      <c r="E550" s="278"/>
      <c r="F550" s="17"/>
      <c r="G550" s="18"/>
      <c r="H550" s="17"/>
      <c r="I550" s="17"/>
      <c r="J550" s="17"/>
      <c r="K550" s="19"/>
      <c r="L550" s="19"/>
      <c r="M550" s="19"/>
      <c r="N550" s="19"/>
      <c r="O550" s="71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</row>
    <row r="551" spans="1:146" ht="16.5" customHeight="1">
      <c r="A551" s="1"/>
      <c r="B551" s="308"/>
      <c r="C551" s="309"/>
      <c r="D551" s="17"/>
      <c r="E551" s="278"/>
      <c r="F551" s="17"/>
      <c r="G551" s="18"/>
      <c r="H551" s="17"/>
      <c r="I551" s="17"/>
      <c r="J551" s="17"/>
      <c r="K551" s="19"/>
      <c r="L551" s="19"/>
      <c r="M551" s="19"/>
      <c r="N551" s="19"/>
      <c r="O551" s="71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</row>
    <row r="552" spans="1:146" ht="16.5" customHeight="1">
      <c r="A552" s="1"/>
      <c r="B552" s="308"/>
      <c r="C552" s="309"/>
      <c r="D552" s="17"/>
      <c r="E552" s="278"/>
      <c r="F552" s="17"/>
      <c r="G552" s="18"/>
      <c r="H552" s="17"/>
      <c r="I552" s="17"/>
      <c r="J552" s="17"/>
      <c r="K552" s="19"/>
      <c r="L552" s="19"/>
      <c r="M552" s="19"/>
      <c r="N552" s="19"/>
      <c r="O552" s="71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</row>
    <row r="553" spans="1:146" ht="16.5" customHeight="1">
      <c r="A553" s="1"/>
      <c r="B553" s="308"/>
      <c r="C553" s="309"/>
      <c r="D553" s="17"/>
      <c r="E553" s="278"/>
      <c r="F553" s="17"/>
      <c r="G553" s="18"/>
      <c r="H553" s="17"/>
      <c r="I553" s="17"/>
      <c r="J553" s="17"/>
      <c r="K553" s="19"/>
      <c r="L553" s="19"/>
      <c r="M553" s="19"/>
      <c r="N553" s="19"/>
      <c r="O553" s="71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</row>
    <row r="554" spans="1:146" ht="16.5" customHeight="1">
      <c r="A554" s="1"/>
      <c r="B554" s="308"/>
      <c r="C554" s="309"/>
      <c r="D554" s="17"/>
      <c r="E554" s="278"/>
      <c r="F554" s="17"/>
      <c r="G554" s="18"/>
      <c r="H554" s="17"/>
      <c r="I554" s="17"/>
      <c r="J554" s="17"/>
      <c r="K554" s="19"/>
      <c r="L554" s="19"/>
      <c r="M554" s="19"/>
      <c r="N554" s="19"/>
      <c r="O554" s="71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</row>
    <row r="555" spans="1:146" ht="16.5" customHeight="1">
      <c r="A555" s="1"/>
      <c r="B555" s="308"/>
      <c r="C555" s="309"/>
      <c r="D555" s="17"/>
      <c r="E555" s="278"/>
      <c r="F555" s="17"/>
      <c r="G555" s="18"/>
      <c r="H555" s="17"/>
      <c r="I555" s="17"/>
      <c r="J555" s="17"/>
      <c r="K555" s="19"/>
      <c r="L555" s="19"/>
      <c r="M555" s="19"/>
      <c r="N555" s="19"/>
      <c r="O555" s="71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</row>
    <row r="556" spans="1:146" ht="16.5" customHeight="1">
      <c r="A556" s="1"/>
      <c r="B556" s="308"/>
      <c r="C556" s="309"/>
      <c r="D556" s="17"/>
      <c r="E556" s="278"/>
      <c r="F556" s="17"/>
      <c r="G556" s="18"/>
      <c r="H556" s="17"/>
      <c r="I556" s="17"/>
      <c r="J556" s="17"/>
      <c r="K556" s="19"/>
      <c r="L556" s="19"/>
      <c r="M556" s="19"/>
      <c r="N556" s="19"/>
      <c r="O556" s="71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</row>
    <row r="557" spans="1:146" ht="16.5" customHeight="1">
      <c r="A557" s="1"/>
      <c r="B557" s="308"/>
      <c r="C557" s="309"/>
      <c r="D557" s="17"/>
      <c r="E557" s="278"/>
      <c r="F557" s="17"/>
      <c r="G557" s="18"/>
      <c r="H557" s="17"/>
      <c r="I557" s="17"/>
      <c r="J557" s="17"/>
      <c r="K557" s="19"/>
      <c r="L557" s="19"/>
      <c r="M557" s="19"/>
      <c r="N557" s="19"/>
      <c r="O557" s="71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</row>
    <row r="558" spans="1:146" ht="16.5" customHeight="1">
      <c r="A558" s="1"/>
      <c r="B558" s="308"/>
      <c r="C558" s="309"/>
      <c r="D558" s="17"/>
      <c r="E558" s="278"/>
      <c r="F558" s="17"/>
      <c r="G558" s="18"/>
      <c r="H558" s="17"/>
      <c r="I558" s="17"/>
      <c r="J558" s="17"/>
      <c r="K558" s="19"/>
      <c r="L558" s="19"/>
      <c r="M558" s="19"/>
      <c r="N558" s="19"/>
      <c r="O558" s="71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</row>
    <row r="559" spans="1:146" ht="16.5" customHeight="1">
      <c r="A559" s="1"/>
      <c r="B559" s="308"/>
      <c r="C559" s="309"/>
      <c r="D559" s="17"/>
      <c r="E559" s="278"/>
      <c r="F559" s="17"/>
      <c r="G559" s="18"/>
      <c r="H559" s="17"/>
      <c r="I559" s="17"/>
      <c r="J559" s="17"/>
      <c r="K559" s="19"/>
      <c r="L559" s="19"/>
      <c r="M559" s="19"/>
      <c r="N559" s="19"/>
      <c r="O559" s="71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</row>
    <row r="560" spans="1:146" ht="16.5" customHeight="1">
      <c r="A560" s="1"/>
      <c r="B560" s="308"/>
      <c r="C560" s="309"/>
      <c r="D560" s="17"/>
      <c r="E560" s="278"/>
      <c r="F560" s="17"/>
      <c r="G560" s="18"/>
      <c r="H560" s="17"/>
      <c r="I560" s="17"/>
      <c r="J560" s="17"/>
      <c r="K560" s="19"/>
      <c r="L560" s="19"/>
      <c r="M560" s="19"/>
      <c r="N560" s="19"/>
      <c r="O560" s="71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</row>
    <row r="561" spans="1:146" ht="16.5" customHeight="1">
      <c r="A561" s="1"/>
      <c r="B561" s="308"/>
      <c r="C561" s="309"/>
      <c r="D561" s="17"/>
      <c r="E561" s="278"/>
      <c r="F561" s="17"/>
      <c r="G561" s="18"/>
      <c r="H561" s="17"/>
      <c r="I561" s="17"/>
      <c r="J561" s="17"/>
      <c r="K561" s="19"/>
      <c r="L561" s="19"/>
      <c r="M561" s="19"/>
      <c r="N561" s="19"/>
      <c r="O561" s="71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</row>
    <row r="562" spans="1:146" ht="16.5" customHeight="1">
      <c r="A562" s="1"/>
      <c r="B562" s="308"/>
      <c r="C562" s="309"/>
      <c r="D562" s="17"/>
      <c r="E562" s="278"/>
      <c r="F562" s="17"/>
      <c r="G562" s="18"/>
      <c r="H562" s="17"/>
      <c r="I562" s="17"/>
      <c r="J562" s="17"/>
      <c r="K562" s="19"/>
      <c r="L562" s="19"/>
      <c r="M562" s="19"/>
      <c r="N562" s="19"/>
      <c r="O562" s="71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</row>
    <row r="563" spans="1:146" ht="16.5" customHeight="1">
      <c r="A563" s="1"/>
      <c r="B563" s="308"/>
      <c r="C563" s="309"/>
      <c r="D563" s="17"/>
      <c r="E563" s="278"/>
      <c r="F563" s="17"/>
      <c r="G563" s="18"/>
      <c r="H563" s="17"/>
      <c r="I563" s="17"/>
      <c r="J563" s="17"/>
      <c r="K563" s="19"/>
      <c r="L563" s="19"/>
      <c r="M563" s="19"/>
      <c r="N563" s="19"/>
      <c r="O563" s="71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</row>
    <row r="564" spans="1:146" ht="16.5" customHeight="1">
      <c r="A564" s="1"/>
      <c r="B564" s="308"/>
      <c r="C564" s="309"/>
      <c r="D564" s="17"/>
      <c r="E564" s="278"/>
      <c r="F564" s="17"/>
      <c r="G564" s="18"/>
      <c r="H564" s="17"/>
      <c r="I564" s="17"/>
      <c r="J564" s="17"/>
      <c r="K564" s="19"/>
      <c r="L564" s="19"/>
      <c r="M564" s="19"/>
      <c r="N564" s="19"/>
      <c r="O564" s="71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</row>
    <row r="565" spans="1:146" ht="16.5" customHeight="1">
      <c r="A565" s="1"/>
      <c r="B565" s="308"/>
      <c r="C565" s="309"/>
      <c r="D565" s="17"/>
      <c r="E565" s="278"/>
      <c r="F565" s="17"/>
      <c r="G565" s="18"/>
      <c r="H565" s="17"/>
      <c r="I565" s="17"/>
      <c r="J565" s="17"/>
      <c r="K565" s="19"/>
      <c r="L565" s="19"/>
      <c r="M565" s="19"/>
      <c r="N565" s="19"/>
      <c r="O565" s="71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</row>
    <row r="566" spans="1:146" ht="16.5" customHeight="1">
      <c r="A566" s="1"/>
      <c r="B566" s="308"/>
      <c r="C566" s="309"/>
      <c r="D566" s="17"/>
      <c r="E566" s="278"/>
      <c r="F566" s="17"/>
      <c r="G566" s="18"/>
      <c r="H566" s="17"/>
      <c r="I566" s="17"/>
      <c r="J566" s="17"/>
      <c r="K566" s="19"/>
      <c r="L566" s="19"/>
      <c r="M566" s="19"/>
      <c r="N566" s="19"/>
      <c r="O566" s="71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</row>
    <row r="567" spans="1:146" ht="16.5" customHeight="1">
      <c r="A567" s="1"/>
      <c r="B567" s="308"/>
      <c r="C567" s="309"/>
      <c r="D567" s="17"/>
      <c r="E567" s="278"/>
      <c r="F567" s="17"/>
      <c r="G567" s="18"/>
      <c r="H567" s="17"/>
      <c r="I567" s="17"/>
      <c r="J567" s="17"/>
      <c r="K567" s="19"/>
      <c r="L567" s="19"/>
      <c r="M567" s="19"/>
      <c r="N567" s="19"/>
      <c r="O567" s="71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</row>
    <row r="568" spans="1:146" ht="16.5" customHeight="1">
      <c r="A568" s="1"/>
      <c r="B568" s="308"/>
      <c r="C568" s="309"/>
      <c r="D568" s="17"/>
      <c r="E568" s="278"/>
      <c r="F568" s="17"/>
      <c r="G568" s="18"/>
      <c r="H568" s="17"/>
      <c r="I568" s="17"/>
      <c r="J568" s="17"/>
      <c r="K568" s="19"/>
      <c r="L568" s="19"/>
      <c r="M568" s="19"/>
      <c r="N568" s="19"/>
      <c r="O568" s="71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</row>
    <row r="569" spans="1:146" ht="16.5" customHeight="1">
      <c r="A569" s="1"/>
      <c r="B569" s="308"/>
      <c r="C569" s="309"/>
      <c r="D569" s="17"/>
      <c r="E569" s="278"/>
      <c r="F569" s="17"/>
      <c r="G569" s="18"/>
      <c r="H569" s="17"/>
      <c r="I569" s="17"/>
      <c r="J569" s="17"/>
      <c r="K569" s="19"/>
      <c r="L569" s="19"/>
      <c r="M569" s="19"/>
      <c r="N569" s="19"/>
      <c r="O569" s="71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</row>
    <row r="570" spans="1:146" ht="16.5" customHeight="1">
      <c r="A570" s="1"/>
      <c r="B570" s="308"/>
      <c r="C570" s="309"/>
      <c r="D570" s="17"/>
      <c r="E570" s="278"/>
      <c r="F570" s="17"/>
      <c r="G570" s="18"/>
      <c r="H570" s="17"/>
      <c r="I570" s="17"/>
      <c r="J570" s="17"/>
      <c r="K570" s="19"/>
      <c r="L570" s="19"/>
      <c r="M570" s="19"/>
      <c r="N570" s="19"/>
      <c r="O570" s="71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</row>
    <row r="571" spans="1:146" ht="16.5" customHeight="1">
      <c r="A571" s="1"/>
      <c r="B571" s="308"/>
      <c r="C571" s="309"/>
      <c r="D571" s="17"/>
      <c r="E571" s="278"/>
      <c r="F571" s="17"/>
      <c r="G571" s="18"/>
      <c r="H571" s="17"/>
      <c r="I571" s="17"/>
      <c r="J571" s="17"/>
      <c r="K571" s="19"/>
      <c r="L571" s="19"/>
      <c r="M571" s="19"/>
      <c r="N571" s="19"/>
      <c r="O571" s="71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</row>
    <row r="572" spans="1:146" ht="16.5" customHeight="1">
      <c r="A572" s="1"/>
      <c r="B572" s="308"/>
      <c r="C572" s="309"/>
      <c r="D572" s="17"/>
      <c r="E572" s="278"/>
      <c r="F572" s="17"/>
      <c r="G572" s="18"/>
      <c r="H572" s="17"/>
      <c r="I572" s="17"/>
      <c r="J572" s="17"/>
      <c r="K572" s="19"/>
      <c r="L572" s="19"/>
      <c r="M572" s="19"/>
      <c r="N572" s="19"/>
      <c r="O572" s="71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</row>
    <row r="573" spans="1:146" ht="16.5" customHeight="1">
      <c r="A573" s="1"/>
      <c r="B573" s="308"/>
      <c r="C573" s="309"/>
      <c r="D573" s="17"/>
      <c r="E573" s="278"/>
      <c r="F573" s="17"/>
      <c r="G573" s="18"/>
      <c r="H573" s="17"/>
      <c r="I573" s="17"/>
      <c r="J573" s="17"/>
      <c r="K573" s="19"/>
      <c r="L573" s="19"/>
      <c r="M573" s="19"/>
      <c r="N573" s="19"/>
      <c r="O573" s="71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</row>
    <row r="574" spans="1:146" ht="16.5" customHeight="1">
      <c r="A574" s="1"/>
      <c r="B574" s="308"/>
      <c r="C574" s="309"/>
      <c r="D574" s="17"/>
      <c r="E574" s="278"/>
      <c r="F574" s="17"/>
      <c r="G574" s="18"/>
      <c r="H574" s="17"/>
      <c r="I574" s="17"/>
      <c r="J574" s="17"/>
      <c r="K574" s="19"/>
      <c r="L574" s="19"/>
      <c r="M574" s="19"/>
      <c r="N574" s="19"/>
      <c r="O574" s="71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</row>
    <row r="575" spans="1:146" ht="16.5" customHeight="1">
      <c r="A575" s="1"/>
      <c r="B575" s="308"/>
      <c r="C575" s="309"/>
      <c r="D575" s="17"/>
      <c r="E575" s="278"/>
      <c r="F575" s="17"/>
      <c r="G575" s="18"/>
      <c r="H575" s="17"/>
      <c r="I575" s="17"/>
      <c r="J575" s="17"/>
      <c r="K575" s="19"/>
      <c r="L575" s="19"/>
      <c r="M575" s="19"/>
      <c r="N575" s="19"/>
      <c r="O575" s="71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</row>
    <row r="576" spans="1:146" ht="16.5" customHeight="1">
      <c r="A576" s="1"/>
      <c r="B576" s="308"/>
      <c r="C576" s="309"/>
      <c r="D576" s="17"/>
      <c r="E576" s="278"/>
      <c r="F576" s="17"/>
      <c r="G576" s="18"/>
      <c r="H576" s="17"/>
      <c r="I576" s="17"/>
      <c r="J576" s="17"/>
      <c r="K576" s="19"/>
      <c r="L576" s="19"/>
      <c r="M576" s="19"/>
      <c r="N576" s="19"/>
      <c r="O576" s="71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</row>
    <row r="577" spans="1:146" ht="16.5" customHeight="1">
      <c r="A577" s="1"/>
      <c r="B577" s="308"/>
      <c r="C577" s="309"/>
      <c r="D577" s="17"/>
      <c r="E577" s="278"/>
      <c r="F577" s="17"/>
      <c r="G577" s="18"/>
      <c r="H577" s="17"/>
      <c r="I577" s="17"/>
      <c r="J577" s="17"/>
      <c r="K577" s="19"/>
      <c r="L577" s="19"/>
      <c r="M577" s="19"/>
      <c r="N577" s="19"/>
      <c r="O577" s="71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</row>
    <row r="578" spans="1:146" ht="16.5" customHeight="1">
      <c r="A578" s="1"/>
      <c r="B578" s="308"/>
      <c r="C578" s="309"/>
      <c r="D578" s="17"/>
      <c r="E578" s="278"/>
      <c r="F578" s="17"/>
      <c r="G578" s="18"/>
      <c r="H578" s="17"/>
      <c r="I578" s="17"/>
      <c r="J578" s="17"/>
      <c r="K578" s="19"/>
      <c r="L578" s="19"/>
      <c r="M578" s="19"/>
      <c r="N578" s="19"/>
      <c r="O578" s="71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</row>
    <row r="579" spans="1:146" ht="16.5" customHeight="1">
      <c r="A579" s="1"/>
      <c r="B579" s="308"/>
      <c r="C579" s="309"/>
      <c r="D579" s="17"/>
      <c r="E579" s="278"/>
      <c r="F579" s="17"/>
      <c r="G579" s="18"/>
      <c r="H579" s="17"/>
      <c r="I579" s="17"/>
      <c r="J579" s="17"/>
      <c r="K579" s="19"/>
      <c r="L579" s="19"/>
      <c r="M579" s="19"/>
      <c r="N579" s="19"/>
      <c r="O579" s="71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</row>
    <row r="580" spans="1:146" ht="16.5" customHeight="1">
      <c r="A580" s="1"/>
      <c r="B580" s="308"/>
      <c r="C580" s="309"/>
      <c r="D580" s="17"/>
      <c r="E580" s="278"/>
      <c r="F580" s="17"/>
      <c r="G580" s="18"/>
      <c r="H580" s="17"/>
      <c r="I580" s="17"/>
      <c r="J580" s="17"/>
      <c r="K580" s="19"/>
      <c r="L580" s="19"/>
      <c r="M580" s="19"/>
      <c r="N580" s="19"/>
      <c r="O580" s="71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</row>
    <row r="581" spans="1:146" ht="16.5" customHeight="1">
      <c r="A581" s="1"/>
      <c r="B581" s="308"/>
      <c r="C581" s="309"/>
      <c r="D581" s="17"/>
      <c r="E581" s="278"/>
      <c r="F581" s="17"/>
      <c r="G581" s="18"/>
      <c r="H581" s="17"/>
      <c r="I581" s="17"/>
      <c r="J581" s="17"/>
      <c r="K581" s="19"/>
      <c r="L581" s="19"/>
      <c r="M581" s="19"/>
      <c r="N581" s="19"/>
      <c r="O581" s="71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</row>
    <row r="582" spans="1:146" ht="16.5" customHeight="1">
      <c r="A582" s="1"/>
      <c r="B582" s="308"/>
      <c r="C582" s="309"/>
      <c r="D582" s="17"/>
      <c r="E582" s="278"/>
      <c r="F582" s="17"/>
      <c r="G582" s="18"/>
      <c r="H582" s="17"/>
      <c r="I582" s="17"/>
      <c r="J582" s="17"/>
      <c r="K582" s="19"/>
      <c r="L582" s="19"/>
      <c r="M582" s="19"/>
      <c r="N582" s="19"/>
      <c r="O582" s="71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</row>
    <row r="583" spans="1:146" ht="16.5" customHeight="1">
      <c r="A583" s="1"/>
      <c r="B583" s="308"/>
      <c r="C583" s="309"/>
      <c r="D583" s="17"/>
      <c r="E583" s="278"/>
      <c r="F583" s="17"/>
      <c r="G583" s="18"/>
      <c r="H583" s="17"/>
      <c r="I583" s="17"/>
      <c r="J583" s="17"/>
      <c r="K583" s="19"/>
      <c r="L583" s="19"/>
      <c r="M583" s="19"/>
      <c r="N583" s="19"/>
      <c r="O583" s="71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</row>
    <row r="584" spans="1:146" ht="16.5" customHeight="1">
      <c r="A584" s="1"/>
      <c r="B584" s="308"/>
      <c r="C584" s="309"/>
      <c r="D584" s="17"/>
      <c r="E584" s="278"/>
      <c r="F584" s="17"/>
      <c r="G584" s="18"/>
      <c r="H584" s="17"/>
      <c r="I584" s="17"/>
      <c r="J584" s="17"/>
      <c r="K584" s="19"/>
      <c r="L584" s="19"/>
      <c r="M584" s="19"/>
      <c r="N584" s="19"/>
      <c r="O584" s="71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</row>
    <row r="585" spans="1:146" ht="16.5" customHeight="1">
      <c r="A585" s="1"/>
      <c r="B585" s="308"/>
      <c r="C585" s="309"/>
      <c r="D585" s="17"/>
      <c r="E585" s="278"/>
      <c r="F585" s="17"/>
      <c r="G585" s="18"/>
      <c r="H585" s="17"/>
      <c r="I585" s="17"/>
      <c r="J585" s="17"/>
      <c r="K585" s="19"/>
      <c r="L585" s="19"/>
      <c r="M585" s="19"/>
      <c r="N585" s="19"/>
      <c r="O585" s="71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</row>
    <row r="586" spans="1:146" ht="16.5" customHeight="1">
      <c r="A586" s="1"/>
      <c r="B586" s="308"/>
      <c r="C586" s="309"/>
      <c r="D586" s="17"/>
      <c r="E586" s="278"/>
      <c r="F586" s="17"/>
      <c r="G586" s="18"/>
      <c r="H586" s="17"/>
      <c r="I586" s="17"/>
      <c r="J586" s="17"/>
      <c r="K586" s="19"/>
      <c r="L586" s="19"/>
      <c r="M586" s="19"/>
      <c r="N586" s="19"/>
      <c r="O586" s="71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</row>
    <row r="587" spans="1:146" ht="16.5" customHeight="1">
      <c r="A587" s="1"/>
      <c r="B587" s="308"/>
      <c r="C587" s="309"/>
      <c r="D587" s="17"/>
      <c r="E587" s="278"/>
      <c r="F587" s="17"/>
      <c r="G587" s="18"/>
      <c r="H587" s="17"/>
      <c r="I587" s="17"/>
      <c r="J587" s="17"/>
      <c r="K587" s="19"/>
      <c r="L587" s="19"/>
      <c r="M587" s="19"/>
      <c r="N587" s="19"/>
      <c r="O587" s="71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</row>
    <row r="588" spans="1:146" ht="16.5" customHeight="1">
      <c r="A588" s="1"/>
      <c r="B588" s="308"/>
      <c r="C588" s="309"/>
      <c r="D588" s="17"/>
      <c r="E588" s="278"/>
      <c r="F588" s="17"/>
      <c r="G588" s="18"/>
      <c r="H588" s="17"/>
      <c r="I588" s="17"/>
      <c r="J588" s="17"/>
      <c r="K588" s="19"/>
      <c r="L588" s="19"/>
      <c r="M588" s="19"/>
      <c r="N588" s="19"/>
      <c r="O588" s="71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</row>
    <row r="589" spans="1:146" ht="16.5" customHeight="1">
      <c r="A589" s="1"/>
      <c r="B589" s="308"/>
      <c r="C589" s="309"/>
      <c r="D589" s="17"/>
      <c r="E589" s="278"/>
      <c r="F589" s="17"/>
      <c r="G589" s="18"/>
      <c r="H589" s="17"/>
      <c r="I589" s="17"/>
      <c r="J589" s="17"/>
      <c r="K589" s="19"/>
      <c r="L589" s="19"/>
      <c r="M589" s="19"/>
      <c r="N589" s="19"/>
      <c r="O589" s="71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</row>
    <row r="590" spans="1:146" ht="16.5" customHeight="1">
      <c r="A590" s="1"/>
      <c r="B590" s="308"/>
      <c r="C590" s="309"/>
      <c r="D590" s="17"/>
      <c r="E590" s="278"/>
      <c r="F590" s="17"/>
      <c r="G590" s="18"/>
      <c r="H590" s="17"/>
      <c r="I590" s="17"/>
      <c r="J590" s="17"/>
      <c r="K590" s="19"/>
      <c r="L590" s="19"/>
      <c r="M590" s="19"/>
      <c r="N590" s="19"/>
      <c r="O590" s="71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</row>
    <row r="591" spans="1:146" ht="16.5" customHeight="1">
      <c r="A591" s="1"/>
      <c r="B591" s="308"/>
      <c r="C591" s="309"/>
      <c r="D591" s="17"/>
      <c r="E591" s="278"/>
      <c r="F591" s="17"/>
      <c r="G591" s="18"/>
      <c r="H591" s="17"/>
      <c r="I591" s="17"/>
      <c r="J591" s="17"/>
      <c r="K591" s="19"/>
      <c r="L591" s="19"/>
      <c r="M591" s="19"/>
      <c r="N591" s="19"/>
      <c r="O591" s="71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</row>
    <row r="592" spans="1:146" ht="16.5" customHeight="1">
      <c r="A592" s="1"/>
      <c r="B592" s="308"/>
      <c r="C592" s="309"/>
      <c r="D592" s="17"/>
      <c r="E592" s="278"/>
      <c r="F592" s="17"/>
      <c r="G592" s="18"/>
      <c r="H592" s="17"/>
      <c r="I592" s="17"/>
      <c r="J592" s="17"/>
      <c r="K592" s="19"/>
      <c r="L592" s="19"/>
      <c r="M592" s="19"/>
      <c r="N592" s="19"/>
      <c r="O592" s="71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</row>
    <row r="593" spans="1:146" ht="16.5" customHeight="1">
      <c r="A593" s="1"/>
      <c r="B593" s="308"/>
      <c r="C593" s="309"/>
      <c r="D593" s="17"/>
      <c r="E593" s="278"/>
      <c r="F593" s="17"/>
      <c r="G593" s="18"/>
      <c r="H593" s="17"/>
      <c r="I593" s="17"/>
      <c r="J593" s="17"/>
      <c r="K593" s="19"/>
      <c r="L593" s="19"/>
      <c r="M593" s="19"/>
      <c r="N593" s="19"/>
      <c r="O593" s="71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</row>
    <row r="594" spans="1:146" ht="16.5" customHeight="1">
      <c r="A594" s="1"/>
      <c r="B594" s="308"/>
      <c r="C594" s="309"/>
      <c r="D594" s="17"/>
      <c r="E594" s="278"/>
      <c r="F594" s="17"/>
      <c r="G594" s="18"/>
      <c r="H594" s="17"/>
      <c r="I594" s="17"/>
      <c r="J594" s="17"/>
      <c r="K594" s="19"/>
      <c r="L594" s="19"/>
      <c r="M594" s="19"/>
      <c r="N594" s="19"/>
      <c r="O594" s="71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</row>
    <row r="595" spans="1:146" ht="16.5" customHeight="1">
      <c r="A595" s="1"/>
      <c r="B595" s="308"/>
      <c r="C595" s="309"/>
      <c r="D595" s="17"/>
      <c r="E595" s="278"/>
      <c r="F595" s="17"/>
      <c r="G595" s="18"/>
      <c r="H595" s="17"/>
      <c r="I595" s="17"/>
      <c r="J595" s="17"/>
      <c r="K595" s="19"/>
      <c r="L595" s="19"/>
      <c r="M595" s="19"/>
      <c r="N595" s="19"/>
      <c r="O595" s="71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</row>
    <row r="596" spans="1:146" ht="16.5" customHeight="1">
      <c r="A596" s="1"/>
      <c r="B596" s="308"/>
      <c r="C596" s="309"/>
      <c r="D596" s="17"/>
      <c r="E596" s="278"/>
      <c r="F596" s="17"/>
      <c r="G596" s="18"/>
      <c r="H596" s="17"/>
      <c r="I596" s="17"/>
      <c r="J596" s="17"/>
      <c r="K596" s="19"/>
      <c r="L596" s="19"/>
      <c r="M596" s="19"/>
      <c r="N596" s="19"/>
      <c r="O596" s="71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</row>
    <row r="597" spans="1:146" ht="16.5" customHeight="1">
      <c r="A597" s="1"/>
      <c r="B597" s="308"/>
      <c r="C597" s="309"/>
      <c r="D597" s="17"/>
      <c r="E597" s="278"/>
      <c r="F597" s="17"/>
      <c r="G597" s="18"/>
      <c r="H597" s="17"/>
      <c r="I597" s="17"/>
      <c r="J597" s="17"/>
      <c r="K597" s="19"/>
      <c r="L597" s="19"/>
      <c r="M597" s="19"/>
      <c r="N597" s="19"/>
      <c r="O597" s="71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</row>
    <row r="598" spans="1:146" ht="16.5" customHeight="1">
      <c r="A598" s="1"/>
      <c r="B598" s="308"/>
      <c r="C598" s="309"/>
      <c r="D598" s="17"/>
      <c r="E598" s="278"/>
      <c r="F598" s="17"/>
      <c r="G598" s="18"/>
      <c r="H598" s="17"/>
      <c r="I598" s="17"/>
      <c r="J598" s="17"/>
      <c r="K598" s="19"/>
      <c r="L598" s="19"/>
      <c r="M598" s="19"/>
      <c r="N598" s="19"/>
      <c r="O598" s="71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</row>
    <row r="599" spans="1:146" ht="16.5" customHeight="1">
      <c r="A599" s="1"/>
      <c r="B599" s="308"/>
      <c r="C599" s="309"/>
      <c r="D599" s="17"/>
      <c r="E599" s="278"/>
      <c r="F599" s="17"/>
      <c r="G599" s="18"/>
      <c r="H599" s="17"/>
      <c r="I599" s="17"/>
      <c r="J599" s="17"/>
      <c r="K599" s="19"/>
      <c r="L599" s="19"/>
      <c r="M599" s="19"/>
      <c r="N599" s="19"/>
      <c r="O599" s="71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</row>
    <row r="600" spans="1:146" ht="16.5" customHeight="1">
      <c r="A600" s="1"/>
      <c r="B600" s="308"/>
      <c r="C600" s="309"/>
      <c r="D600" s="17"/>
      <c r="E600" s="278"/>
      <c r="F600" s="17"/>
      <c r="G600" s="18"/>
      <c r="H600" s="17"/>
      <c r="I600" s="17"/>
      <c r="J600" s="17"/>
      <c r="K600" s="19"/>
      <c r="L600" s="19"/>
      <c r="M600" s="19"/>
      <c r="N600" s="19"/>
      <c r="O600" s="71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</row>
    <row r="601" spans="1:146" ht="16.5" customHeight="1">
      <c r="A601" s="1"/>
      <c r="B601" s="308"/>
      <c r="C601" s="309"/>
      <c r="D601" s="17"/>
      <c r="E601" s="278"/>
      <c r="F601" s="17"/>
      <c r="G601" s="18"/>
      <c r="H601" s="17"/>
      <c r="I601" s="17"/>
      <c r="J601" s="17"/>
      <c r="K601" s="19"/>
      <c r="L601" s="19"/>
      <c r="M601" s="19"/>
      <c r="N601" s="19"/>
      <c r="O601" s="71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</row>
    <row r="602" spans="1:146" ht="16.5" customHeight="1">
      <c r="A602" s="1"/>
      <c r="B602" s="308"/>
      <c r="C602" s="309"/>
      <c r="D602" s="17"/>
      <c r="E602" s="278"/>
      <c r="F602" s="17"/>
      <c r="G602" s="18"/>
      <c r="H602" s="17"/>
      <c r="I602" s="17"/>
      <c r="J602" s="17"/>
      <c r="K602" s="19"/>
      <c r="L602" s="19"/>
      <c r="M602" s="19"/>
      <c r="N602" s="19"/>
      <c r="O602" s="71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</row>
    <row r="603" spans="1:146" ht="16.5" customHeight="1">
      <c r="A603" s="1"/>
      <c r="B603" s="308"/>
      <c r="C603" s="309"/>
      <c r="D603" s="17"/>
      <c r="E603" s="278"/>
      <c r="F603" s="17"/>
      <c r="G603" s="18"/>
      <c r="H603" s="17"/>
      <c r="I603" s="17"/>
      <c r="J603" s="17"/>
      <c r="K603" s="19"/>
      <c r="L603" s="19"/>
      <c r="M603" s="19"/>
      <c r="N603" s="19"/>
      <c r="O603" s="71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</row>
    <row r="604" spans="1:146" ht="16.5" customHeight="1">
      <c r="A604" s="1"/>
      <c r="B604" s="308"/>
      <c r="C604" s="309"/>
      <c r="D604" s="17"/>
      <c r="E604" s="278"/>
      <c r="F604" s="17"/>
      <c r="G604" s="18"/>
      <c r="H604" s="17"/>
      <c r="I604" s="17"/>
      <c r="J604" s="17"/>
      <c r="K604" s="19"/>
      <c r="L604" s="19"/>
      <c r="M604" s="19"/>
      <c r="N604" s="19"/>
      <c r="O604" s="71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</row>
    <row r="605" spans="1:146" ht="16.5" customHeight="1">
      <c r="A605" s="1"/>
      <c r="B605" s="308"/>
      <c r="C605" s="309"/>
      <c r="D605" s="17"/>
      <c r="E605" s="278"/>
      <c r="F605" s="17"/>
      <c r="G605" s="18"/>
      <c r="H605" s="17"/>
      <c r="I605" s="17"/>
      <c r="J605" s="17"/>
      <c r="K605" s="19"/>
      <c r="L605" s="19"/>
      <c r="M605" s="19"/>
      <c r="N605" s="19"/>
      <c r="O605" s="71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</row>
    <row r="606" spans="1:146" ht="16.5" customHeight="1">
      <c r="A606" s="1"/>
      <c r="B606" s="308"/>
      <c r="C606" s="309"/>
      <c r="D606" s="17"/>
      <c r="E606" s="278"/>
      <c r="F606" s="17"/>
      <c r="G606" s="18"/>
      <c r="H606" s="17"/>
      <c r="I606" s="17"/>
      <c r="J606" s="17"/>
      <c r="K606" s="19"/>
      <c r="L606" s="19"/>
      <c r="M606" s="19"/>
      <c r="N606" s="19"/>
      <c r="O606" s="71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</row>
    <row r="607" spans="1:146" ht="16.5" customHeight="1">
      <c r="A607" s="1"/>
      <c r="B607" s="308"/>
      <c r="C607" s="309"/>
      <c r="D607" s="17"/>
      <c r="E607" s="278"/>
      <c r="F607" s="17"/>
      <c r="G607" s="18"/>
      <c r="H607" s="17"/>
      <c r="I607" s="17"/>
      <c r="J607" s="17"/>
      <c r="K607" s="19"/>
      <c r="L607" s="19"/>
      <c r="M607" s="19"/>
      <c r="N607" s="19"/>
      <c r="O607" s="71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</row>
    <row r="608" spans="1:146" ht="16.5" customHeight="1">
      <c r="A608" s="1"/>
      <c r="B608" s="308"/>
      <c r="C608" s="309"/>
      <c r="D608" s="17"/>
      <c r="E608" s="278"/>
      <c r="F608" s="17"/>
      <c r="G608" s="18"/>
      <c r="H608" s="17"/>
      <c r="I608" s="17"/>
      <c r="J608" s="17"/>
      <c r="K608" s="19"/>
      <c r="L608" s="19"/>
      <c r="M608" s="19"/>
      <c r="N608" s="19"/>
      <c r="O608" s="71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</row>
    <row r="609" spans="1:146" ht="16.5" customHeight="1">
      <c r="A609" s="1"/>
      <c r="B609" s="308"/>
      <c r="C609" s="309"/>
      <c r="D609" s="17"/>
      <c r="E609" s="278"/>
      <c r="F609" s="17"/>
      <c r="G609" s="18"/>
      <c r="H609" s="17"/>
      <c r="I609" s="17"/>
      <c r="J609" s="17"/>
      <c r="K609" s="19"/>
      <c r="L609" s="19"/>
      <c r="M609" s="19"/>
      <c r="N609" s="19"/>
      <c r="O609" s="71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</row>
    <row r="610" spans="1:146" ht="16.5" customHeight="1">
      <c r="A610" s="1"/>
      <c r="B610" s="308"/>
      <c r="C610" s="309"/>
      <c r="D610" s="17"/>
      <c r="E610" s="278"/>
      <c r="F610" s="17"/>
      <c r="G610" s="18"/>
      <c r="H610" s="17"/>
      <c r="I610" s="17"/>
      <c r="J610" s="17"/>
      <c r="K610" s="19"/>
      <c r="L610" s="19"/>
      <c r="M610" s="19"/>
      <c r="N610" s="19"/>
      <c r="O610" s="71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</row>
    <row r="611" spans="1:146" ht="16.5" customHeight="1">
      <c r="A611" s="1"/>
      <c r="B611" s="308"/>
      <c r="C611" s="309"/>
      <c r="D611" s="17"/>
      <c r="E611" s="278"/>
      <c r="F611" s="17"/>
      <c r="G611" s="18"/>
      <c r="H611" s="17"/>
      <c r="I611" s="17"/>
      <c r="J611" s="17"/>
      <c r="K611" s="19"/>
      <c r="L611" s="19"/>
      <c r="M611" s="19"/>
      <c r="N611" s="19"/>
      <c r="O611" s="71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</row>
    <row r="612" spans="1:146" ht="16.5" customHeight="1">
      <c r="A612" s="1"/>
      <c r="B612" s="308"/>
      <c r="C612" s="309"/>
      <c r="D612" s="17"/>
      <c r="E612" s="278"/>
      <c r="F612" s="17"/>
      <c r="G612" s="18"/>
      <c r="H612" s="17"/>
      <c r="I612" s="17"/>
      <c r="J612" s="17"/>
      <c r="K612" s="19"/>
      <c r="L612" s="19"/>
      <c r="M612" s="19"/>
      <c r="N612" s="19"/>
      <c r="O612" s="71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</row>
    <row r="613" spans="1:146" ht="16.5" customHeight="1">
      <c r="A613" s="1"/>
      <c r="B613" s="308"/>
      <c r="C613" s="309"/>
      <c r="D613" s="17"/>
      <c r="E613" s="278"/>
      <c r="F613" s="17"/>
      <c r="G613" s="18"/>
      <c r="H613" s="17"/>
      <c r="I613" s="17"/>
      <c r="J613" s="17"/>
      <c r="K613" s="19"/>
      <c r="L613" s="19"/>
      <c r="M613" s="19"/>
      <c r="N613" s="19"/>
      <c r="O613" s="71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</row>
    <row r="614" spans="1:146" ht="16.5" customHeight="1">
      <c r="A614" s="1"/>
      <c r="B614" s="308"/>
      <c r="C614" s="309"/>
      <c r="D614" s="17"/>
      <c r="E614" s="278"/>
      <c r="F614" s="17"/>
      <c r="G614" s="18"/>
      <c r="H614" s="17"/>
      <c r="I614" s="17"/>
      <c r="J614" s="17"/>
      <c r="K614" s="19"/>
      <c r="L614" s="19"/>
      <c r="M614" s="19"/>
      <c r="N614" s="19"/>
      <c r="O614" s="71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</row>
    <row r="615" spans="1:146" ht="16.5" customHeight="1">
      <c r="A615" s="1"/>
      <c r="B615" s="308"/>
      <c r="C615" s="309"/>
      <c r="D615" s="17"/>
      <c r="E615" s="278"/>
      <c r="F615" s="17"/>
      <c r="G615" s="18"/>
      <c r="H615" s="17"/>
      <c r="I615" s="17"/>
      <c r="J615" s="17"/>
      <c r="K615" s="19"/>
      <c r="L615" s="19"/>
      <c r="M615" s="19"/>
      <c r="N615" s="19"/>
      <c r="O615" s="71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</row>
    <row r="616" spans="1:146" ht="16.5" customHeight="1">
      <c r="A616" s="1"/>
      <c r="B616" s="308"/>
      <c r="C616" s="309"/>
      <c r="D616" s="17"/>
      <c r="E616" s="278"/>
      <c r="F616" s="17"/>
      <c r="G616" s="18"/>
      <c r="H616" s="17"/>
      <c r="I616" s="17"/>
      <c r="J616" s="17"/>
      <c r="K616" s="19"/>
      <c r="L616" s="19"/>
      <c r="M616" s="19"/>
      <c r="N616" s="19"/>
      <c r="O616" s="71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</row>
    <row r="617" spans="1:146" ht="16.5" customHeight="1">
      <c r="A617" s="1"/>
      <c r="B617" s="308"/>
      <c r="C617" s="309"/>
      <c r="D617" s="17"/>
      <c r="E617" s="278"/>
      <c r="F617" s="17"/>
      <c r="G617" s="18"/>
      <c r="H617" s="17"/>
      <c r="I617" s="17"/>
      <c r="J617" s="17"/>
      <c r="K617" s="19"/>
      <c r="L617" s="19"/>
      <c r="M617" s="19"/>
      <c r="N617" s="19"/>
      <c r="O617" s="71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</row>
    <row r="618" spans="1:146" ht="16.5" customHeight="1">
      <c r="A618" s="1"/>
      <c r="B618" s="308"/>
      <c r="C618" s="309"/>
      <c r="D618" s="17"/>
      <c r="E618" s="278"/>
      <c r="F618" s="17"/>
      <c r="G618" s="18"/>
      <c r="H618" s="17"/>
      <c r="I618" s="17"/>
      <c r="J618" s="17"/>
      <c r="K618" s="19"/>
      <c r="L618" s="19"/>
      <c r="M618" s="19"/>
      <c r="N618" s="19"/>
      <c r="O618" s="71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</row>
    <row r="619" spans="1:146" ht="16.5" customHeight="1">
      <c r="A619" s="1"/>
      <c r="B619" s="308"/>
      <c r="C619" s="309"/>
      <c r="D619" s="17"/>
      <c r="E619" s="278"/>
      <c r="F619" s="17"/>
      <c r="G619" s="18"/>
      <c r="H619" s="17"/>
      <c r="I619" s="17"/>
      <c r="J619" s="17"/>
      <c r="K619" s="19"/>
      <c r="L619" s="19"/>
      <c r="M619" s="19"/>
      <c r="N619" s="19"/>
      <c r="O619" s="71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</row>
    <row r="620" spans="1:146" ht="16.5" customHeight="1">
      <c r="A620" s="1"/>
      <c r="B620" s="308"/>
      <c r="C620" s="309"/>
      <c r="D620" s="17"/>
      <c r="E620" s="278"/>
      <c r="F620" s="17"/>
      <c r="G620" s="18"/>
      <c r="H620" s="17"/>
      <c r="I620" s="17"/>
      <c r="J620" s="17"/>
      <c r="K620" s="19"/>
      <c r="L620" s="19"/>
      <c r="M620" s="19"/>
      <c r="N620" s="19"/>
      <c r="O620" s="71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</row>
    <row r="621" spans="1:146" ht="16.5" customHeight="1">
      <c r="A621" s="1"/>
      <c r="B621" s="308"/>
      <c r="C621" s="309"/>
      <c r="D621" s="17"/>
      <c r="E621" s="278"/>
      <c r="F621" s="17"/>
      <c r="G621" s="18"/>
      <c r="H621" s="17"/>
      <c r="I621" s="17"/>
      <c r="J621" s="17"/>
      <c r="K621" s="19"/>
      <c r="L621" s="19"/>
      <c r="M621" s="19"/>
      <c r="N621" s="19"/>
      <c r="O621" s="71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</row>
    <row r="622" spans="1:146" ht="16.5" customHeight="1">
      <c r="A622" s="1"/>
      <c r="B622" s="308"/>
      <c r="C622" s="309"/>
      <c r="D622" s="17"/>
      <c r="E622" s="278"/>
      <c r="F622" s="17"/>
      <c r="G622" s="18"/>
      <c r="H622" s="17"/>
      <c r="I622" s="17"/>
      <c r="J622" s="17"/>
      <c r="K622" s="19"/>
      <c r="L622" s="19"/>
      <c r="M622" s="19"/>
      <c r="N622" s="19"/>
      <c r="O622" s="71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</row>
    <row r="623" spans="1:146" ht="16.5" customHeight="1">
      <c r="A623" s="1"/>
      <c r="B623" s="308"/>
      <c r="C623" s="309"/>
      <c r="D623" s="17"/>
      <c r="E623" s="278"/>
      <c r="F623" s="17"/>
      <c r="G623" s="18"/>
      <c r="H623" s="17"/>
      <c r="I623" s="17"/>
      <c r="J623" s="17"/>
      <c r="K623" s="19"/>
      <c r="L623" s="19"/>
      <c r="M623" s="19"/>
      <c r="N623" s="19"/>
      <c r="O623" s="71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</row>
    <row r="624" spans="1:146" ht="16.5" customHeight="1">
      <c r="A624" s="1"/>
      <c r="B624" s="308"/>
      <c r="C624" s="309"/>
      <c r="D624" s="17"/>
      <c r="E624" s="278"/>
      <c r="F624" s="17"/>
      <c r="G624" s="18"/>
      <c r="H624" s="17"/>
      <c r="I624" s="17"/>
      <c r="J624" s="17"/>
      <c r="K624" s="19"/>
      <c r="L624" s="19"/>
      <c r="M624" s="19"/>
      <c r="N624" s="19"/>
      <c r="O624" s="71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</row>
    <row r="625" spans="1:146" ht="16.5" customHeight="1">
      <c r="A625" s="1"/>
      <c r="B625" s="308"/>
      <c r="C625" s="309"/>
      <c r="D625" s="17"/>
      <c r="E625" s="278"/>
      <c r="F625" s="17"/>
      <c r="G625" s="18"/>
      <c r="H625" s="17"/>
      <c r="I625" s="17"/>
      <c r="J625" s="17"/>
      <c r="K625" s="19"/>
      <c r="L625" s="19"/>
      <c r="M625" s="19"/>
      <c r="N625" s="19"/>
      <c r="O625" s="71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</row>
    <row r="626" spans="1:146" ht="16.5" customHeight="1">
      <c r="A626" s="1"/>
      <c r="B626" s="308"/>
      <c r="C626" s="309"/>
      <c r="D626" s="17"/>
      <c r="E626" s="278"/>
      <c r="F626" s="17"/>
      <c r="G626" s="18"/>
      <c r="H626" s="17"/>
      <c r="I626" s="17"/>
      <c r="J626" s="17"/>
      <c r="K626" s="19"/>
      <c r="L626" s="19"/>
      <c r="M626" s="19"/>
      <c r="N626" s="19"/>
      <c r="O626" s="71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</row>
    <row r="627" spans="1:146" ht="16.5" customHeight="1">
      <c r="A627" s="1"/>
      <c r="B627" s="308"/>
      <c r="C627" s="309"/>
      <c r="D627" s="17"/>
      <c r="E627" s="278"/>
      <c r="F627" s="17"/>
      <c r="G627" s="18"/>
      <c r="H627" s="17"/>
      <c r="I627" s="17"/>
      <c r="J627" s="17"/>
      <c r="K627" s="19"/>
      <c r="L627" s="19"/>
      <c r="M627" s="19"/>
      <c r="N627" s="19"/>
      <c r="O627" s="71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</row>
    <row r="628" spans="1:146" ht="16.5" customHeight="1">
      <c r="A628" s="1"/>
      <c r="B628" s="308"/>
      <c r="C628" s="309"/>
      <c r="D628" s="17"/>
      <c r="E628" s="278"/>
      <c r="F628" s="17"/>
      <c r="G628" s="18"/>
      <c r="H628" s="17"/>
      <c r="I628" s="17"/>
      <c r="J628" s="17"/>
      <c r="K628" s="19"/>
      <c r="L628" s="19"/>
      <c r="M628" s="19"/>
      <c r="N628" s="19"/>
      <c r="O628" s="71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</row>
    <row r="629" spans="1:146" ht="16.5" customHeight="1">
      <c r="A629" s="1"/>
      <c r="B629" s="308"/>
      <c r="C629" s="309"/>
      <c r="D629" s="17"/>
      <c r="E629" s="278"/>
      <c r="F629" s="17"/>
      <c r="G629" s="18"/>
      <c r="H629" s="17"/>
      <c r="I629" s="17"/>
      <c r="J629" s="17"/>
      <c r="K629" s="19"/>
      <c r="L629" s="19"/>
      <c r="M629" s="19"/>
      <c r="N629" s="19"/>
      <c r="O629" s="71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</row>
    <row r="630" spans="1:146" ht="16.5" customHeight="1">
      <c r="A630" s="1"/>
      <c r="B630" s="308"/>
      <c r="C630" s="309"/>
      <c r="D630" s="17"/>
      <c r="E630" s="278"/>
      <c r="F630" s="17"/>
      <c r="G630" s="18"/>
      <c r="H630" s="17"/>
      <c r="I630" s="17"/>
      <c r="J630" s="17"/>
      <c r="K630" s="19"/>
      <c r="L630" s="19"/>
      <c r="M630" s="19"/>
      <c r="N630" s="19"/>
      <c r="O630" s="71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</row>
    <row r="631" spans="1:146" ht="16.5" customHeight="1">
      <c r="A631" s="1"/>
      <c r="B631" s="308"/>
      <c r="C631" s="309"/>
      <c r="D631" s="17"/>
      <c r="E631" s="278"/>
      <c r="F631" s="17"/>
      <c r="G631" s="18"/>
      <c r="H631" s="17"/>
      <c r="I631" s="17"/>
      <c r="J631" s="17"/>
      <c r="K631" s="19"/>
      <c r="L631" s="19"/>
      <c r="M631" s="19"/>
      <c r="N631" s="19"/>
      <c r="O631" s="71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</row>
    <row r="632" spans="1:146" ht="16.5" customHeight="1">
      <c r="A632" s="1"/>
      <c r="B632" s="308"/>
      <c r="C632" s="309"/>
      <c r="D632" s="17"/>
      <c r="E632" s="278"/>
      <c r="F632" s="17"/>
      <c r="G632" s="18"/>
      <c r="H632" s="17"/>
      <c r="I632" s="17"/>
      <c r="J632" s="17"/>
      <c r="K632" s="19"/>
      <c r="L632" s="19"/>
      <c r="M632" s="19"/>
      <c r="N632" s="19"/>
      <c r="O632" s="71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</row>
    <row r="633" spans="1:146" ht="16.5" customHeight="1">
      <c r="A633" s="1"/>
      <c r="B633" s="308"/>
      <c r="C633" s="309"/>
      <c r="D633" s="17"/>
      <c r="E633" s="278"/>
      <c r="F633" s="17"/>
      <c r="G633" s="18"/>
      <c r="H633" s="17"/>
      <c r="I633" s="17"/>
      <c r="J633" s="17"/>
      <c r="K633" s="19"/>
      <c r="L633" s="19"/>
      <c r="M633" s="19"/>
      <c r="N633" s="19"/>
      <c r="O633" s="71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</row>
    <row r="634" spans="1:146" ht="16.5" customHeight="1">
      <c r="A634" s="1"/>
      <c r="B634" s="308"/>
      <c r="C634" s="309"/>
      <c r="D634" s="17"/>
      <c r="E634" s="278"/>
      <c r="F634" s="17"/>
      <c r="G634" s="18"/>
      <c r="H634" s="17"/>
      <c r="I634" s="17"/>
      <c r="J634" s="17"/>
      <c r="K634" s="19"/>
      <c r="L634" s="19"/>
      <c r="M634" s="19"/>
      <c r="N634" s="19"/>
      <c r="O634" s="71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</row>
    <row r="635" spans="1:146" ht="16.5" customHeight="1">
      <c r="A635" s="1"/>
      <c r="B635" s="308"/>
      <c r="C635" s="309"/>
      <c r="D635" s="17"/>
      <c r="E635" s="278"/>
      <c r="F635" s="17"/>
      <c r="G635" s="18"/>
      <c r="H635" s="17"/>
      <c r="I635" s="17"/>
      <c r="J635" s="17"/>
      <c r="K635" s="19"/>
      <c r="L635" s="19"/>
      <c r="M635" s="19"/>
      <c r="N635" s="19"/>
      <c r="O635" s="71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</row>
    <row r="636" spans="1:146" ht="16.5" customHeight="1">
      <c r="A636" s="1"/>
      <c r="B636" s="308"/>
      <c r="C636" s="309"/>
      <c r="D636" s="17"/>
      <c r="E636" s="278"/>
      <c r="F636" s="17"/>
      <c r="G636" s="18"/>
      <c r="H636" s="17"/>
      <c r="I636" s="17"/>
      <c r="J636" s="17"/>
      <c r="K636" s="19"/>
      <c r="L636" s="19"/>
      <c r="M636" s="19"/>
      <c r="N636" s="19"/>
      <c r="O636" s="71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</row>
    <row r="637" spans="1:146" ht="16.5" customHeight="1">
      <c r="A637" s="1"/>
      <c r="B637" s="308"/>
      <c r="C637" s="309"/>
      <c r="D637" s="17"/>
      <c r="E637" s="278"/>
      <c r="F637" s="17"/>
      <c r="G637" s="18"/>
      <c r="H637" s="17"/>
      <c r="I637" s="17"/>
      <c r="J637" s="17"/>
      <c r="K637" s="19"/>
      <c r="L637" s="19"/>
      <c r="M637" s="19"/>
      <c r="N637" s="19"/>
      <c r="O637" s="71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</row>
    <row r="638" spans="1:146" ht="16.5" customHeight="1">
      <c r="A638" s="1"/>
      <c r="B638" s="308"/>
      <c r="C638" s="309"/>
      <c r="D638" s="17"/>
      <c r="E638" s="278"/>
      <c r="F638" s="17"/>
      <c r="G638" s="18"/>
      <c r="H638" s="17"/>
      <c r="I638" s="17"/>
      <c r="J638" s="17"/>
      <c r="K638" s="19"/>
      <c r="L638" s="19"/>
      <c r="M638" s="19"/>
      <c r="N638" s="19"/>
      <c r="O638" s="71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</row>
    <row r="639" spans="1:146" ht="16.5" customHeight="1">
      <c r="A639" s="1"/>
      <c r="B639" s="308"/>
      <c r="C639" s="309"/>
      <c r="D639" s="17"/>
      <c r="E639" s="278"/>
      <c r="F639" s="17"/>
      <c r="G639" s="18"/>
      <c r="H639" s="17"/>
      <c r="I639" s="17"/>
      <c r="J639" s="17"/>
      <c r="K639" s="19"/>
      <c r="L639" s="19"/>
      <c r="M639" s="19"/>
      <c r="N639" s="19"/>
      <c r="O639" s="71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</row>
    <row r="640" spans="1:146" ht="16.5" customHeight="1">
      <c r="A640" s="1"/>
      <c r="B640" s="308"/>
      <c r="C640" s="309"/>
      <c r="D640" s="17"/>
      <c r="E640" s="278"/>
      <c r="F640" s="17"/>
      <c r="G640" s="18"/>
      <c r="H640" s="17"/>
      <c r="I640" s="17"/>
      <c r="J640" s="17"/>
      <c r="K640" s="19"/>
      <c r="L640" s="19"/>
      <c r="M640" s="19"/>
      <c r="N640" s="19"/>
      <c r="O640" s="71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</row>
    <row r="641" spans="1:146" ht="16.5" customHeight="1">
      <c r="A641" s="1"/>
      <c r="B641" s="308"/>
      <c r="C641" s="309"/>
      <c r="D641" s="17"/>
      <c r="E641" s="278"/>
      <c r="F641" s="17"/>
      <c r="G641" s="18"/>
      <c r="H641" s="17"/>
      <c r="I641" s="17"/>
      <c r="J641" s="17"/>
      <c r="K641" s="19"/>
      <c r="L641" s="19"/>
      <c r="M641" s="19"/>
      <c r="N641" s="19"/>
      <c r="O641" s="71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</row>
    <row r="642" spans="1:146" ht="16.5" customHeight="1">
      <c r="A642" s="1"/>
      <c r="B642" s="308"/>
      <c r="C642" s="309"/>
      <c r="D642" s="17"/>
      <c r="E642" s="278"/>
      <c r="F642" s="17"/>
      <c r="G642" s="18"/>
      <c r="H642" s="17"/>
      <c r="I642" s="17"/>
      <c r="J642" s="17"/>
      <c r="K642" s="19"/>
      <c r="L642" s="19"/>
      <c r="M642" s="19"/>
      <c r="N642" s="19"/>
      <c r="O642" s="71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</row>
    <row r="643" spans="1:146" ht="16.5" customHeight="1">
      <c r="A643" s="1"/>
      <c r="B643" s="308"/>
      <c r="C643" s="309"/>
      <c r="D643" s="17"/>
      <c r="E643" s="278"/>
      <c r="F643" s="17"/>
      <c r="G643" s="18"/>
      <c r="H643" s="17"/>
      <c r="I643" s="17"/>
      <c r="J643" s="17"/>
      <c r="K643" s="19"/>
      <c r="L643" s="19"/>
      <c r="M643" s="19"/>
      <c r="N643" s="19"/>
      <c r="O643" s="71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</row>
    <row r="644" spans="1:146" ht="16.5" customHeight="1">
      <c r="A644" s="1"/>
      <c r="B644" s="308"/>
      <c r="C644" s="309"/>
      <c r="D644" s="17"/>
      <c r="E644" s="278"/>
      <c r="F644" s="17"/>
      <c r="G644" s="18"/>
      <c r="H644" s="17"/>
      <c r="I644" s="17"/>
      <c r="J644" s="17"/>
      <c r="K644" s="19"/>
      <c r="L644" s="19"/>
      <c r="M644" s="19"/>
      <c r="N644" s="19"/>
      <c r="O644" s="71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</row>
    <row r="645" spans="1:146" ht="16.5" customHeight="1">
      <c r="A645" s="1"/>
      <c r="B645" s="308"/>
      <c r="C645" s="309"/>
      <c r="D645" s="17"/>
      <c r="E645" s="278"/>
      <c r="F645" s="17"/>
      <c r="G645" s="18"/>
      <c r="H645" s="17"/>
      <c r="I645" s="17"/>
      <c r="J645" s="17"/>
      <c r="K645" s="19"/>
      <c r="L645" s="19"/>
      <c r="M645" s="19"/>
      <c r="N645" s="19"/>
      <c r="O645" s="71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</row>
    <row r="646" spans="1:146" ht="16.5" customHeight="1">
      <c r="A646" s="1"/>
      <c r="B646" s="308"/>
      <c r="C646" s="309"/>
      <c r="D646" s="17"/>
      <c r="E646" s="278"/>
      <c r="F646" s="17"/>
      <c r="G646" s="18"/>
      <c r="H646" s="17"/>
      <c r="I646" s="17"/>
      <c r="J646" s="17"/>
      <c r="K646" s="19"/>
      <c r="L646" s="19"/>
      <c r="M646" s="19"/>
      <c r="N646" s="19"/>
      <c r="O646" s="71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</row>
    <row r="647" spans="1:146" ht="16.5" customHeight="1">
      <c r="A647" s="1"/>
      <c r="B647" s="308"/>
      <c r="C647" s="309"/>
      <c r="D647" s="17"/>
      <c r="E647" s="278"/>
      <c r="F647" s="17"/>
      <c r="G647" s="18"/>
      <c r="H647" s="17"/>
      <c r="I647" s="17"/>
      <c r="J647" s="17"/>
      <c r="K647" s="19"/>
      <c r="L647" s="19"/>
      <c r="M647" s="19"/>
      <c r="N647" s="19"/>
      <c r="O647" s="71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</row>
    <row r="648" spans="1:146" ht="16.5" customHeight="1">
      <c r="A648" s="1"/>
      <c r="B648" s="308"/>
      <c r="C648" s="309"/>
      <c r="D648" s="17"/>
      <c r="E648" s="278"/>
      <c r="F648" s="17"/>
      <c r="G648" s="18"/>
      <c r="H648" s="17"/>
      <c r="I648" s="17"/>
      <c r="J648" s="17"/>
      <c r="K648" s="19"/>
      <c r="L648" s="19"/>
      <c r="M648" s="19"/>
      <c r="N648" s="19"/>
      <c r="O648" s="71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</row>
    <row r="649" spans="1:146" ht="16.5" customHeight="1">
      <c r="A649" s="1"/>
      <c r="B649" s="308"/>
      <c r="C649" s="309"/>
      <c r="D649" s="17"/>
      <c r="E649" s="278"/>
      <c r="F649" s="17"/>
      <c r="G649" s="18"/>
      <c r="H649" s="17"/>
      <c r="I649" s="17"/>
      <c r="J649" s="17"/>
      <c r="K649" s="19"/>
      <c r="L649" s="19"/>
      <c r="M649" s="19"/>
      <c r="N649" s="19"/>
      <c r="O649" s="71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</row>
    <row r="650" spans="1:146" ht="16.5" customHeight="1">
      <c r="A650" s="1"/>
      <c r="B650" s="308"/>
      <c r="C650" s="309"/>
      <c r="D650" s="17"/>
      <c r="E650" s="278"/>
      <c r="F650" s="17"/>
      <c r="G650" s="18"/>
      <c r="H650" s="17"/>
      <c r="I650" s="17"/>
      <c r="J650" s="17"/>
      <c r="K650" s="19"/>
      <c r="L650" s="19"/>
      <c r="M650" s="19"/>
      <c r="N650" s="19"/>
      <c r="O650" s="71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</row>
    <row r="651" spans="1:146" ht="16.5" customHeight="1">
      <c r="A651" s="1"/>
      <c r="B651" s="308"/>
      <c r="C651" s="309"/>
      <c r="D651" s="17"/>
      <c r="E651" s="278"/>
      <c r="F651" s="17"/>
      <c r="G651" s="18"/>
      <c r="H651" s="17"/>
      <c r="I651" s="17"/>
      <c r="J651" s="17"/>
      <c r="K651" s="19"/>
      <c r="L651" s="19"/>
      <c r="M651" s="19"/>
      <c r="N651" s="19"/>
      <c r="O651" s="71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</row>
    <row r="652" spans="1:146" ht="16.5" customHeight="1">
      <c r="A652" s="1"/>
      <c r="B652" s="308"/>
      <c r="C652" s="309"/>
      <c r="D652" s="17"/>
      <c r="E652" s="278"/>
      <c r="F652" s="17"/>
      <c r="G652" s="18"/>
      <c r="H652" s="17"/>
      <c r="I652" s="17"/>
      <c r="J652" s="17"/>
      <c r="K652" s="19"/>
      <c r="L652" s="19"/>
      <c r="M652" s="19"/>
      <c r="N652" s="19"/>
      <c r="O652" s="71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</row>
    <row r="653" spans="1:146" ht="16.5" customHeight="1">
      <c r="A653" s="1"/>
      <c r="B653" s="308"/>
      <c r="C653" s="309"/>
      <c r="D653" s="17"/>
      <c r="E653" s="278"/>
      <c r="F653" s="17"/>
      <c r="G653" s="18"/>
      <c r="H653" s="17"/>
      <c r="I653" s="17"/>
      <c r="J653" s="17"/>
      <c r="K653" s="19"/>
      <c r="L653" s="19"/>
      <c r="M653" s="19"/>
      <c r="N653" s="19"/>
      <c r="O653" s="71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</row>
    <row r="654" spans="1:146" ht="16.5" customHeight="1">
      <c r="A654" s="1"/>
      <c r="B654" s="308"/>
      <c r="C654" s="309"/>
      <c r="D654" s="17"/>
      <c r="E654" s="278"/>
      <c r="F654" s="17"/>
      <c r="G654" s="18"/>
      <c r="H654" s="17"/>
      <c r="I654" s="17"/>
      <c r="J654" s="17"/>
      <c r="K654" s="19"/>
      <c r="L654" s="19"/>
      <c r="M654" s="19"/>
      <c r="N654" s="19"/>
      <c r="O654" s="71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</row>
    <row r="655" spans="1:146" ht="16.5" customHeight="1">
      <c r="A655" s="1"/>
      <c r="B655" s="308"/>
      <c r="C655" s="309"/>
      <c r="D655" s="17"/>
      <c r="E655" s="278"/>
      <c r="F655" s="17"/>
      <c r="G655" s="18"/>
      <c r="H655" s="17"/>
      <c r="I655" s="17"/>
      <c r="J655" s="17"/>
      <c r="K655" s="19"/>
      <c r="L655" s="19"/>
      <c r="M655" s="19"/>
      <c r="N655" s="19"/>
      <c r="O655" s="71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</row>
    <row r="656" spans="1:146" ht="16.5" customHeight="1">
      <c r="A656" s="1"/>
      <c r="B656" s="308"/>
      <c r="C656" s="309"/>
      <c r="D656" s="17"/>
      <c r="E656" s="278"/>
      <c r="F656" s="17"/>
      <c r="G656" s="18"/>
      <c r="H656" s="17"/>
      <c r="I656" s="17"/>
      <c r="J656" s="17"/>
      <c r="K656" s="19"/>
      <c r="L656" s="19"/>
      <c r="M656" s="19"/>
      <c r="N656" s="19"/>
      <c r="O656" s="71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</row>
    <row r="657" spans="1:146" ht="16.5" customHeight="1">
      <c r="A657" s="1"/>
      <c r="B657" s="308"/>
      <c r="C657" s="309"/>
      <c r="D657" s="17"/>
      <c r="E657" s="278"/>
      <c r="F657" s="17"/>
      <c r="G657" s="18"/>
      <c r="H657" s="17"/>
      <c r="I657" s="17"/>
      <c r="J657" s="17"/>
      <c r="K657" s="19"/>
      <c r="L657" s="19"/>
      <c r="M657" s="19"/>
      <c r="N657" s="19"/>
      <c r="O657" s="71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</row>
    <row r="658" spans="1:146" ht="16.5" customHeight="1">
      <c r="A658" s="1"/>
      <c r="B658" s="308"/>
      <c r="C658" s="309"/>
      <c r="D658" s="17"/>
      <c r="E658" s="278"/>
      <c r="F658" s="17"/>
      <c r="G658" s="18"/>
      <c r="H658" s="17"/>
      <c r="I658" s="17"/>
      <c r="J658" s="17"/>
      <c r="K658" s="19"/>
      <c r="L658" s="19"/>
      <c r="M658" s="19"/>
      <c r="N658" s="19"/>
      <c r="O658" s="71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</row>
    <row r="659" spans="1:146" ht="16.5" customHeight="1">
      <c r="A659" s="1"/>
      <c r="B659" s="308"/>
      <c r="C659" s="309"/>
      <c r="D659" s="17"/>
      <c r="E659" s="278"/>
      <c r="F659" s="17"/>
      <c r="G659" s="18"/>
      <c r="H659" s="17"/>
      <c r="I659" s="17"/>
      <c r="J659" s="17"/>
      <c r="K659" s="19"/>
      <c r="L659" s="19"/>
      <c r="M659" s="19"/>
      <c r="N659" s="19"/>
      <c r="O659" s="71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</row>
    <row r="660" spans="1:146" ht="16.5" customHeight="1">
      <c r="A660" s="1"/>
      <c r="B660" s="308"/>
      <c r="C660" s="309"/>
      <c r="D660" s="17"/>
      <c r="E660" s="278"/>
      <c r="F660" s="17"/>
      <c r="G660" s="18"/>
      <c r="H660" s="17"/>
      <c r="I660" s="17"/>
      <c r="J660" s="17"/>
      <c r="K660" s="19"/>
      <c r="L660" s="19"/>
      <c r="M660" s="19"/>
      <c r="N660" s="19"/>
      <c r="O660" s="71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</row>
    <row r="661" spans="1:146" ht="16.5" customHeight="1">
      <c r="A661" s="1"/>
      <c r="B661" s="308"/>
      <c r="C661" s="309"/>
      <c r="D661" s="17"/>
      <c r="E661" s="278"/>
      <c r="F661" s="17"/>
      <c r="G661" s="18"/>
      <c r="H661" s="17"/>
      <c r="I661" s="17"/>
      <c r="J661" s="17"/>
      <c r="K661" s="19"/>
      <c r="L661" s="19"/>
      <c r="M661" s="19"/>
      <c r="N661" s="19"/>
      <c r="O661" s="71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</row>
    <row r="662" spans="1:146" ht="16.5" customHeight="1">
      <c r="A662" s="1"/>
      <c r="B662" s="308"/>
      <c r="C662" s="309"/>
      <c r="D662" s="17"/>
      <c r="E662" s="278"/>
      <c r="F662" s="17"/>
      <c r="G662" s="18"/>
      <c r="H662" s="17"/>
      <c r="I662" s="17"/>
      <c r="J662" s="17"/>
      <c r="K662" s="19"/>
      <c r="L662" s="19"/>
      <c r="M662" s="19"/>
      <c r="N662" s="19"/>
      <c r="O662" s="71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</row>
    <row r="663" spans="1:146" ht="16.5" customHeight="1">
      <c r="A663" s="1"/>
      <c r="B663" s="308"/>
      <c r="C663" s="309"/>
      <c r="D663" s="17"/>
      <c r="E663" s="278"/>
      <c r="F663" s="17"/>
      <c r="G663" s="18"/>
      <c r="H663" s="17"/>
      <c r="I663" s="17"/>
      <c r="J663" s="17"/>
      <c r="K663" s="19"/>
      <c r="L663" s="19"/>
      <c r="M663" s="19"/>
      <c r="N663" s="19"/>
      <c r="O663" s="71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</row>
    <row r="664" spans="1:146" ht="16.5" customHeight="1">
      <c r="A664" s="1"/>
      <c r="B664" s="308"/>
      <c r="C664" s="309"/>
      <c r="D664" s="17"/>
      <c r="E664" s="278"/>
      <c r="F664" s="17"/>
      <c r="G664" s="18"/>
      <c r="H664" s="17"/>
      <c r="I664" s="17"/>
      <c r="J664" s="17"/>
      <c r="K664" s="19"/>
      <c r="L664" s="19"/>
      <c r="M664" s="19"/>
      <c r="N664" s="19"/>
      <c r="O664" s="71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</row>
    <row r="665" spans="1:146" ht="16.5" customHeight="1">
      <c r="A665" s="1"/>
      <c r="B665" s="308"/>
      <c r="C665" s="309"/>
      <c r="D665" s="17"/>
      <c r="E665" s="278"/>
      <c r="F665" s="17"/>
      <c r="G665" s="18"/>
      <c r="H665" s="17"/>
      <c r="I665" s="17"/>
      <c r="J665" s="17"/>
      <c r="K665" s="19"/>
      <c r="L665" s="19"/>
      <c r="M665" s="19"/>
      <c r="N665" s="19"/>
      <c r="O665" s="71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</row>
    <row r="666" spans="1:146" ht="16.5" customHeight="1">
      <c r="A666" s="1"/>
      <c r="B666" s="308"/>
      <c r="C666" s="309"/>
      <c r="D666" s="17"/>
      <c r="E666" s="278"/>
      <c r="F666" s="17"/>
      <c r="G666" s="18"/>
      <c r="H666" s="17"/>
      <c r="I666" s="17"/>
      <c r="J666" s="17"/>
      <c r="K666" s="19"/>
      <c r="L666" s="19"/>
      <c r="M666" s="19"/>
      <c r="N666" s="19"/>
      <c r="O666" s="71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</row>
    <row r="667" spans="1:146" ht="16.5" customHeight="1">
      <c r="A667" s="1"/>
      <c r="B667" s="308"/>
      <c r="C667" s="309"/>
      <c r="D667" s="17"/>
      <c r="E667" s="278"/>
      <c r="F667" s="17"/>
      <c r="G667" s="18"/>
      <c r="H667" s="17"/>
      <c r="I667" s="17"/>
      <c r="J667" s="17"/>
      <c r="K667" s="19"/>
      <c r="L667" s="19"/>
      <c r="M667" s="19"/>
      <c r="N667" s="19"/>
      <c r="O667" s="71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</row>
    <row r="668" spans="1:146" ht="16.5" customHeight="1">
      <c r="A668" s="1"/>
      <c r="B668" s="308"/>
      <c r="C668" s="309"/>
      <c r="D668" s="17"/>
      <c r="E668" s="278"/>
      <c r="F668" s="17"/>
      <c r="G668" s="18"/>
      <c r="H668" s="17"/>
      <c r="I668" s="17"/>
      <c r="J668" s="17"/>
      <c r="K668" s="19"/>
      <c r="L668" s="19"/>
      <c r="M668" s="19"/>
      <c r="N668" s="19"/>
      <c r="O668" s="71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</row>
    <row r="669" spans="1:146" ht="16.5" customHeight="1">
      <c r="A669" s="1"/>
      <c r="B669" s="308"/>
      <c r="C669" s="309"/>
      <c r="D669" s="17"/>
      <c r="E669" s="278"/>
      <c r="F669" s="17"/>
      <c r="G669" s="18"/>
      <c r="H669" s="17"/>
      <c r="I669" s="17"/>
      <c r="J669" s="17"/>
      <c r="K669" s="19"/>
      <c r="L669" s="19"/>
      <c r="M669" s="19"/>
      <c r="N669" s="19"/>
      <c r="O669" s="71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</row>
    <row r="670" spans="1:146" ht="16.5" customHeight="1">
      <c r="A670" s="1"/>
      <c r="B670" s="308"/>
      <c r="C670" s="309"/>
      <c r="D670" s="17"/>
      <c r="E670" s="278"/>
      <c r="F670" s="17"/>
      <c r="G670" s="18"/>
      <c r="H670" s="17"/>
      <c r="I670" s="17"/>
      <c r="J670" s="17"/>
      <c r="K670" s="19"/>
      <c r="L670" s="19"/>
      <c r="M670" s="19"/>
      <c r="N670" s="19"/>
      <c r="O670" s="71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</row>
    <row r="671" spans="1:146" ht="16.5" customHeight="1">
      <c r="A671" s="1"/>
      <c r="B671" s="308"/>
      <c r="C671" s="309"/>
      <c r="D671" s="17"/>
      <c r="E671" s="278"/>
      <c r="F671" s="17"/>
      <c r="G671" s="18"/>
      <c r="H671" s="17"/>
      <c r="I671" s="17"/>
      <c r="J671" s="17"/>
      <c r="K671" s="19"/>
      <c r="L671" s="19"/>
      <c r="M671" s="19"/>
      <c r="N671" s="19"/>
      <c r="O671" s="71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</row>
    <row r="672" spans="1:146" ht="16.5" customHeight="1">
      <c r="A672" s="1"/>
      <c r="B672" s="308"/>
      <c r="C672" s="309"/>
      <c r="D672" s="17"/>
      <c r="E672" s="278"/>
      <c r="F672" s="17"/>
      <c r="G672" s="18"/>
      <c r="H672" s="17"/>
      <c r="I672" s="17"/>
      <c r="J672" s="17"/>
      <c r="K672" s="19"/>
      <c r="L672" s="19"/>
      <c r="M672" s="19"/>
      <c r="N672" s="19"/>
      <c r="O672" s="71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</row>
    <row r="673" spans="1:146" ht="16.5" customHeight="1">
      <c r="A673" s="1"/>
      <c r="B673" s="308"/>
      <c r="C673" s="309"/>
      <c r="D673" s="17"/>
      <c r="E673" s="278"/>
      <c r="F673" s="17"/>
      <c r="G673" s="18"/>
      <c r="H673" s="17"/>
      <c r="I673" s="17"/>
      <c r="J673" s="17"/>
      <c r="K673" s="19"/>
      <c r="L673" s="19"/>
      <c r="M673" s="19"/>
      <c r="N673" s="19"/>
      <c r="O673" s="71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</row>
    <row r="674" spans="1:146" ht="16.5" customHeight="1">
      <c r="A674" s="1"/>
      <c r="B674" s="308"/>
      <c r="C674" s="309"/>
      <c r="D674" s="17"/>
      <c r="E674" s="278"/>
      <c r="F674" s="17"/>
      <c r="G674" s="18"/>
      <c r="H674" s="17"/>
      <c r="I674" s="17"/>
      <c r="J674" s="17"/>
      <c r="K674" s="19"/>
      <c r="L674" s="19"/>
      <c r="M674" s="19"/>
      <c r="N674" s="19"/>
      <c r="O674" s="71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</row>
    <row r="675" spans="1:146" ht="16.5" customHeight="1">
      <c r="A675" s="1"/>
      <c r="B675" s="308"/>
      <c r="C675" s="309"/>
      <c r="D675" s="17"/>
      <c r="E675" s="278"/>
      <c r="F675" s="17"/>
      <c r="G675" s="18"/>
      <c r="H675" s="17"/>
      <c r="I675" s="17"/>
      <c r="J675" s="17"/>
      <c r="K675" s="19"/>
      <c r="L675" s="19"/>
      <c r="M675" s="19"/>
      <c r="N675" s="19"/>
      <c r="O675" s="71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</row>
    <row r="676" spans="1:146" ht="16.5" customHeight="1">
      <c r="A676" s="1"/>
      <c r="B676" s="308"/>
      <c r="C676" s="309"/>
      <c r="D676" s="17"/>
      <c r="E676" s="278"/>
      <c r="F676" s="17"/>
      <c r="G676" s="18"/>
      <c r="H676" s="17"/>
      <c r="I676" s="17"/>
      <c r="J676" s="17"/>
      <c r="K676" s="19"/>
      <c r="L676" s="19"/>
      <c r="M676" s="19"/>
      <c r="N676" s="19"/>
      <c r="O676" s="71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</row>
    <row r="677" spans="1:146" ht="16.5" customHeight="1">
      <c r="A677" s="1"/>
      <c r="B677" s="308"/>
      <c r="C677" s="309"/>
      <c r="D677" s="17"/>
      <c r="E677" s="278"/>
      <c r="F677" s="17"/>
      <c r="G677" s="18"/>
      <c r="H677" s="17"/>
      <c r="I677" s="17"/>
      <c r="J677" s="17"/>
      <c r="K677" s="19"/>
      <c r="L677" s="19"/>
      <c r="M677" s="19"/>
      <c r="N677" s="19"/>
      <c r="O677" s="71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</row>
    <row r="678" spans="1:146" ht="16.5" customHeight="1">
      <c r="A678" s="1"/>
      <c r="B678" s="308"/>
      <c r="C678" s="309"/>
      <c r="D678" s="17"/>
      <c r="E678" s="278"/>
      <c r="F678" s="17"/>
      <c r="G678" s="18"/>
      <c r="H678" s="17"/>
      <c r="I678" s="17"/>
      <c r="J678" s="17"/>
      <c r="K678" s="19"/>
      <c r="L678" s="19"/>
      <c r="M678" s="19"/>
      <c r="N678" s="19"/>
      <c r="O678" s="71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</row>
    <row r="679" spans="1:146" ht="16.5" customHeight="1">
      <c r="A679" s="1"/>
      <c r="B679" s="308"/>
      <c r="C679" s="309"/>
      <c r="D679" s="17"/>
      <c r="E679" s="278"/>
      <c r="F679" s="17"/>
      <c r="G679" s="18"/>
      <c r="H679" s="17"/>
      <c r="I679" s="17"/>
      <c r="J679" s="17"/>
      <c r="K679" s="19"/>
      <c r="L679" s="19"/>
      <c r="M679" s="19"/>
      <c r="N679" s="19"/>
      <c r="O679" s="71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</row>
    <row r="680" spans="1:146" ht="16.5" customHeight="1">
      <c r="A680" s="1"/>
      <c r="B680" s="308"/>
      <c r="C680" s="309"/>
      <c r="D680" s="17"/>
      <c r="E680" s="278"/>
      <c r="F680" s="17"/>
      <c r="G680" s="18"/>
      <c r="H680" s="17"/>
      <c r="I680" s="17"/>
      <c r="J680" s="17"/>
      <c r="K680" s="19"/>
      <c r="L680" s="19"/>
      <c r="M680" s="19"/>
      <c r="N680" s="19"/>
      <c r="O680" s="71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</row>
    <row r="681" spans="1:146" ht="16.5" customHeight="1">
      <c r="A681" s="1"/>
      <c r="B681" s="308"/>
      <c r="C681" s="309"/>
      <c r="D681" s="17"/>
      <c r="E681" s="278"/>
      <c r="F681" s="17"/>
      <c r="G681" s="18"/>
      <c r="H681" s="17"/>
      <c r="I681" s="17"/>
      <c r="J681" s="17"/>
      <c r="K681" s="19"/>
      <c r="L681" s="19"/>
      <c r="M681" s="19"/>
      <c r="N681" s="19"/>
      <c r="O681" s="71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</row>
    <row r="682" spans="1:146" ht="16.5" customHeight="1">
      <c r="A682" s="1"/>
      <c r="B682" s="308"/>
      <c r="C682" s="309"/>
      <c r="D682" s="17"/>
      <c r="E682" s="278"/>
      <c r="F682" s="17"/>
      <c r="G682" s="18"/>
      <c r="H682" s="17"/>
      <c r="I682" s="17"/>
      <c r="J682" s="17"/>
      <c r="K682" s="19"/>
      <c r="L682" s="19"/>
      <c r="M682" s="19"/>
      <c r="N682" s="19"/>
      <c r="O682" s="71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</row>
    <row r="683" spans="1:146" ht="16.5" customHeight="1">
      <c r="A683" s="1"/>
      <c r="B683" s="308"/>
      <c r="C683" s="309"/>
      <c r="D683" s="17"/>
      <c r="E683" s="278"/>
      <c r="F683" s="17"/>
      <c r="G683" s="18"/>
      <c r="H683" s="17"/>
      <c r="I683" s="17"/>
      <c r="J683" s="17"/>
      <c r="K683" s="19"/>
      <c r="L683" s="19"/>
      <c r="M683" s="19"/>
      <c r="N683" s="19"/>
      <c r="O683" s="71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</row>
    <row r="684" spans="1:146" ht="16.5" customHeight="1">
      <c r="A684" s="1"/>
      <c r="B684" s="308"/>
      <c r="C684" s="309"/>
      <c r="D684" s="17"/>
      <c r="E684" s="278"/>
      <c r="F684" s="17"/>
      <c r="G684" s="18"/>
      <c r="H684" s="17"/>
      <c r="I684" s="17"/>
      <c r="J684" s="17"/>
      <c r="K684" s="19"/>
      <c r="L684" s="19"/>
      <c r="M684" s="19"/>
      <c r="N684" s="19"/>
      <c r="O684" s="71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</row>
    <row r="685" spans="1:146" ht="16.5" customHeight="1">
      <c r="A685" s="1"/>
      <c r="B685" s="308"/>
      <c r="C685" s="309"/>
      <c r="D685" s="17"/>
      <c r="E685" s="278"/>
      <c r="F685" s="17"/>
      <c r="G685" s="18"/>
      <c r="H685" s="17"/>
      <c r="I685" s="17"/>
      <c r="J685" s="17"/>
      <c r="K685" s="19"/>
      <c r="L685" s="19"/>
      <c r="M685" s="19"/>
      <c r="N685" s="19"/>
      <c r="O685" s="71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</row>
    <row r="686" spans="1:146" ht="16.5" customHeight="1">
      <c r="A686" s="1"/>
      <c r="B686" s="308"/>
      <c r="C686" s="309"/>
      <c r="D686" s="17"/>
      <c r="E686" s="278"/>
      <c r="F686" s="17"/>
      <c r="G686" s="18"/>
      <c r="H686" s="17"/>
      <c r="I686" s="17"/>
      <c r="J686" s="17"/>
      <c r="K686" s="19"/>
      <c r="L686" s="19"/>
      <c r="M686" s="19"/>
      <c r="N686" s="19"/>
      <c r="O686" s="71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</row>
    <row r="687" spans="1:146" ht="16.5" customHeight="1">
      <c r="A687" s="1"/>
      <c r="B687" s="308"/>
      <c r="C687" s="309"/>
      <c r="D687" s="17"/>
      <c r="E687" s="278"/>
      <c r="F687" s="17"/>
      <c r="G687" s="18"/>
      <c r="H687" s="17"/>
      <c r="I687" s="17"/>
      <c r="J687" s="17"/>
      <c r="K687" s="19"/>
      <c r="L687" s="19"/>
      <c r="M687" s="19"/>
      <c r="N687" s="19"/>
      <c r="O687" s="71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</row>
    <row r="688" spans="1:146" ht="16.5" customHeight="1">
      <c r="A688" s="1"/>
      <c r="B688" s="308"/>
      <c r="C688" s="309"/>
      <c r="D688" s="17"/>
      <c r="E688" s="278"/>
      <c r="F688" s="17"/>
      <c r="G688" s="18"/>
      <c r="H688" s="17"/>
      <c r="I688" s="17"/>
      <c r="J688" s="17"/>
      <c r="K688" s="19"/>
      <c r="L688" s="19"/>
      <c r="M688" s="19"/>
      <c r="N688" s="19"/>
      <c r="O688" s="71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</row>
    <row r="689" spans="1:146" ht="16.5" customHeight="1">
      <c r="A689" s="1"/>
      <c r="B689" s="308"/>
      <c r="C689" s="309"/>
      <c r="D689" s="17"/>
      <c r="E689" s="278"/>
      <c r="F689" s="17"/>
      <c r="G689" s="18"/>
      <c r="H689" s="17"/>
      <c r="I689" s="17"/>
      <c r="J689" s="17"/>
      <c r="K689" s="19"/>
      <c r="L689" s="19"/>
      <c r="M689" s="19"/>
      <c r="N689" s="19"/>
      <c r="O689" s="71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</row>
    <row r="690" spans="1:146" ht="16.5" customHeight="1">
      <c r="A690" s="1"/>
      <c r="B690" s="308"/>
      <c r="C690" s="309"/>
      <c r="D690" s="17"/>
      <c r="E690" s="278"/>
      <c r="F690" s="17"/>
      <c r="G690" s="18"/>
      <c r="H690" s="17"/>
      <c r="I690" s="17"/>
      <c r="J690" s="17"/>
      <c r="K690" s="19"/>
      <c r="L690" s="19"/>
      <c r="M690" s="19"/>
      <c r="N690" s="19"/>
      <c r="O690" s="71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</row>
    <row r="691" spans="1:146" ht="16.5" customHeight="1">
      <c r="A691" s="1"/>
      <c r="B691" s="308"/>
      <c r="C691" s="309"/>
      <c r="D691" s="17"/>
      <c r="E691" s="278"/>
      <c r="F691" s="17"/>
      <c r="G691" s="18"/>
      <c r="H691" s="17"/>
      <c r="I691" s="17"/>
      <c r="J691" s="17"/>
      <c r="K691" s="19"/>
      <c r="L691" s="19"/>
      <c r="M691" s="19"/>
      <c r="N691" s="19"/>
      <c r="O691" s="71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</row>
    <row r="692" spans="1:146" ht="16.5" customHeight="1">
      <c r="A692" s="1"/>
      <c r="B692" s="308"/>
      <c r="C692" s="309"/>
      <c r="D692" s="17"/>
      <c r="E692" s="278"/>
      <c r="F692" s="17"/>
      <c r="G692" s="18"/>
      <c r="H692" s="17"/>
      <c r="I692" s="17"/>
      <c r="J692" s="17"/>
      <c r="K692" s="19"/>
      <c r="L692" s="19"/>
      <c r="M692" s="19"/>
      <c r="N692" s="19"/>
      <c r="O692" s="71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</row>
    <row r="693" spans="1:146" ht="16.5" customHeight="1">
      <c r="A693" s="1"/>
      <c r="B693" s="308"/>
      <c r="C693" s="309"/>
      <c r="D693" s="17"/>
      <c r="E693" s="278"/>
      <c r="F693" s="17"/>
      <c r="G693" s="18"/>
      <c r="H693" s="17"/>
      <c r="I693" s="17"/>
      <c r="J693" s="17"/>
      <c r="K693" s="19"/>
      <c r="L693" s="19"/>
      <c r="M693" s="19"/>
      <c r="N693" s="19"/>
      <c r="O693" s="71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</row>
    <row r="694" spans="1:146" ht="16.5" customHeight="1">
      <c r="A694" s="1"/>
      <c r="B694" s="308"/>
      <c r="C694" s="309"/>
      <c r="D694" s="17"/>
      <c r="E694" s="278"/>
      <c r="F694" s="17"/>
      <c r="G694" s="18"/>
      <c r="H694" s="17"/>
      <c r="I694" s="17"/>
      <c r="J694" s="17"/>
      <c r="K694" s="19"/>
      <c r="L694" s="19"/>
      <c r="M694" s="19"/>
      <c r="N694" s="19"/>
      <c r="O694" s="71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</row>
    <row r="695" spans="1:146" ht="16.5" customHeight="1">
      <c r="A695" s="1"/>
      <c r="B695" s="308"/>
      <c r="C695" s="309"/>
      <c r="D695" s="17"/>
      <c r="E695" s="278"/>
      <c r="F695" s="17"/>
      <c r="G695" s="18"/>
      <c r="H695" s="17"/>
      <c r="I695" s="17"/>
      <c r="J695" s="17"/>
      <c r="K695" s="19"/>
      <c r="L695" s="19"/>
      <c r="M695" s="19"/>
      <c r="N695" s="19"/>
      <c r="O695" s="71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</row>
    <row r="696" spans="1:146" ht="16.5" customHeight="1">
      <c r="A696" s="1"/>
      <c r="B696" s="308"/>
      <c r="C696" s="309"/>
      <c r="D696" s="17"/>
      <c r="E696" s="278"/>
      <c r="F696" s="17"/>
      <c r="G696" s="18"/>
      <c r="H696" s="17"/>
      <c r="I696" s="17"/>
      <c r="J696" s="17"/>
      <c r="K696" s="19"/>
      <c r="L696" s="19"/>
      <c r="M696" s="19"/>
      <c r="N696" s="19"/>
      <c r="O696" s="71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</row>
    <row r="697" spans="1:146" ht="16.5" customHeight="1">
      <c r="A697" s="1"/>
      <c r="B697" s="308"/>
      <c r="C697" s="309"/>
      <c r="D697" s="17"/>
      <c r="E697" s="278"/>
      <c r="F697" s="17"/>
      <c r="G697" s="18"/>
      <c r="H697" s="17"/>
      <c r="I697" s="17"/>
      <c r="J697" s="17"/>
      <c r="K697" s="19"/>
      <c r="L697" s="19"/>
      <c r="M697" s="19"/>
      <c r="N697" s="19"/>
      <c r="O697" s="71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</row>
    <row r="698" spans="1:146" ht="16.5" customHeight="1">
      <c r="A698" s="1"/>
      <c r="B698" s="308"/>
      <c r="C698" s="309"/>
      <c r="D698" s="17"/>
      <c r="E698" s="278"/>
      <c r="F698" s="17"/>
      <c r="G698" s="18"/>
      <c r="H698" s="17"/>
      <c r="I698" s="17"/>
      <c r="J698" s="17"/>
      <c r="K698" s="19"/>
      <c r="L698" s="19"/>
      <c r="M698" s="19"/>
      <c r="N698" s="19"/>
      <c r="O698" s="71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</row>
    <row r="699" spans="1:146" ht="16.5" customHeight="1">
      <c r="A699" s="1"/>
      <c r="B699" s="308"/>
      <c r="C699" s="309"/>
      <c r="D699" s="17"/>
      <c r="E699" s="278"/>
      <c r="F699" s="17"/>
      <c r="G699" s="18"/>
      <c r="H699" s="17"/>
      <c r="I699" s="17"/>
      <c r="J699" s="17"/>
      <c r="K699" s="19"/>
      <c r="L699" s="19"/>
      <c r="M699" s="19"/>
      <c r="N699" s="19"/>
      <c r="O699" s="71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</row>
    <row r="700" spans="1:146" ht="16.5" customHeight="1">
      <c r="A700" s="1"/>
      <c r="B700" s="308"/>
      <c r="C700" s="309"/>
      <c r="D700" s="17"/>
      <c r="E700" s="278"/>
      <c r="F700" s="17"/>
      <c r="G700" s="18"/>
      <c r="H700" s="17"/>
      <c r="I700" s="17"/>
      <c r="J700" s="17"/>
      <c r="K700" s="19"/>
      <c r="L700" s="19"/>
      <c r="M700" s="19"/>
      <c r="N700" s="19"/>
      <c r="O700" s="71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</row>
    <row r="701" spans="1:146" ht="16.5" customHeight="1">
      <c r="A701" s="1"/>
      <c r="B701" s="308"/>
      <c r="C701" s="309"/>
      <c r="D701" s="17"/>
      <c r="E701" s="278"/>
      <c r="F701" s="17"/>
      <c r="G701" s="18"/>
      <c r="H701" s="17"/>
      <c r="I701" s="17"/>
      <c r="J701" s="17"/>
      <c r="K701" s="19"/>
      <c r="L701" s="19"/>
      <c r="M701" s="19"/>
      <c r="N701" s="19"/>
      <c r="O701" s="71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</row>
    <row r="702" spans="1:146" ht="16.5" customHeight="1">
      <c r="A702" s="1"/>
      <c r="B702" s="308"/>
      <c r="C702" s="309"/>
      <c r="D702" s="17"/>
      <c r="E702" s="278"/>
      <c r="F702" s="17"/>
      <c r="G702" s="18"/>
      <c r="H702" s="17"/>
      <c r="I702" s="17"/>
      <c r="J702" s="17"/>
      <c r="K702" s="19"/>
      <c r="L702" s="19"/>
      <c r="M702" s="19"/>
      <c r="N702" s="19"/>
      <c r="O702" s="71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</row>
    <row r="703" spans="1:146" ht="16.5" customHeight="1">
      <c r="A703" s="1"/>
      <c r="B703" s="308"/>
      <c r="C703" s="309"/>
      <c r="D703" s="17"/>
      <c r="E703" s="278"/>
      <c r="F703" s="17"/>
      <c r="G703" s="18"/>
      <c r="H703" s="17"/>
      <c r="I703" s="17"/>
      <c r="J703" s="17"/>
      <c r="K703" s="19"/>
      <c r="L703" s="19"/>
      <c r="M703" s="19"/>
      <c r="N703" s="19"/>
      <c r="O703" s="71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</row>
    <row r="704" spans="1:146" ht="16.5" customHeight="1">
      <c r="A704" s="1"/>
      <c r="B704" s="308"/>
      <c r="C704" s="309"/>
      <c r="D704" s="17"/>
      <c r="E704" s="278"/>
      <c r="F704" s="17"/>
      <c r="G704" s="18"/>
      <c r="H704" s="17"/>
      <c r="I704" s="17"/>
      <c r="J704" s="17"/>
      <c r="K704" s="19"/>
      <c r="L704" s="19"/>
      <c r="M704" s="19"/>
      <c r="N704" s="19"/>
      <c r="O704" s="71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</row>
    <row r="705" spans="1:146" ht="16.5" customHeight="1">
      <c r="A705" s="1"/>
      <c r="B705" s="308"/>
      <c r="C705" s="309"/>
      <c r="D705" s="17"/>
      <c r="E705" s="278"/>
      <c r="F705" s="17"/>
      <c r="G705" s="18"/>
      <c r="H705" s="17"/>
      <c r="I705" s="17"/>
      <c r="J705" s="17"/>
      <c r="K705" s="19"/>
      <c r="L705" s="19"/>
      <c r="M705" s="19"/>
      <c r="N705" s="19"/>
      <c r="O705" s="71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</row>
    <row r="706" spans="1:146" ht="16.5" customHeight="1">
      <c r="A706" s="1"/>
      <c r="B706" s="308"/>
      <c r="C706" s="309"/>
      <c r="D706" s="17"/>
      <c r="E706" s="278"/>
      <c r="F706" s="17"/>
      <c r="G706" s="18"/>
      <c r="H706" s="17"/>
      <c r="I706" s="17"/>
      <c r="J706" s="17"/>
      <c r="K706" s="19"/>
      <c r="L706" s="19"/>
      <c r="M706" s="19"/>
      <c r="N706" s="19"/>
      <c r="O706" s="71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</row>
    <row r="707" spans="1:146" ht="16.5" customHeight="1">
      <c r="A707" s="1"/>
      <c r="B707" s="308"/>
      <c r="C707" s="309"/>
      <c r="D707" s="17"/>
      <c r="E707" s="278"/>
      <c r="F707" s="17"/>
      <c r="G707" s="18"/>
      <c r="H707" s="17"/>
      <c r="I707" s="17"/>
      <c r="J707" s="17"/>
      <c r="K707" s="19"/>
      <c r="L707" s="19"/>
      <c r="M707" s="19"/>
      <c r="N707" s="19"/>
      <c r="O707" s="71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</row>
    <row r="708" spans="1:146" ht="16.5" customHeight="1">
      <c r="A708" s="1"/>
      <c r="B708" s="308"/>
      <c r="C708" s="309"/>
      <c r="D708" s="17"/>
      <c r="E708" s="278"/>
      <c r="F708" s="17"/>
      <c r="G708" s="18"/>
      <c r="H708" s="17"/>
      <c r="I708" s="17"/>
      <c r="J708" s="17"/>
      <c r="K708" s="19"/>
      <c r="L708" s="19"/>
      <c r="M708" s="19"/>
      <c r="N708" s="19"/>
      <c r="O708" s="71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</row>
    <row r="709" spans="1:146" ht="16.5" customHeight="1">
      <c r="A709" s="1"/>
      <c r="B709" s="308"/>
      <c r="C709" s="309"/>
      <c r="D709" s="17"/>
      <c r="E709" s="278"/>
      <c r="F709" s="17"/>
      <c r="G709" s="18"/>
      <c r="H709" s="17"/>
      <c r="I709" s="17"/>
      <c r="J709" s="17"/>
      <c r="K709" s="19"/>
      <c r="L709" s="19"/>
      <c r="M709" s="19"/>
      <c r="N709" s="19"/>
      <c r="O709" s="71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</row>
    <row r="710" spans="1:146" ht="16.5" customHeight="1">
      <c r="A710" s="1"/>
      <c r="B710" s="308"/>
      <c r="C710" s="309"/>
      <c r="D710" s="17"/>
      <c r="E710" s="278"/>
      <c r="F710" s="17"/>
      <c r="G710" s="18"/>
      <c r="H710" s="17"/>
      <c r="I710" s="17"/>
      <c r="J710" s="17"/>
      <c r="K710" s="19"/>
      <c r="L710" s="19"/>
      <c r="M710" s="19"/>
      <c r="N710" s="19"/>
      <c r="O710" s="71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</row>
    <row r="711" spans="1:146" ht="16.5" customHeight="1">
      <c r="A711" s="1"/>
      <c r="B711" s="308"/>
      <c r="C711" s="309"/>
      <c r="D711" s="17"/>
      <c r="E711" s="278"/>
      <c r="F711" s="17"/>
      <c r="G711" s="18"/>
      <c r="H711" s="17"/>
      <c r="I711" s="17"/>
      <c r="J711" s="17"/>
      <c r="K711" s="19"/>
      <c r="L711" s="19"/>
      <c r="M711" s="19"/>
      <c r="N711" s="19"/>
      <c r="O711" s="71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</row>
    <row r="712" spans="1:146" ht="16.5" customHeight="1">
      <c r="A712" s="1"/>
      <c r="B712" s="308"/>
      <c r="C712" s="309"/>
      <c r="D712" s="17"/>
      <c r="E712" s="278"/>
      <c r="F712" s="17"/>
      <c r="G712" s="18"/>
      <c r="H712" s="17"/>
      <c r="I712" s="17"/>
      <c r="J712" s="17"/>
      <c r="K712" s="19"/>
      <c r="L712" s="19"/>
      <c r="M712" s="19"/>
      <c r="N712" s="19"/>
      <c r="O712" s="71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</row>
    <row r="713" spans="1:146" ht="16.5" customHeight="1">
      <c r="A713" s="1"/>
      <c r="B713" s="308"/>
      <c r="C713" s="309"/>
      <c r="D713" s="17"/>
      <c r="E713" s="278"/>
      <c r="F713" s="17"/>
      <c r="G713" s="18"/>
      <c r="H713" s="17"/>
      <c r="I713" s="17"/>
      <c r="J713" s="17"/>
      <c r="K713" s="19"/>
      <c r="L713" s="19"/>
      <c r="M713" s="19"/>
      <c r="N713" s="19"/>
      <c r="O713" s="71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</row>
    <row r="714" spans="1:146" ht="16.5" customHeight="1">
      <c r="A714" s="1"/>
      <c r="B714" s="308"/>
      <c r="C714" s="309"/>
      <c r="D714" s="17"/>
      <c r="E714" s="278"/>
      <c r="F714" s="17"/>
      <c r="G714" s="18"/>
      <c r="H714" s="17"/>
      <c r="I714" s="17"/>
      <c r="J714" s="17"/>
      <c r="K714" s="19"/>
      <c r="L714" s="19"/>
      <c r="M714" s="19"/>
      <c r="N714" s="19"/>
      <c r="O714" s="71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</row>
    <row r="715" spans="1:146" ht="16.5" customHeight="1">
      <c r="A715" s="1"/>
      <c r="B715" s="308"/>
      <c r="C715" s="309"/>
      <c r="D715" s="17"/>
      <c r="E715" s="278"/>
      <c r="F715" s="17"/>
      <c r="G715" s="18"/>
      <c r="H715" s="17"/>
      <c r="I715" s="17"/>
      <c r="J715" s="17"/>
      <c r="K715" s="19"/>
      <c r="L715" s="19"/>
      <c r="M715" s="19"/>
      <c r="N715" s="19"/>
      <c r="O715" s="71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</row>
    <row r="716" spans="1:146" ht="16.5" customHeight="1">
      <c r="A716" s="1"/>
      <c r="B716" s="308"/>
      <c r="C716" s="309"/>
      <c r="D716" s="17"/>
      <c r="E716" s="278"/>
      <c r="F716" s="17"/>
      <c r="G716" s="18"/>
      <c r="H716" s="17"/>
      <c r="I716" s="17"/>
      <c r="J716" s="17"/>
      <c r="K716" s="19"/>
      <c r="L716" s="19"/>
      <c r="M716" s="19"/>
      <c r="N716" s="19"/>
      <c r="O716" s="71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</row>
    <row r="717" spans="1:146" ht="16.5" customHeight="1">
      <c r="A717" s="1"/>
      <c r="B717" s="308"/>
      <c r="C717" s="309"/>
      <c r="D717" s="17"/>
      <c r="E717" s="278"/>
      <c r="F717" s="17"/>
      <c r="G717" s="18"/>
      <c r="H717" s="17"/>
      <c r="I717" s="17"/>
      <c r="J717" s="17"/>
      <c r="K717" s="19"/>
      <c r="L717" s="19"/>
      <c r="M717" s="19"/>
      <c r="N717" s="19"/>
      <c r="O717" s="71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</row>
    <row r="718" spans="1:146" ht="16.5" customHeight="1">
      <c r="A718" s="1"/>
      <c r="B718" s="308"/>
      <c r="C718" s="309"/>
      <c r="D718" s="17"/>
      <c r="E718" s="278"/>
      <c r="F718" s="17"/>
      <c r="G718" s="18"/>
      <c r="H718" s="17"/>
      <c r="I718" s="17"/>
      <c r="J718" s="17"/>
      <c r="K718" s="19"/>
      <c r="L718" s="19"/>
      <c r="M718" s="19"/>
      <c r="N718" s="19"/>
      <c r="O718" s="71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</row>
    <row r="719" spans="1:146" ht="16.5" customHeight="1">
      <c r="A719" s="1"/>
      <c r="B719" s="308"/>
      <c r="C719" s="309"/>
      <c r="D719" s="17"/>
      <c r="E719" s="278"/>
      <c r="F719" s="17"/>
      <c r="G719" s="18"/>
      <c r="H719" s="17"/>
      <c r="I719" s="17"/>
      <c r="J719" s="17"/>
      <c r="K719" s="19"/>
      <c r="L719" s="19"/>
      <c r="M719" s="19"/>
      <c r="N719" s="19"/>
      <c r="O719" s="71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</row>
    <row r="720" spans="1:146" ht="16.5" customHeight="1">
      <c r="A720" s="1"/>
      <c r="B720" s="308"/>
      <c r="C720" s="309"/>
      <c r="D720" s="17"/>
      <c r="E720" s="278"/>
      <c r="F720" s="17"/>
      <c r="G720" s="18"/>
      <c r="H720" s="17"/>
      <c r="I720" s="17"/>
      <c r="J720" s="17"/>
      <c r="K720" s="19"/>
      <c r="L720" s="19"/>
      <c r="M720" s="19"/>
      <c r="N720" s="19"/>
      <c r="O720" s="71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</row>
    <row r="721" spans="1:146" ht="16.5" customHeight="1">
      <c r="A721" s="1"/>
      <c r="B721" s="308"/>
      <c r="C721" s="309"/>
      <c r="D721" s="17"/>
      <c r="E721" s="278"/>
      <c r="F721" s="17"/>
      <c r="G721" s="18"/>
      <c r="H721" s="17"/>
      <c r="I721" s="17"/>
      <c r="J721" s="17"/>
      <c r="K721" s="19"/>
      <c r="L721" s="19"/>
      <c r="M721" s="19"/>
      <c r="N721" s="19"/>
      <c r="O721" s="71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</row>
    <row r="722" spans="1:146" ht="16.5" customHeight="1">
      <c r="A722" s="1"/>
      <c r="B722" s="308"/>
      <c r="C722" s="309"/>
      <c r="D722" s="17"/>
      <c r="E722" s="278"/>
      <c r="F722" s="17"/>
      <c r="G722" s="18"/>
      <c r="H722" s="17"/>
      <c r="I722" s="17"/>
      <c r="J722" s="17"/>
      <c r="K722" s="19"/>
      <c r="L722" s="19"/>
      <c r="M722" s="19"/>
      <c r="N722" s="19"/>
      <c r="O722" s="71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</row>
    <row r="723" spans="1:146" ht="16.5" customHeight="1">
      <c r="A723" s="1"/>
      <c r="B723" s="308"/>
      <c r="C723" s="309"/>
      <c r="D723" s="17"/>
      <c r="E723" s="278"/>
      <c r="F723" s="17"/>
      <c r="G723" s="18"/>
      <c r="H723" s="17"/>
      <c r="I723" s="17"/>
      <c r="J723" s="17"/>
      <c r="K723" s="19"/>
      <c r="L723" s="19"/>
      <c r="M723" s="19"/>
      <c r="N723" s="19"/>
      <c r="O723" s="71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</row>
    <row r="724" spans="1:146" ht="16.5" customHeight="1">
      <c r="A724" s="1"/>
      <c r="B724" s="308"/>
      <c r="C724" s="309"/>
      <c r="D724" s="17"/>
      <c r="E724" s="278"/>
      <c r="F724" s="17"/>
      <c r="G724" s="18"/>
      <c r="H724" s="17"/>
      <c r="I724" s="17"/>
      <c r="J724" s="17"/>
      <c r="K724" s="19"/>
      <c r="L724" s="19"/>
      <c r="M724" s="19"/>
      <c r="N724" s="19"/>
      <c r="O724" s="71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</row>
    <row r="725" spans="1:146" ht="16.5" customHeight="1">
      <c r="A725" s="1"/>
      <c r="B725" s="308"/>
      <c r="C725" s="309"/>
      <c r="D725" s="17"/>
      <c r="E725" s="278"/>
      <c r="F725" s="17"/>
      <c r="G725" s="18"/>
      <c r="H725" s="17"/>
      <c r="I725" s="17"/>
      <c r="J725" s="17"/>
      <c r="K725" s="19"/>
      <c r="L725" s="19"/>
      <c r="M725" s="19"/>
      <c r="N725" s="19"/>
      <c r="O725" s="71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</row>
    <row r="726" spans="1:146" ht="16.5" customHeight="1">
      <c r="A726" s="1"/>
      <c r="B726" s="308"/>
      <c r="C726" s="309"/>
      <c r="D726" s="17"/>
      <c r="E726" s="278"/>
      <c r="F726" s="17"/>
      <c r="G726" s="18"/>
      <c r="H726" s="17"/>
      <c r="I726" s="17"/>
      <c r="J726" s="17"/>
      <c r="K726" s="19"/>
      <c r="L726" s="19"/>
      <c r="M726" s="19"/>
      <c r="N726" s="19"/>
      <c r="O726" s="71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</row>
    <row r="727" spans="1:146" ht="16.5" customHeight="1">
      <c r="A727" s="1"/>
      <c r="B727" s="308"/>
      <c r="C727" s="309"/>
      <c r="D727" s="17"/>
      <c r="E727" s="278"/>
      <c r="F727" s="17"/>
      <c r="G727" s="18"/>
      <c r="H727" s="17"/>
      <c r="I727" s="17"/>
      <c r="J727" s="17"/>
      <c r="K727" s="19"/>
      <c r="L727" s="19"/>
      <c r="M727" s="19"/>
      <c r="N727" s="19"/>
      <c r="O727" s="71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</row>
    <row r="728" spans="1:146" ht="16.5" customHeight="1">
      <c r="A728" s="1"/>
      <c r="B728" s="308"/>
      <c r="C728" s="309"/>
      <c r="D728" s="17"/>
      <c r="E728" s="278"/>
      <c r="F728" s="17"/>
      <c r="G728" s="18"/>
      <c r="H728" s="17"/>
      <c r="I728" s="17"/>
      <c r="J728" s="17"/>
      <c r="K728" s="19"/>
      <c r="L728" s="19"/>
      <c r="M728" s="19"/>
      <c r="N728" s="19"/>
      <c r="O728" s="71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</row>
    <row r="729" spans="1:146" ht="16.5" customHeight="1">
      <c r="A729" s="1"/>
      <c r="B729" s="308"/>
      <c r="C729" s="309"/>
      <c r="D729" s="17"/>
      <c r="E729" s="278"/>
      <c r="F729" s="17"/>
      <c r="G729" s="18"/>
      <c r="H729" s="17"/>
      <c r="I729" s="17"/>
      <c r="J729" s="17"/>
      <c r="K729" s="19"/>
      <c r="L729" s="19"/>
      <c r="M729" s="19"/>
      <c r="N729" s="19"/>
      <c r="O729" s="71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</row>
    <row r="730" spans="1:146" ht="16.5" customHeight="1">
      <c r="A730" s="1"/>
      <c r="B730" s="308"/>
      <c r="C730" s="309"/>
      <c r="D730" s="17"/>
      <c r="E730" s="278"/>
      <c r="F730" s="17"/>
      <c r="G730" s="18"/>
      <c r="H730" s="17"/>
      <c r="I730" s="17"/>
      <c r="J730" s="17"/>
      <c r="K730" s="19"/>
      <c r="L730" s="19"/>
      <c r="M730" s="19"/>
      <c r="N730" s="19"/>
      <c r="O730" s="71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</row>
    <row r="731" spans="1:146" ht="16.5" customHeight="1">
      <c r="A731" s="1"/>
      <c r="B731" s="308"/>
      <c r="C731" s="309"/>
      <c r="D731" s="17"/>
      <c r="E731" s="278"/>
      <c r="F731" s="17"/>
      <c r="G731" s="18"/>
      <c r="H731" s="17"/>
      <c r="I731" s="17"/>
      <c r="J731" s="17"/>
      <c r="K731" s="19"/>
      <c r="L731" s="19"/>
      <c r="M731" s="19"/>
      <c r="N731" s="19"/>
      <c r="O731" s="71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</row>
    <row r="732" spans="1:146" ht="16.5" customHeight="1">
      <c r="A732" s="1"/>
      <c r="B732" s="308"/>
      <c r="C732" s="309"/>
      <c r="D732" s="17"/>
      <c r="E732" s="278"/>
      <c r="F732" s="17"/>
      <c r="G732" s="18"/>
      <c r="H732" s="17"/>
      <c r="I732" s="17"/>
      <c r="J732" s="17"/>
      <c r="K732" s="19"/>
      <c r="L732" s="19"/>
      <c r="M732" s="19"/>
      <c r="N732" s="19"/>
      <c r="O732" s="71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</row>
    <row r="733" spans="1:146" ht="16.5" customHeight="1">
      <c r="A733" s="1"/>
      <c r="B733" s="308"/>
      <c r="C733" s="309"/>
      <c r="D733" s="17"/>
      <c r="E733" s="278"/>
      <c r="F733" s="17"/>
      <c r="G733" s="18"/>
      <c r="H733" s="17"/>
      <c r="I733" s="17"/>
      <c r="J733" s="17"/>
      <c r="K733" s="19"/>
      <c r="L733" s="19"/>
      <c r="M733" s="19"/>
      <c r="N733" s="19"/>
      <c r="O733" s="71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</row>
    <row r="734" spans="1:146" ht="16.5" customHeight="1">
      <c r="A734" s="1"/>
      <c r="B734" s="308"/>
      <c r="C734" s="309"/>
      <c r="D734" s="17"/>
      <c r="E734" s="278"/>
      <c r="F734" s="17"/>
      <c r="G734" s="18"/>
      <c r="H734" s="17"/>
      <c r="I734" s="17"/>
      <c r="J734" s="17"/>
      <c r="K734" s="19"/>
      <c r="L734" s="19"/>
      <c r="M734" s="19"/>
      <c r="N734" s="19"/>
      <c r="O734" s="71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</row>
    <row r="735" spans="1:146" ht="16.5" customHeight="1">
      <c r="A735" s="1"/>
      <c r="B735" s="308"/>
      <c r="C735" s="309"/>
      <c r="D735" s="17"/>
      <c r="E735" s="278"/>
      <c r="F735" s="17"/>
      <c r="G735" s="18"/>
      <c r="H735" s="17"/>
      <c r="I735" s="17"/>
      <c r="J735" s="17"/>
      <c r="K735" s="19"/>
      <c r="L735" s="19"/>
      <c r="M735" s="19"/>
      <c r="N735" s="19"/>
      <c r="O735" s="71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</row>
    <row r="736" spans="1:146" ht="16.5" customHeight="1">
      <c r="A736" s="1"/>
      <c r="B736" s="308"/>
      <c r="C736" s="309"/>
      <c r="D736" s="17"/>
      <c r="E736" s="278"/>
      <c r="F736" s="17"/>
      <c r="G736" s="18"/>
      <c r="H736" s="17"/>
      <c r="I736" s="17"/>
      <c r="J736" s="17"/>
      <c r="K736" s="19"/>
      <c r="L736" s="19"/>
      <c r="M736" s="19"/>
      <c r="N736" s="19"/>
      <c r="O736" s="71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</row>
    <row r="737" spans="1:146" ht="16.5" customHeight="1">
      <c r="A737" s="1"/>
      <c r="B737" s="308"/>
      <c r="C737" s="309"/>
      <c r="D737" s="17"/>
      <c r="E737" s="278"/>
      <c r="F737" s="17"/>
      <c r="G737" s="18"/>
      <c r="H737" s="17"/>
      <c r="I737" s="17"/>
      <c r="J737" s="17"/>
      <c r="K737" s="19"/>
      <c r="L737" s="19"/>
      <c r="M737" s="19"/>
      <c r="N737" s="19"/>
      <c r="O737" s="71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</row>
    <row r="738" spans="1:146" ht="16.5" customHeight="1">
      <c r="A738" s="1"/>
      <c r="B738" s="308"/>
      <c r="C738" s="309"/>
      <c r="D738" s="17"/>
      <c r="E738" s="278"/>
      <c r="F738" s="17"/>
      <c r="G738" s="18"/>
      <c r="H738" s="17"/>
      <c r="I738" s="17"/>
      <c r="J738" s="17"/>
      <c r="K738" s="19"/>
      <c r="L738" s="19"/>
      <c r="M738" s="19"/>
      <c r="N738" s="19"/>
      <c r="O738" s="71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</row>
    <row r="739" spans="1:146" ht="16.5" customHeight="1">
      <c r="A739" s="1"/>
      <c r="B739" s="308"/>
      <c r="C739" s="309"/>
      <c r="D739" s="17"/>
      <c r="E739" s="278"/>
      <c r="F739" s="17"/>
      <c r="G739" s="18"/>
      <c r="H739" s="17"/>
      <c r="I739" s="17"/>
      <c r="J739" s="17"/>
      <c r="K739" s="19"/>
      <c r="L739" s="19"/>
      <c r="M739" s="19"/>
      <c r="N739" s="19"/>
      <c r="O739" s="71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</row>
    <row r="740" spans="1:146" ht="16.5" customHeight="1">
      <c r="A740" s="1"/>
      <c r="B740" s="308"/>
      <c r="C740" s="309"/>
      <c r="D740" s="17"/>
      <c r="E740" s="278"/>
      <c r="F740" s="17"/>
      <c r="G740" s="18"/>
      <c r="H740" s="17"/>
      <c r="I740" s="17"/>
      <c r="J740" s="17"/>
      <c r="K740" s="19"/>
      <c r="L740" s="19"/>
      <c r="M740" s="19"/>
      <c r="N740" s="19"/>
      <c r="O740" s="71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</row>
    <row r="741" spans="1:146" ht="16.5" customHeight="1">
      <c r="A741" s="1"/>
      <c r="B741" s="308"/>
      <c r="C741" s="309"/>
      <c r="D741" s="17"/>
      <c r="E741" s="278"/>
      <c r="F741" s="17"/>
      <c r="G741" s="18"/>
      <c r="H741" s="17"/>
      <c r="I741" s="17"/>
      <c r="J741" s="17"/>
      <c r="K741" s="19"/>
      <c r="L741" s="19"/>
      <c r="M741" s="19"/>
      <c r="N741" s="19"/>
      <c r="O741" s="71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</row>
    <row r="742" spans="1:146" ht="16.5" customHeight="1">
      <c r="A742" s="1"/>
      <c r="B742" s="308"/>
      <c r="C742" s="309"/>
      <c r="D742" s="17"/>
      <c r="E742" s="278"/>
      <c r="F742" s="17"/>
      <c r="G742" s="18"/>
      <c r="H742" s="17"/>
      <c r="I742" s="17"/>
      <c r="J742" s="17"/>
      <c r="K742" s="19"/>
      <c r="L742" s="19"/>
      <c r="M742" s="19"/>
      <c r="N742" s="19"/>
      <c r="O742" s="71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</row>
    <row r="743" spans="1:146" ht="16.5" customHeight="1">
      <c r="A743" s="1"/>
      <c r="B743" s="308"/>
      <c r="C743" s="309"/>
      <c r="D743" s="17"/>
      <c r="E743" s="278"/>
      <c r="F743" s="17"/>
      <c r="G743" s="18"/>
      <c r="H743" s="17"/>
      <c r="I743" s="17"/>
      <c r="J743" s="17"/>
      <c r="K743" s="19"/>
      <c r="L743" s="19"/>
      <c r="M743" s="19"/>
      <c r="N743" s="19"/>
      <c r="O743" s="71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</row>
    <row r="744" spans="1:146" ht="16.5" customHeight="1">
      <c r="A744" s="1"/>
      <c r="B744" s="308"/>
      <c r="C744" s="309"/>
      <c r="D744" s="17"/>
      <c r="E744" s="278"/>
      <c r="F744" s="17"/>
      <c r="G744" s="18"/>
      <c r="H744" s="17"/>
      <c r="I744" s="17"/>
      <c r="J744" s="17"/>
      <c r="K744" s="19"/>
      <c r="L744" s="19"/>
      <c r="M744" s="19"/>
      <c r="N744" s="19"/>
      <c r="O744" s="71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</row>
    <row r="745" spans="1:146" ht="16.5" customHeight="1">
      <c r="A745" s="1"/>
      <c r="B745" s="308"/>
      <c r="C745" s="309"/>
      <c r="D745" s="17"/>
      <c r="E745" s="278"/>
      <c r="F745" s="17"/>
      <c r="G745" s="18"/>
      <c r="H745" s="17"/>
      <c r="I745" s="17"/>
      <c r="J745" s="17"/>
      <c r="K745" s="19"/>
      <c r="L745" s="19"/>
      <c r="M745" s="19"/>
      <c r="N745" s="19"/>
      <c r="O745" s="71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</row>
    <row r="746" spans="1:146" ht="16.5" customHeight="1">
      <c r="A746" s="1"/>
      <c r="B746" s="308"/>
      <c r="C746" s="309"/>
      <c r="D746" s="17"/>
      <c r="E746" s="278"/>
      <c r="F746" s="17"/>
      <c r="G746" s="18"/>
      <c r="H746" s="17"/>
      <c r="I746" s="17"/>
      <c r="J746" s="17"/>
      <c r="K746" s="19"/>
      <c r="L746" s="19"/>
      <c r="M746" s="19"/>
      <c r="N746" s="19"/>
      <c r="O746" s="71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</row>
    <row r="747" spans="1:146" ht="16.5" customHeight="1">
      <c r="A747" s="1"/>
      <c r="B747" s="308"/>
      <c r="C747" s="309"/>
      <c r="D747" s="17"/>
      <c r="E747" s="278"/>
      <c r="F747" s="17"/>
      <c r="G747" s="18"/>
      <c r="H747" s="17"/>
      <c r="I747" s="17"/>
      <c r="J747" s="17"/>
      <c r="K747" s="19"/>
      <c r="L747" s="19"/>
      <c r="M747" s="19"/>
      <c r="N747" s="19"/>
      <c r="O747" s="71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</row>
    <row r="748" spans="1:146" ht="16.5" customHeight="1">
      <c r="A748" s="1"/>
      <c r="B748" s="308"/>
      <c r="C748" s="309"/>
      <c r="D748" s="17"/>
      <c r="E748" s="278"/>
      <c r="F748" s="17"/>
      <c r="G748" s="18"/>
      <c r="H748" s="17"/>
      <c r="I748" s="17"/>
      <c r="J748" s="17"/>
      <c r="K748" s="19"/>
      <c r="L748" s="19"/>
      <c r="M748" s="19"/>
      <c r="N748" s="19"/>
      <c r="O748" s="71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</row>
    <row r="749" spans="1:146" ht="16.5" customHeight="1">
      <c r="A749" s="1"/>
      <c r="B749" s="308"/>
      <c r="C749" s="309"/>
      <c r="D749" s="17"/>
      <c r="E749" s="278"/>
      <c r="F749" s="17"/>
      <c r="G749" s="18"/>
      <c r="H749" s="17"/>
      <c r="I749" s="17"/>
      <c r="J749" s="17"/>
      <c r="K749" s="19"/>
      <c r="L749" s="19"/>
      <c r="M749" s="19"/>
      <c r="N749" s="19"/>
      <c r="O749" s="71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</row>
    <row r="750" spans="1:146" ht="16.5" customHeight="1">
      <c r="A750" s="1"/>
      <c r="B750" s="308"/>
      <c r="C750" s="309"/>
      <c r="D750" s="17"/>
      <c r="E750" s="278"/>
      <c r="F750" s="17"/>
      <c r="G750" s="18"/>
      <c r="H750" s="17"/>
      <c r="I750" s="17"/>
      <c r="J750" s="17"/>
      <c r="K750" s="19"/>
      <c r="L750" s="19"/>
      <c r="M750" s="19"/>
      <c r="N750" s="19"/>
      <c r="O750" s="71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</row>
    <row r="751" spans="1:146" ht="16.5" customHeight="1">
      <c r="A751" s="1"/>
      <c r="B751" s="308"/>
      <c r="C751" s="309"/>
      <c r="D751" s="17"/>
      <c r="E751" s="278"/>
      <c r="F751" s="17"/>
      <c r="G751" s="18"/>
      <c r="H751" s="17"/>
      <c r="I751" s="17"/>
      <c r="J751" s="17"/>
      <c r="K751" s="19"/>
      <c r="L751" s="19"/>
      <c r="M751" s="19"/>
      <c r="N751" s="19"/>
      <c r="O751" s="71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</row>
    <row r="752" spans="1:146" ht="16.5" customHeight="1">
      <c r="A752" s="1"/>
      <c r="B752" s="308"/>
      <c r="C752" s="309"/>
      <c r="D752" s="17"/>
      <c r="E752" s="278"/>
      <c r="F752" s="17"/>
      <c r="G752" s="18"/>
      <c r="H752" s="17"/>
      <c r="I752" s="17"/>
      <c r="J752" s="17"/>
      <c r="K752" s="19"/>
      <c r="L752" s="19"/>
      <c r="M752" s="19"/>
      <c r="N752" s="19"/>
      <c r="O752" s="71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</row>
    <row r="753" spans="1:146" ht="16.5" customHeight="1">
      <c r="A753" s="1"/>
      <c r="B753" s="308"/>
      <c r="C753" s="309"/>
      <c r="D753" s="17"/>
      <c r="E753" s="278"/>
      <c r="F753" s="17"/>
      <c r="G753" s="18"/>
      <c r="H753" s="17"/>
      <c r="I753" s="17"/>
      <c r="J753" s="17"/>
      <c r="K753" s="19"/>
      <c r="L753" s="19"/>
      <c r="M753" s="19"/>
      <c r="N753" s="19"/>
      <c r="O753" s="71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</row>
    <row r="754" spans="1:146" ht="16.5" customHeight="1">
      <c r="A754" s="1"/>
      <c r="B754" s="308"/>
      <c r="C754" s="309"/>
      <c r="D754" s="17"/>
      <c r="E754" s="278"/>
      <c r="F754" s="17"/>
      <c r="G754" s="18"/>
      <c r="H754" s="17"/>
      <c r="I754" s="17"/>
      <c r="J754" s="17"/>
      <c r="K754" s="19"/>
      <c r="L754" s="19"/>
      <c r="M754" s="19"/>
      <c r="N754" s="19"/>
      <c r="O754" s="71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</row>
    <row r="755" spans="1:146" ht="16.5" customHeight="1">
      <c r="A755" s="1"/>
      <c r="B755" s="308"/>
      <c r="C755" s="309"/>
      <c r="D755" s="17"/>
      <c r="E755" s="278"/>
      <c r="F755" s="17"/>
      <c r="G755" s="18"/>
      <c r="H755" s="17"/>
      <c r="I755" s="17"/>
      <c r="J755" s="17"/>
      <c r="K755" s="19"/>
      <c r="L755" s="19"/>
      <c r="M755" s="19"/>
      <c r="N755" s="19"/>
      <c r="O755" s="71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</row>
    <row r="756" spans="1:146" ht="16.5" customHeight="1">
      <c r="A756" s="1"/>
      <c r="B756" s="308"/>
      <c r="C756" s="309"/>
      <c r="D756" s="17"/>
      <c r="E756" s="278"/>
      <c r="F756" s="17"/>
      <c r="G756" s="18"/>
      <c r="H756" s="17"/>
      <c r="I756" s="17"/>
      <c r="J756" s="17"/>
      <c r="K756" s="19"/>
      <c r="L756" s="19"/>
      <c r="M756" s="19"/>
      <c r="N756" s="19"/>
      <c r="O756" s="71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</row>
    <row r="757" spans="1:146" ht="16.5" customHeight="1">
      <c r="A757" s="1"/>
      <c r="B757" s="308"/>
      <c r="C757" s="309"/>
      <c r="D757" s="17"/>
      <c r="E757" s="278"/>
      <c r="F757" s="17"/>
      <c r="G757" s="18"/>
      <c r="H757" s="17"/>
      <c r="I757" s="17"/>
      <c r="J757" s="17"/>
      <c r="K757" s="19"/>
      <c r="L757" s="19"/>
      <c r="M757" s="19"/>
      <c r="N757" s="19"/>
      <c r="O757" s="71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</row>
    <row r="758" spans="1:146" ht="16.5" customHeight="1">
      <c r="A758" s="1"/>
      <c r="B758" s="308"/>
      <c r="C758" s="309"/>
      <c r="D758" s="17"/>
      <c r="E758" s="278"/>
      <c r="F758" s="17"/>
      <c r="G758" s="18"/>
      <c r="H758" s="17"/>
      <c r="I758" s="17"/>
      <c r="J758" s="17"/>
      <c r="K758" s="19"/>
      <c r="L758" s="19"/>
      <c r="M758" s="19"/>
      <c r="N758" s="19"/>
      <c r="O758" s="71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</row>
    <row r="759" spans="1:146" ht="16.5" customHeight="1">
      <c r="A759" s="1"/>
      <c r="B759" s="308"/>
      <c r="C759" s="309"/>
      <c r="D759" s="17"/>
      <c r="E759" s="278"/>
      <c r="F759" s="17"/>
      <c r="G759" s="18"/>
      <c r="H759" s="17"/>
      <c r="I759" s="17"/>
      <c r="J759" s="17"/>
      <c r="K759" s="19"/>
      <c r="L759" s="19"/>
      <c r="M759" s="19"/>
      <c r="N759" s="19"/>
      <c r="O759" s="71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</row>
    <row r="760" spans="1:146" ht="16.5" customHeight="1">
      <c r="A760" s="1"/>
      <c r="B760" s="308"/>
      <c r="C760" s="309"/>
      <c r="D760" s="17"/>
      <c r="E760" s="278"/>
      <c r="F760" s="17"/>
      <c r="G760" s="18"/>
      <c r="H760" s="17"/>
      <c r="I760" s="17"/>
      <c r="J760" s="17"/>
      <c r="K760" s="19"/>
      <c r="L760" s="19"/>
      <c r="M760" s="19"/>
      <c r="N760" s="19"/>
      <c r="O760" s="71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</row>
    <row r="761" spans="1:146" ht="16.5" customHeight="1">
      <c r="A761" s="1"/>
      <c r="B761" s="308"/>
      <c r="C761" s="309"/>
      <c r="D761" s="17"/>
      <c r="E761" s="278"/>
      <c r="F761" s="17"/>
      <c r="G761" s="18"/>
      <c r="H761" s="17"/>
      <c r="I761" s="17"/>
      <c r="J761" s="17"/>
      <c r="K761" s="19"/>
      <c r="L761" s="19"/>
      <c r="M761" s="19"/>
      <c r="N761" s="19"/>
      <c r="O761" s="71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</row>
    <row r="762" spans="1:146" ht="16.5" customHeight="1">
      <c r="A762" s="1"/>
      <c r="B762" s="308"/>
      <c r="C762" s="309"/>
      <c r="D762" s="17"/>
      <c r="E762" s="278"/>
      <c r="F762" s="17"/>
      <c r="G762" s="18"/>
      <c r="H762" s="17"/>
      <c r="I762" s="17"/>
      <c r="J762" s="17"/>
      <c r="K762" s="19"/>
      <c r="L762" s="19"/>
      <c r="M762" s="19"/>
      <c r="N762" s="19"/>
      <c r="O762" s="71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</row>
    <row r="763" spans="1:146" ht="16.5" customHeight="1">
      <c r="A763" s="1"/>
      <c r="B763" s="308"/>
      <c r="C763" s="309"/>
      <c r="D763" s="17"/>
      <c r="E763" s="278"/>
      <c r="F763" s="17"/>
      <c r="G763" s="18"/>
      <c r="H763" s="17"/>
      <c r="I763" s="17"/>
      <c r="J763" s="17"/>
      <c r="K763" s="19"/>
      <c r="L763" s="19"/>
      <c r="M763" s="19"/>
      <c r="N763" s="19"/>
      <c r="O763" s="71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</row>
    <row r="764" spans="1:146" ht="16.5" customHeight="1">
      <c r="A764" s="1"/>
      <c r="B764" s="308"/>
      <c r="C764" s="309"/>
      <c r="D764" s="17"/>
      <c r="E764" s="278"/>
      <c r="F764" s="17"/>
      <c r="G764" s="18"/>
      <c r="H764" s="17"/>
      <c r="I764" s="17"/>
      <c r="J764" s="17"/>
      <c r="K764" s="19"/>
      <c r="L764" s="19"/>
      <c r="M764" s="19"/>
      <c r="N764" s="19"/>
      <c r="O764" s="71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</row>
    <row r="765" spans="1:146" ht="16.5" customHeight="1">
      <c r="A765" s="1"/>
      <c r="B765" s="308"/>
      <c r="C765" s="309"/>
      <c r="D765" s="17"/>
      <c r="E765" s="278"/>
      <c r="F765" s="17"/>
      <c r="G765" s="18"/>
      <c r="H765" s="17"/>
      <c r="I765" s="17"/>
      <c r="J765" s="17"/>
      <c r="K765" s="19"/>
      <c r="L765" s="19"/>
      <c r="M765" s="19"/>
      <c r="N765" s="19"/>
      <c r="O765" s="71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</row>
    <row r="766" spans="1:146" ht="16.5" customHeight="1">
      <c r="A766" s="1"/>
      <c r="B766" s="308"/>
      <c r="C766" s="309"/>
      <c r="D766" s="17"/>
      <c r="E766" s="278"/>
      <c r="F766" s="17"/>
      <c r="G766" s="18"/>
      <c r="H766" s="17"/>
      <c r="I766" s="17"/>
      <c r="J766" s="17"/>
      <c r="K766" s="19"/>
      <c r="L766" s="19"/>
      <c r="M766" s="19"/>
      <c r="N766" s="19"/>
      <c r="O766" s="71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</row>
    <row r="767" spans="1:146" ht="16.5" customHeight="1">
      <c r="A767" s="1"/>
      <c r="B767" s="308"/>
      <c r="C767" s="309"/>
      <c r="D767" s="17"/>
      <c r="E767" s="278"/>
      <c r="F767" s="17"/>
      <c r="G767" s="18"/>
      <c r="H767" s="17"/>
      <c r="I767" s="17"/>
      <c r="J767" s="17"/>
      <c r="K767" s="19"/>
      <c r="L767" s="19"/>
      <c r="M767" s="19"/>
      <c r="N767" s="19"/>
      <c r="O767" s="71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</row>
    <row r="768" spans="1:146" ht="16.5" customHeight="1">
      <c r="A768" s="1"/>
      <c r="B768" s="308"/>
      <c r="C768" s="309"/>
      <c r="D768" s="17"/>
      <c r="E768" s="278"/>
      <c r="F768" s="17"/>
      <c r="G768" s="18"/>
      <c r="H768" s="17"/>
      <c r="I768" s="17"/>
      <c r="J768" s="17"/>
      <c r="K768" s="19"/>
      <c r="L768" s="19"/>
      <c r="M768" s="19"/>
      <c r="N768" s="19"/>
      <c r="O768" s="71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</row>
    <row r="769" spans="1:146" ht="16.5" customHeight="1">
      <c r="A769" s="1"/>
      <c r="B769" s="308"/>
      <c r="C769" s="309"/>
      <c r="D769" s="17"/>
      <c r="E769" s="278"/>
      <c r="F769" s="17"/>
      <c r="G769" s="18"/>
      <c r="H769" s="17"/>
      <c r="I769" s="17"/>
      <c r="J769" s="17"/>
      <c r="K769" s="19"/>
      <c r="L769" s="19"/>
      <c r="M769" s="19"/>
      <c r="N769" s="19"/>
      <c r="O769" s="71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</row>
    <row r="770" spans="1:146" ht="16.5" customHeight="1">
      <c r="A770" s="1"/>
      <c r="B770" s="308"/>
      <c r="C770" s="309"/>
      <c r="D770" s="17"/>
      <c r="E770" s="278"/>
      <c r="F770" s="17"/>
      <c r="G770" s="18"/>
      <c r="H770" s="17"/>
      <c r="I770" s="17"/>
      <c r="J770" s="17"/>
      <c r="K770" s="19"/>
      <c r="L770" s="19"/>
      <c r="M770" s="19"/>
      <c r="N770" s="19"/>
      <c r="O770" s="71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</row>
    <row r="771" spans="1:146" ht="16.5" customHeight="1">
      <c r="A771" s="1"/>
      <c r="B771" s="308"/>
      <c r="C771" s="309"/>
      <c r="D771" s="17"/>
      <c r="E771" s="278"/>
      <c r="F771" s="17"/>
      <c r="G771" s="18"/>
      <c r="H771" s="17"/>
      <c r="I771" s="17"/>
      <c r="J771" s="17"/>
      <c r="K771" s="19"/>
      <c r="L771" s="19"/>
      <c r="M771" s="19"/>
      <c r="N771" s="19"/>
      <c r="O771" s="71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</row>
    <row r="772" spans="1:146" ht="16.5" customHeight="1">
      <c r="A772" s="1"/>
      <c r="B772" s="308"/>
      <c r="C772" s="309"/>
      <c r="D772" s="17"/>
      <c r="E772" s="278"/>
      <c r="F772" s="17"/>
      <c r="G772" s="18"/>
      <c r="H772" s="17"/>
      <c r="I772" s="17"/>
      <c r="J772" s="17"/>
      <c r="K772" s="19"/>
      <c r="L772" s="19"/>
      <c r="M772" s="19"/>
      <c r="N772" s="19"/>
      <c r="O772" s="71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</row>
    <row r="773" spans="1:146" ht="16.5" customHeight="1">
      <c r="A773" s="1"/>
      <c r="B773" s="308"/>
      <c r="C773" s="309"/>
      <c r="D773" s="17"/>
      <c r="E773" s="278"/>
      <c r="F773" s="17"/>
      <c r="G773" s="18"/>
      <c r="H773" s="17"/>
      <c r="I773" s="17"/>
      <c r="J773" s="17"/>
      <c r="K773" s="19"/>
      <c r="L773" s="19"/>
      <c r="M773" s="19"/>
      <c r="N773" s="19"/>
      <c r="O773" s="71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</row>
    <row r="774" spans="1:146" ht="16.5" customHeight="1">
      <c r="A774" s="1"/>
      <c r="B774" s="308"/>
      <c r="C774" s="309"/>
      <c r="D774" s="17"/>
      <c r="E774" s="278"/>
      <c r="F774" s="17"/>
      <c r="G774" s="18"/>
      <c r="H774" s="17"/>
      <c r="I774" s="17"/>
      <c r="J774" s="17"/>
      <c r="K774" s="19"/>
      <c r="L774" s="19"/>
      <c r="M774" s="19"/>
      <c r="N774" s="19"/>
      <c r="O774" s="71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</row>
    <row r="775" spans="1:146" ht="16.5" customHeight="1">
      <c r="A775" s="1"/>
      <c r="B775" s="308"/>
      <c r="C775" s="309"/>
      <c r="D775" s="17"/>
      <c r="E775" s="278"/>
      <c r="F775" s="17"/>
      <c r="G775" s="18"/>
      <c r="H775" s="17"/>
      <c r="I775" s="17"/>
      <c r="J775" s="17"/>
      <c r="K775" s="19"/>
      <c r="L775" s="19"/>
      <c r="M775" s="19"/>
      <c r="N775" s="19"/>
      <c r="O775" s="71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</row>
    <row r="776" spans="1:146" ht="16.5" customHeight="1">
      <c r="A776" s="1"/>
      <c r="B776" s="308"/>
      <c r="C776" s="309"/>
      <c r="D776" s="17"/>
      <c r="E776" s="278"/>
      <c r="F776" s="17"/>
      <c r="G776" s="18"/>
      <c r="H776" s="17"/>
      <c r="I776" s="17"/>
      <c r="J776" s="17"/>
      <c r="K776" s="19"/>
      <c r="L776" s="19"/>
      <c r="M776" s="19"/>
      <c r="N776" s="19"/>
      <c r="O776" s="71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</row>
    <row r="777" spans="1:146" ht="16.5" customHeight="1">
      <c r="A777" s="1"/>
      <c r="B777" s="308"/>
      <c r="C777" s="309"/>
      <c r="D777" s="17"/>
      <c r="E777" s="278"/>
      <c r="F777" s="17"/>
      <c r="G777" s="18"/>
      <c r="H777" s="17"/>
      <c r="I777" s="17"/>
      <c r="J777" s="17"/>
      <c r="K777" s="19"/>
      <c r="L777" s="19"/>
      <c r="M777" s="19"/>
      <c r="N777" s="19"/>
      <c r="O777" s="71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</row>
    <row r="778" spans="1:146" ht="16.5" customHeight="1">
      <c r="A778" s="1"/>
      <c r="B778" s="308"/>
      <c r="C778" s="309"/>
      <c r="D778" s="17"/>
      <c r="E778" s="278"/>
      <c r="F778" s="17"/>
      <c r="G778" s="18"/>
      <c r="H778" s="17"/>
      <c r="I778" s="17"/>
      <c r="J778" s="17"/>
      <c r="K778" s="19"/>
      <c r="L778" s="19"/>
      <c r="M778" s="19"/>
      <c r="N778" s="19"/>
      <c r="O778" s="71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</row>
    <row r="779" spans="1:146" ht="16.5" customHeight="1">
      <c r="A779" s="1"/>
      <c r="B779" s="308"/>
      <c r="C779" s="309"/>
      <c r="D779" s="17"/>
      <c r="E779" s="278"/>
      <c r="F779" s="17"/>
      <c r="G779" s="18"/>
      <c r="H779" s="17"/>
      <c r="I779" s="17"/>
      <c r="J779" s="17"/>
      <c r="K779" s="19"/>
      <c r="L779" s="19"/>
      <c r="M779" s="19"/>
      <c r="N779" s="19"/>
      <c r="O779" s="71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</row>
    <row r="780" spans="1:146" ht="16.5" customHeight="1">
      <c r="A780" s="1"/>
      <c r="B780" s="308"/>
      <c r="C780" s="309"/>
      <c r="D780" s="17"/>
      <c r="E780" s="278"/>
      <c r="F780" s="17"/>
      <c r="G780" s="18"/>
      <c r="H780" s="17"/>
      <c r="I780" s="17"/>
      <c r="J780" s="17"/>
      <c r="K780" s="19"/>
      <c r="L780" s="19"/>
      <c r="M780" s="19"/>
      <c r="N780" s="19"/>
      <c r="O780" s="71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</row>
    <row r="781" spans="1:146" ht="16.5" customHeight="1">
      <c r="A781" s="1"/>
      <c r="B781" s="308"/>
      <c r="C781" s="309"/>
      <c r="D781" s="17"/>
      <c r="E781" s="278"/>
      <c r="F781" s="17"/>
      <c r="G781" s="18"/>
      <c r="H781" s="17"/>
      <c r="I781" s="17"/>
      <c r="J781" s="17"/>
      <c r="K781" s="19"/>
      <c r="L781" s="19"/>
      <c r="M781" s="19"/>
      <c r="N781" s="19"/>
      <c r="O781" s="71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</row>
    <row r="782" spans="1:146" ht="16.5" customHeight="1">
      <c r="A782" s="1"/>
      <c r="B782" s="308"/>
      <c r="C782" s="309"/>
      <c r="D782" s="17"/>
      <c r="E782" s="278"/>
      <c r="F782" s="17"/>
      <c r="G782" s="18"/>
      <c r="H782" s="17"/>
      <c r="I782" s="17"/>
      <c r="J782" s="17"/>
      <c r="K782" s="19"/>
      <c r="L782" s="19"/>
      <c r="M782" s="19"/>
      <c r="N782" s="19"/>
      <c r="O782" s="71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</row>
    <row r="783" spans="1:146" ht="16.5" customHeight="1">
      <c r="A783" s="1"/>
      <c r="B783" s="308"/>
      <c r="C783" s="309"/>
      <c r="D783" s="17"/>
      <c r="E783" s="278"/>
      <c r="F783" s="17"/>
      <c r="G783" s="18"/>
      <c r="H783" s="17"/>
      <c r="I783" s="17"/>
      <c r="J783" s="17"/>
      <c r="K783" s="19"/>
      <c r="L783" s="19"/>
      <c r="M783" s="19"/>
      <c r="N783" s="19"/>
      <c r="O783" s="71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</row>
    <row r="784" spans="1:146" ht="16.5" customHeight="1">
      <c r="A784" s="1"/>
      <c r="B784" s="308"/>
      <c r="C784" s="309"/>
      <c r="D784" s="17"/>
      <c r="E784" s="278"/>
      <c r="F784" s="17"/>
      <c r="G784" s="18"/>
      <c r="H784" s="17"/>
      <c r="I784" s="17"/>
      <c r="J784" s="17"/>
      <c r="K784" s="19"/>
      <c r="L784" s="19"/>
      <c r="M784" s="19"/>
      <c r="N784" s="19"/>
      <c r="O784" s="71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</row>
    <row r="785" spans="1:146" ht="16.5" customHeight="1">
      <c r="A785" s="1"/>
      <c r="B785" s="308"/>
      <c r="C785" s="309"/>
      <c r="D785" s="17"/>
      <c r="E785" s="278"/>
      <c r="F785" s="17"/>
      <c r="G785" s="18"/>
      <c r="H785" s="17"/>
      <c r="I785" s="17"/>
      <c r="J785" s="17"/>
      <c r="K785" s="19"/>
      <c r="L785" s="19"/>
      <c r="M785" s="19"/>
      <c r="N785" s="19"/>
      <c r="O785" s="71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</row>
    <row r="786" spans="1:146" ht="16.5" customHeight="1">
      <c r="A786" s="1"/>
      <c r="B786" s="308"/>
      <c r="C786" s="309"/>
      <c r="D786" s="17"/>
      <c r="E786" s="278"/>
      <c r="F786" s="17"/>
      <c r="G786" s="18"/>
      <c r="H786" s="17"/>
      <c r="I786" s="17"/>
      <c r="J786" s="17"/>
      <c r="K786" s="19"/>
      <c r="L786" s="19"/>
      <c r="M786" s="19"/>
      <c r="N786" s="19"/>
      <c r="O786" s="71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</row>
    <row r="787" spans="1:146" ht="16.5" customHeight="1">
      <c r="A787" s="1"/>
      <c r="B787" s="308"/>
      <c r="C787" s="309"/>
      <c r="D787" s="17"/>
      <c r="E787" s="278"/>
      <c r="F787" s="17"/>
      <c r="G787" s="18"/>
      <c r="H787" s="17"/>
      <c r="I787" s="17"/>
      <c r="J787" s="17"/>
      <c r="K787" s="19"/>
      <c r="L787" s="19"/>
      <c r="M787" s="19"/>
      <c r="N787" s="19"/>
      <c r="O787" s="71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</row>
    <row r="788" spans="1:146" ht="16.5" customHeight="1">
      <c r="A788" s="1"/>
      <c r="B788" s="308"/>
      <c r="C788" s="309"/>
      <c r="D788" s="17"/>
      <c r="E788" s="278"/>
      <c r="F788" s="17"/>
      <c r="G788" s="18"/>
      <c r="H788" s="17"/>
      <c r="I788" s="17"/>
      <c r="J788" s="17"/>
      <c r="K788" s="19"/>
      <c r="L788" s="19"/>
      <c r="M788" s="19"/>
      <c r="N788" s="19"/>
      <c r="O788" s="71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</row>
    <row r="789" spans="1:146" ht="16.5" customHeight="1">
      <c r="A789" s="1"/>
      <c r="B789" s="308"/>
      <c r="C789" s="309"/>
      <c r="D789" s="17"/>
      <c r="E789" s="278"/>
      <c r="F789" s="17"/>
      <c r="G789" s="18"/>
      <c r="H789" s="17"/>
      <c r="I789" s="17"/>
      <c r="J789" s="17"/>
      <c r="K789" s="19"/>
      <c r="L789" s="19"/>
      <c r="M789" s="19"/>
      <c r="N789" s="19"/>
      <c r="O789" s="71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</row>
    <row r="790" spans="1:146" ht="16.5" customHeight="1">
      <c r="A790" s="1"/>
      <c r="B790" s="308"/>
      <c r="C790" s="309"/>
      <c r="D790" s="17"/>
      <c r="E790" s="278"/>
      <c r="F790" s="17"/>
      <c r="G790" s="18"/>
      <c r="H790" s="17"/>
      <c r="I790" s="17"/>
      <c r="J790" s="17"/>
      <c r="K790" s="19"/>
      <c r="L790" s="19"/>
      <c r="M790" s="19"/>
      <c r="N790" s="19"/>
      <c r="O790" s="71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</row>
    <row r="791" spans="1:146" ht="16.5" customHeight="1">
      <c r="A791" s="1"/>
      <c r="B791" s="308"/>
      <c r="C791" s="309"/>
      <c r="D791" s="17"/>
      <c r="E791" s="278"/>
      <c r="F791" s="17"/>
      <c r="G791" s="18"/>
      <c r="H791" s="17"/>
      <c r="I791" s="17"/>
      <c r="J791" s="17"/>
      <c r="K791" s="19"/>
      <c r="L791" s="19"/>
      <c r="M791" s="19"/>
      <c r="N791" s="19"/>
      <c r="O791" s="71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</row>
    <row r="792" spans="1:146" ht="16.5" customHeight="1">
      <c r="A792" s="1"/>
      <c r="B792" s="308"/>
      <c r="C792" s="309"/>
      <c r="D792" s="17"/>
      <c r="E792" s="278"/>
      <c r="F792" s="17"/>
      <c r="G792" s="18"/>
      <c r="H792" s="17"/>
      <c r="I792" s="17"/>
      <c r="J792" s="17"/>
      <c r="K792" s="19"/>
      <c r="L792" s="19"/>
      <c r="M792" s="19"/>
      <c r="N792" s="19"/>
      <c r="O792" s="71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</row>
    <row r="793" spans="1:146" ht="16.5" customHeight="1">
      <c r="A793" s="1"/>
      <c r="B793" s="308"/>
      <c r="C793" s="309"/>
      <c r="D793" s="17"/>
      <c r="E793" s="278"/>
      <c r="F793" s="17"/>
      <c r="G793" s="18"/>
      <c r="H793" s="17"/>
      <c r="I793" s="17"/>
      <c r="J793" s="17"/>
      <c r="K793" s="19"/>
      <c r="L793" s="19"/>
      <c r="M793" s="19"/>
      <c r="N793" s="19"/>
      <c r="O793" s="71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</row>
    <row r="794" spans="1:146" ht="16.5" customHeight="1">
      <c r="A794" s="1"/>
      <c r="B794" s="308"/>
      <c r="C794" s="309"/>
      <c r="D794" s="17"/>
      <c r="E794" s="278"/>
      <c r="F794" s="17"/>
      <c r="G794" s="18"/>
      <c r="H794" s="17"/>
      <c r="I794" s="17"/>
      <c r="J794" s="17"/>
      <c r="K794" s="19"/>
      <c r="L794" s="19"/>
      <c r="M794" s="19"/>
      <c r="N794" s="19"/>
      <c r="O794" s="71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</row>
    <row r="795" spans="1:146" ht="16.5" customHeight="1">
      <c r="A795" s="1"/>
      <c r="B795" s="308"/>
      <c r="C795" s="309"/>
      <c r="D795" s="17"/>
      <c r="E795" s="278"/>
      <c r="F795" s="17"/>
      <c r="G795" s="18"/>
      <c r="H795" s="17"/>
      <c r="I795" s="17"/>
      <c r="J795" s="17"/>
      <c r="K795" s="19"/>
      <c r="L795" s="19"/>
      <c r="M795" s="19"/>
      <c r="N795" s="19"/>
      <c r="O795" s="71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</row>
    <row r="796" spans="1:146" ht="16.5" customHeight="1">
      <c r="A796" s="1"/>
      <c r="B796" s="308"/>
      <c r="C796" s="309"/>
      <c r="D796" s="17"/>
      <c r="E796" s="278"/>
      <c r="F796" s="17"/>
      <c r="G796" s="18"/>
      <c r="H796" s="17"/>
      <c r="I796" s="17"/>
      <c r="J796" s="17"/>
      <c r="K796" s="19"/>
      <c r="L796" s="19"/>
      <c r="M796" s="19"/>
      <c r="N796" s="19"/>
      <c r="O796" s="71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</row>
    <row r="797" spans="1:146" ht="16.5" customHeight="1">
      <c r="A797" s="1"/>
      <c r="B797" s="308"/>
      <c r="C797" s="309"/>
      <c r="D797" s="17"/>
      <c r="E797" s="278"/>
      <c r="F797" s="17"/>
      <c r="G797" s="18"/>
      <c r="H797" s="17"/>
      <c r="I797" s="17"/>
      <c r="J797" s="17"/>
      <c r="K797" s="19"/>
      <c r="L797" s="19"/>
      <c r="M797" s="19"/>
      <c r="N797" s="19"/>
      <c r="O797" s="71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</row>
    <row r="798" spans="1:146" ht="16.5" customHeight="1">
      <c r="A798" s="1"/>
      <c r="B798" s="308"/>
      <c r="C798" s="309"/>
      <c r="D798" s="17"/>
      <c r="E798" s="278"/>
      <c r="F798" s="17"/>
      <c r="G798" s="18"/>
      <c r="H798" s="17"/>
      <c r="I798" s="17"/>
      <c r="J798" s="17"/>
      <c r="K798" s="19"/>
      <c r="L798" s="19"/>
      <c r="M798" s="19"/>
      <c r="N798" s="19"/>
      <c r="O798" s="71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</row>
    <row r="799" spans="1:146" ht="16.5" customHeight="1">
      <c r="A799" s="1"/>
      <c r="B799" s="308"/>
      <c r="C799" s="309"/>
      <c r="D799" s="17"/>
      <c r="E799" s="278"/>
      <c r="F799" s="17"/>
      <c r="G799" s="18"/>
      <c r="H799" s="17"/>
      <c r="I799" s="17"/>
      <c r="J799" s="17"/>
      <c r="K799" s="19"/>
      <c r="L799" s="19"/>
      <c r="M799" s="19"/>
      <c r="N799" s="19"/>
      <c r="O799" s="71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</row>
    <row r="800" spans="1:146" ht="16.5" customHeight="1">
      <c r="A800" s="1"/>
      <c r="B800" s="308"/>
      <c r="C800" s="309"/>
      <c r="D800" s="17"/>
      <c r="E800" s="278"/>
      <c r="F800" s="17"/>
      <c r="G800" s="18"/>
      <c r="H800" s="17"/>
      <c r="I800" s="17"/>
      <c r="J800" s="17"/>
      <c r="K800" s="19"/>
      <c r="L800" s="19"/>
      <c r="M800" s="19"/>
      <c r="N800" s="19"/>
      <c r="O800" s="71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</row>
    <row r="801" spans="1:146" ht="16.5" customHeight="1">
      <c r="A801" s="1"/>
      <c r="B801" s="308"/>
      <c r="C801" s="309"/>
      <c r="D801" s="17"/>
      <c r="E801" s="278"/>
      <c r="F801" s="17"/>
      <c r="G801" s="18"/>
      <c r="H801" s="17"/>
      <c r="I801" s="17"/>
      <c r="J801" s="17"/>
      <c r="K801" s="19"/>
      <c r="L801" s="19"/>
      <c r="M801" s="19"/>
      <c r="N801" s="19"/>
      <c r="O801" s="71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</row>
    <row r="802" spans="1:146" ht="16.5" customHeight="1">
      <c r="A802" s="1"/>
      <c r="B802" s="308"/>
      <c r="C802" s="309"/>
      <c r="D802" s="17"/>
      <c r="E802" s="278"/>
      <c r="F802" s="17"/>
      <c r="G802" s="18"/>
      <c r="H802" s="17"/>
      <c r="I802" s="17"/>
      <c r="J802" s="17"/>
      <c r="K802" s="19"/>
      <c r="L802" s="19"/>
      <c r="M802" s="19"/>
      <c r="N802" s="19"/>
      <c r="O802" s="71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</row>
    <row r="803" spans="1:146" ht="16.5" customHeight="1">
      <c r="A803" s="1"/>
      <c r="B803" s="308"/>
      <c r="C803" s="309"/>
      <c r="D803" s="17"/>
      <c r="E803" s="278"/>
      <c r="F803" s="17"/>
      <c r="G803" s="18"/>
      <c r="H803" s="17"/>
      <c r="I803" s="17"/>
      <c r="J803" s="17"/>
      <c r="K803" s="19"/>
      <c r="L803" s="19"/>
      <c r="M803" s="19"/>
      <c r="N803" s="19"/>
      <c r="O803" s="71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</row>
    <row r="804" spans="1:146" ht="16.5" customHeight="1">
      <c r="A804" s="1"/>
      <c r="B804" s="308"/>
      <c r="C804" s="309"/>
      <c r="D804" s="17"/>
      <c r="E804" s="278"/>
      <c r="F804" s="17"/>
      <c r="G804" s="18"/>
      <c r="H804" s="17"/>
      <c r="I804" s="17"/>
      <c r="J804" s="17"/>
      <c r="K804" s="19"/>
      <c r="L804" s="19"/>
      <c r="M804" s="19"/>
      <c r="N804" s="19"/>
      <c r="O804" s="71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</row>
    <row r="805" spans="1:146" ht="16.5" customHeight="1">
      <c r="A805" s="1"/>
      <c r="B805" s="308"/>
      <c r="C805" s="309"/>
      <c r="D805" s="17"/>
      <c r="E805" s="278"/>
      <c r="F805" s="17"/>
      <c r="G805" s="18"/>
      <c r="H805" s="17"/>
      <c r="I805" s="17"/>
      <c r="J805" s="17"/>
      <c r="K805" s="19"/>
      <c r="L805" s="19"/>
      <c r="M805" s="19"/>
      <c r="N805" s="19"/>
      <c r="O805" s="71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</row>
    <row r="806" spans="1:146" ht="16.5" customHeight="1">
      <c r="A806" s="1"/>
      <c r="B806" s="308"/>
      <c r="C806" s="309"/>
      <c r="D806" s="17"/>
      <c r="E806" s="278"/>
      <c r="F806" s="17"/>
      <c r="G806" s="18"/>
      <c r="H806" s="17"/>
      <c r="I806" s="17"/>
      <c r="J806" s="17"/>
      <c r="K806" s="19"/>
      <c r="L806" s="19"/>
      <c r="M806" s="19"/>
      <c r="N806" s="19"/>
      <c r="O806" s="71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</row>
    <row r="807" spans="1:146" ht="16.5" customHeight="1">
      <c r="A807" s="1"/>
      <c r="B807" s="308"/>
      <c r="C807" s="309"/>
      <c r="D807" s="17"/>
      <c r="E807" s="278"/>
      <c r="F807" s="17"/>
      <c r="G807" s="18"/>
      <c r="H807" s="17"/>
      <c r="I807" s="17"/>
      <c r="J807" s="17"/>
      <c r="K807" s="19"/>
      <c r="L807" s="19"/>
      <c r="M807" s="19"/>
      <c r="N807" s="19"/>
      <c r="O807" s="71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</row>
    <row r="808" spans="1:146" ht="16.5" customHeight="1">
      <c r="A808" s="1"/>
      <c r="B808" s="308"/>
      <c r="C808" s="309"/>
      <c r="D808" s="17"/>
      <c r="E808" s="278"/>
      <c r="F808" s="17"/>
      <c r="G808" s="18"/>
      <c r="H808" s="17"/>
      <c r="I808" s="17"/>
      <c r="J808" s="17"/>
      <c r="K808" s="19"/>
      <c r="L808" s="19"/>
      <c r="M808" s="19"/>
      <c r="N808" s="19"/>
      <c r="O808" s="71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</row>
    <row r="809" spans="1:146" ht="16.5" customHeight="1">
      <c r="A809" s="1"/>
      <c r="B809" s="308"/>
      <c r="C809" s="309"/>
      <c r="D809" s="17"/>
      <c r="E809" s="278"/>
      <c r="F809" s="17"/>
      <c r="G809" s="18"/>
      <c r="H809" s="17"/>
      <c r="I809" s="17"/>
      <c r="J809" s="17"/>
      <c r="K809" s="19"/>
      <c r="L809" s="19"/>
      <c r="M809" s="19"/>
      <c r="N809" s="19"/>
      <c r="O809" s="71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</row>
    <row r="810" spans="1:146" ht="16.5" customHeight="1">
      <c r="A810" s="1"/>
      <c r="B810" s="308"/>
      <c r="C810" s="309"/>
      <c r="D810" s="17"/>
      <c r="E810" s="278"/>
      <c r="F810" s="17"/>
      <c r="G810" s="18"/>
      <c r="H810" s="17"/>
      <c r="I810" s="17"/>
      <c r="J810" s="17"/>
      <c r="K810" s="19"/>
      <c r="L810" s="19"/>
      <c r="M810" s="19"/>
      <c r="N810" s="19"/>
      <c r="O810" s="71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</row>
    <row r="811" spans="1:146" ht="16.5" customHeight="1">
      <c r="A811" s="1"/>
      <c r="B811" s="308"/>
      <c r="C811" s="309"/>
      <c r="D811" s="17"/>
      <c r="E811" s="278"/>
      <c r="F811" s="17"/>
      <c r="G811" s="18"/>
      <c r="H811" s="17"/>
      <c r="I811" s="17"/>
      <c r="J811" s="17"/>
      <c r="K811" s="19"/>
      <c r="L811" s="19"/>
      <c r="M811" s="19"/>
      <c r="N811" s="19"/>
      <c r="O811" s="71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</row>
    <row r="812" spans="1:146" ht="16.5" customHeight="1">
      <c r="A812" s="1"/>
      <c r="B812" s="308"/>
      <c r="C812" s="309"/>
      <c r="D812" s="17"/>
      <c r="E812" s="278"/>
      <c r="F812" s="17"/>
      <c r="G812" s="18"/>
      <c r="H812" s="17"/>
      <c r="I812" s="17"/>
      <c r="J812" s="17"/>
      <c r="K812" s="19"/>
      <c r="L812" s="19"/>
      <c r="M812" s="19"/>
      <c r="N812" s="19"/>
      <c r="O812" s="71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</row>
    <row r="813" spans="1:146" ht="16.5" customHeight="1">
      <c r="A813" s="1"/>
      <c r="B813" s="308"/>
      <c r="C813" s="309"/>
      <c r="D813" s="17"/>
      <c r="E813" s="278"/>
      <c r="F813" s="17"/>
      <c r="G813" s="18"/>
      <c r="H813" s="17"/>
      <c r="I813" s="17"/>
      <c r="J813" s="17"/>
      <c r="K813" s="19"/>
      <c r="L813" s="19"/>
      <c r="M813" s="19"/>
      <c r="N813" s="19"/>
      <c r="O813" s="71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</row>
    <row r="814" spans="1:146" ht="16.5" customHeight="1">
      <c r="A814" s="1"/>
      <c r="B814" s="308"/>
      <c r="C814" s="309"/>
      <c r="D814" s="17"/>
      <c r="E814" s="278"/>
      <c r="F814" s="17"/>
      <c r="G814" s="18"/>
      <c r="H814" s="17"/>
      <c r="I814" s="17"/>
      <c r="J814" s="17"/>
      <c r="K814" s="19"/>
      <c r="L814" s="19"/>
      <c r="M814" s="19"/>
      <c r="N814" s="19"/>
      <c r="O814" s="71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</row>
    <row r="815" spans="1:146" ht="16.5" customHeight="1">
      <c r="A815" s="1"/>
      <c r="B815" s="308"/>
      <c r="C815" s="309"/>
      <c r="D815" s="17"/>
      <c r="E815" s="278"/>
      <c r="F815" s="17"/>
      <c r="G815" s="18"/>
      <c r="H815" s="17"/>
      <c r="I815" s="17"/>
      <c r="J815" s="17"/>
      <c r="K815" s="19"/>
      <c r="L815" s="19"/>
      <c r="M815" s="19"/>
      <c r="N815" s="19"/>
      <c r="O815" s="71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</row>
    <row r="816" spans="1:146" ht="16.5" customHeight="1">
      <c r="A816" s="1"/>
      <c r="B816" s="308"/>
      <c r="C816" s="309"/>
      <c r="D816" s="17"/>
      <c r="E816" s="278"/>
      <c r="F816" s="17"/>
      <c r="G816" s="18"/>
      <c r="H816" s="17"/>
      <c r="I816" s="17"/>
      <c r="J816" s="17"/>
      <c r="K816" s="19"/>
      <c r="L816" s="19"/>
      <c r="M816" s="19"/>
      <c r="N816" s="19"/>
      <c r="O816" s="71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</row>
    <row r="817" spans="1:146" ht="16.5" customHeight="1">
      <c r="A817" s="1"/>
      <c r="B817" s="308"/>
      <c r="C817" s="309"/>
      <c r="D817" s="17"/>
      <c r="E817" s="278"/>
      <c r="F817" s="17"/>
      <c r="G817" s="18"/>
      <c r="H817" s="17"/>
      <c r="I817" s="17"/>
      <c r="J817" s="17"/>
      <c r="K817" s="19"/>
      <c r="L817" s="19"/>
      <c r="M817" s="19"/>
      <c r="N817" s="19"/>
      <c r="O817" s="71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</row>
    <row r="818" spans="1:146" ht="16.5" customHeight="1">
      <c r="A818" s="1"/>
      <c r="B818" s="308"/>
      <c r="C818" s="309"/>
      <c r="D818" s="17"/>
      <c r="E818" s="278"/>
      <c r="F818" s="17"/>
      <c r="G818" s="18"/>
      <c r="H818" s="17"/>
      <c r="I818" s="17"/>
      <c r="J818" s="17"/>
      <c r="K818" s="19"/>
      <c r="L818" s="19"/>
      <c r="M818" s="19"/>
      <c r="N818" s="19"/>
      <c r="O818" s="71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</row>
    <row r="819" spans="1:146" ht="16.5" customHeight="1">
      <c r="A819" s="1"/>
      <c r="B819" s="308"/>
      <c r="C819" s="309"/>
      <c r="D819" s="17"/>
      <c r="E819" s="278"/>
      <c r="F819" s="17"/>
      <c r="G819" s="18"/>
      <c r="H819" s="17"/>
      <c r="I819" s="17"/>
      <c r="J819" s="17"/>
      <c r="K819" s="19"/>
      <c r="L819" s="19"/>
      <c r="M819" s="19"/>
      <c r="N819" s="19"/>
      <c r="O819" s="71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</row>
    <row r="820" spans="1:146" ht="16.5" customHeight="1">
      <c r="A820" s="1"/>
      <c r="B820" s="308"/>
      <c r="C820" s="309"/>
      <c r="D820" s="17"/>
      <c r="E820" s="278"/>
      <c r="F820" s="17"/>
      <c r="G820" s="18"/>
      <c r="H820" s="17"/>
      <c r="I820" s="17"/>
      <c r="J820" s="17"/>
      <c r="K820" s="19"/>
      <c r="L820" s="19"/>
      <c r="M820" s="19"/>
      <c r="N820" s="19"/>
      <c r="O820" s="71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</row>
    <row r="821" spans="1:146" ht="16.5" customHeight="1">
      <c r="A821" s="1"/>
      <c r="B821" s="308"/>
      <c r="C821" s="309"/>
      <c r="D821" s="17"/>
      <c r="E821" s="278"/>
      <c r="F821" s="17"/>
      <c r="G821" s="18"/>
      <c r="H821" s="17"/>
      <c r="I821" s="17"/>
      <c r="J821" s="17"/>
      <c r="K821" s="19"/>
      <c r="L821" s="19"/>
      <c r="M821" s="19"/>
      <c r="N821" s="19"/>
      <c r="O821" s="71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</row>
    <row r="822" spans="1:146" ht="16.5" customHeight="1">
      <c r="A822" s="1"/>
      <c r="B822" s="308"/>
      <c r="C822" s="309"/>
      <c r="D822" s="17"/>
      <c r="E822" s="278"/>
      <c r="F822" s="17"/>
      <c r="G822" s="18"/>
      <c r="H822" s="17"/>
      <c r="I822" s="17"/>
      <c r="J822" s="17"/>
      <c r="K822" s="19"/>
      <c r="L822" s="19"/>
      <c r="M822" s="19"/>
      <c r="N822" s="19"/>
      <c r="O822" s="71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</row>
    <row r="823" spans="1:146" ht="16.5" customHeight="1">
      <c r="A823" s="1"/>
      <c r="B823" s="308"/>
      <c r="C823" s="309"/>
      <c r="D823" s="17"/>
      <c r="E823" s="278"/>
      <c r="F823" s="17"/>
      <c r="G823" s="18"/>
      <c r="H823" s="17"/>
      <c r="I823" s="17"/>
      <c r="J823" s="17"/>
      <c r="K823" s="19"/>
      <c r="L823" s="19"/>
      <c r="M823" s="19"/>
      <c r="N823" s="19"/>
      <c r="O823" s="71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</row>
    <row r="824" spans="1:146" ht="16.5" customHeight="1">
      <c r="A824" s="1"/>
      <c r="B824" s="308"/>
      <c r="C824" s="309"/>
      <c r="D824" s="17"/>
      <c r="E824" s="278"/>
      <c r="F824" s="17"/>
      <c r="G824" s="18"/>
      <c r="H824" s="17"/>
      <c r="I824" s="17"/>
      <c r="J824" s="17"/>
      <c r="K824" s="19"/>
      <c r="L824" s="19"/>
      <c r="M824" s="19"/>
      <c r="N824" s="19"/>
      <c r="O824" s="71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</row>
    <row r="825" spans="1:146" ht="16.5" customHeight="1">
      <c r="A825" s="1"/>
      <c r="B825" s="308"/>
      <c r="C825" s="309"/>
      <c r="D825" s="17"/>
      <c r="E825" s="278"/>
      <c r="F825" s="17"/>
      <c r="G825" s="18"/>
      <c r="H825" s="17"/>
      <c r="I825" s="17"/>
      <c r="J825" s="17"/>
      <c r="K825" s="19"/>
      <c r="L825" s="19"/>
      <c r="M825" s="19"/>
      <c r="N825" s="19"/>
      <c r="O825" s="71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</row>
    <row r="826" spans="1:146" ht="16.5" customHeight="1">
      <c r="A826" s="1"/>
      <c r="B826" s="308"/>
      <c r="C826" s="309"/>
      <c r="D826" s="17"/>
      <c r="E826" s="278"/>
      <c r="F826" s="17"/>
      <c r="G826" s="18"/>
      <c r="H826" s="17"/>
      <c r="I826" s="17"/>
      <c r="J826" s="17"/>
      <c r="K826" s="19"/>
      <c r="L826" s="19"/>
      <c r="M826" s="19"/>
      <c r="N826" s="19"/>
      <c r="O826" s="71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</row>
    <row r="827" spans="1:146" ht="16.5" customHeight="1">
      <c r="A827" s="1"/>
      <c r="B827" s="308"/>
      <c r="C827" s="309"/>
      <c r="D827" s="17"/>
      <c r="E827" s="278"/>
      <c r="F827" s="17"/>
      <c r="G827" s="18"/>
      <c r="H827" s="17"/>
      <c r="I827" s="17"/>
      <c r="J827" s="17"/>
      <c r="K827" s="19"/>
      <c r="L827" s="19"/>
      <c r="M827" s="19"/>
      <c r="N827" s="19"/>
      <c r="O827" s="71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</row>
    <row r="828" spans="1:146" ht="16.5" customHeight="1">
      <c r="A828" s="1"/>
      <c r="B828" s="308"/>
      <c r="C828" s="309"/>
      <c r="D828" s="17"/>
      <c r="E828" s="278"/>
      <c r="F828" s="17"/>
      <c r="G828" s="18"/>
      <c r="H828" s="17"/>
      <c r="I828" s="17"/>
      <c r="J828" s="17"/>
      <c r="K828" s="19"/>
      <c r="L828" s="19"/>
      <c r="M828" s="19"/>
      <c r="N828" s="19"/>
      <c r="O828" s="71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</row>
    <row r="829" spans="1:146" ht="16.5" customHeight="1">
      <c r="A829" s="1"/>
      <c r="B829" s="308"/>
      <c r="C829" s="309"/>
      <c r="D829" s="17"/>
      <c r="E829" s="278"/>
      <c r="F829" s="17"/>
      <c r="G829" s="18"/>
      <c r="H829" s="17"/>
      <c r="I829" s="17"/>
      <c r="J829" s="17"/>
      <c r="K829" s="19"/>
      <c r="L829" s="19"/>
      <c r="M829" s="19"/>
      <c r="N829" s="19"/>
      <c r="O829" s="71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</row>
    <row r="830" spans="1:146" ht="16.5" customHeight="1">
      <c r="A830" s="1"/>
      <c r="B830" s="308"/>
      <c r="C830" s="309"/>
      <c r="D830" s="17"/>
      <c r="E830" s="278"/>
      <c r="F830" s="17"/>
      <c r="G830" s="18"/>
      <c r="H830" s="17"/>
      <c r="I830" s="17"/>
      <c r="J830" s="17"/>
      <c r="K830" s="19"/>
      <c r="L830" s="19"/>
      <c r="M830" s="19"/>
      <c r="N830" s="19"/>
      <c r="O830" s="71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</row>
    <row r="831" spans="1:146" ht="16.5" customHeight="1">
      <c r="A831" s="1"/>
      <c r="B831" s="308"/>
      <c r="C831" s="309"/>
      <c r="D831" s="17"/>
      <c r="E831" s="278"/>
      <c r="F831" s="17"/>
      <c r="G831" s="18"/>
      <c r="H831" s="17"/>
      <c r="I831" s="17"/>
      <c r="J831" s="17"/>
      <c r="K831" s="19"/>
      <c r="L831" s="19"/>
      <c r="M831" s="19"/>
      <c r="N831" s="19"/>
      <c r="O831" s="71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</row>
    <row r="832" spans="1:146" ht="16.5" customHeight="1">
      <c r="A832" s="1"/>
      <c r="B832" s="308"/>
      <c r="C832" s="309"/>
      <c r="D832" s="17"/>
      <c r="E832" s="278"/>
      <c r="F832" s="17"/>
      <c r="G832" s="18"/>
      <c r="H832" s="17"/>
      <c r="I832" s="17"/>
      <c r="J832" s="17"/>
      <c r="K832" s="19"/>
      <c r="L832" s="19"/>
      <c r="M832" s="19"/>
      <c r="N832" s="19"/>
      <c r="O832" s="71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</row>
    <row r="833" spans="1:146" ht="16.5" customHeight="1">
      <c r="A833" s="1"/>
      <c r="B833" s="308"/>
      <c r="C833" s="309"/>
      <c r="D833" s="17"/>
      <c r="E833" s="278"/>
      <c r="F833" s="17"/>
      <c r="G833" s="18"/>
      <c r="H833" s="17"/>
      <c r="I833" s="17"/>
      <c r="J833" s="17"/>
      <c r="K833" s="19"/>
      <c r="L833" s="19"/>
      <c r="M833" s="19"/>
      <c r="N833" s="19"/>
      <c r="O833" s="71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</row>
    <row r="834" spans="1:146" ht="16.5" customHeight="1">
      <c r="A834" s="1"/>
      <c r="B834" s="308"/>
      <c r="C834" s="309"/>
      <c r="D834" s="17"/>
      <c r="E834" s="278"/>
      <c r="F834" s="17"/>
      <c r="G834" s="18"/>
      <c r="H834" s="17"/>
      <c r="I834" s="17"/>
      <c r="J834" s="17"/>
      <c r="K834" s="19"/>
      <c r="L834" s="19"/>
      <c r="M834" s="19"/>
      <c r="N834" s="19"/>
      <c r="O834" s="71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</row>
    <row r="835" spans="1:146" ht="16.5" customHeight="1">
      <c r="A835" s="1"/>
      <c r="B835" s="308"/>
      <c r="C835" s="309"/>
      <c r="D835" s="17"/>
      <c r="E835" s="278"/>
      <c r="F835" s="17"/>
      <c r="G835" s="18"/>
      <c r="H835" s="17"/>
      <c r="I835" s="17"/>
      <c r="J835" s="17"/>
      <c r="K835" s="19"/>
      <c r="L835" s="19"/>
      <c r="M835" s="19"/>
      <c r="N835" s="19"/>
      <c r="O835" s="71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</row>
    <row r="836" spans="1:146" ht="16.5" customHeight="1">
      <c r="A836" s="1"/>
      <c r="B836" s="308"/>
      <c r="C836" s="309"/>
      <c r="D836" s="17"/>
      <c r="E836" s="278"/>
      <c r="F836" s="17"/>
      <c r="G836" s="18"/>
      <c r="H836" s="17"/>
      <c r="I836" s="17"/>
      <c r="J836" s="17"/>
      <c r="K836" s="19"/>
      <c r="L836" s="19"/>
      <c r="M836" s="19"/>
      <c r="N836" s="19"/>
      <c r="O836" s="71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</row>
    <row r="837" spans="1:146" ht="16.5" customHeight="1">
      <c r="A837" s="1"/>
      <c r="B837" s="308"/>
      <c r="C837" s="309"/>
      <c r="D837" s="17"/>
      <c r="E837" s="278"/>
      <c r="F837" s="17"/>
      <c r="G837" s="18"/>
      <c r="H837" s="17"/>
      <c r="I837" s="17"/>
      <c r="J837" s="17"/>
      <c r="K837" s="19"/>
      <c r="L837" s="19"/>
      <c r="M837" s="19"/>
      <c r="N837" s="19"/>
      <c r="O837" s="71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</row>
    <row r="838" spans="1:146" ht="16.5" customHeight="1">
      <c r="A838" s="1"/>
      <c r="B838" s="308"/>
      <c r="C838" s="309"/>
      <c r="D838" s="17"/>
      <c r="E838" s="278"/>
      <c r="F838" s="17"/>
      <c r="G838" s="18"/>
      <c r="H838" s="17"/>
      <c r="I838" s="17"/>
      <c r="J838" s="17"/>
      <c r="K838" s="19"/>
      <c r="L838" s="19"/>
      <c r="M838" s="19"/>
      <c r="N838" s="19"/>
      <c r="O838" s="71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</row>
    <row r="839" spans="1:146" ht="16.5" customHeight="1">
      <c r="A839" s="1"/>
      <c r="B839" s="308"/>
      <c r="C839" s="309"/>
      <c r="D839" s="17"/>
      <c r="E839" s="278"/>
      <c r="F839" s="17"/>
      <c r="G839" s="18"/>
      <c r="H839" s="17"/>
      <c r="I839" s="17"/>
      <c r="J839" s="17"/>
      <c r="K839" s="19"/>
      <c r="L839" s="19"/>
      <c r="M839" s="19"/>
      <c r="N839" s="19"/>
      <c r="O839" s="71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</row>
    <row r="840" spans="1:146" ht="16.5" customHeight="1">
      <c r="A840" s="1"/>
      <c r="B840" s="308"/>
      <c r="C840" s="309"/>
      <c r="D840" s="17"/>
      <c r="E840" s="278"/>
      <c r="F840" s="17"/>
      <c r="G840" s="18"/>
      <c r="H840" s="17"/>
      <c r="I840" s="17"/>
      <c r="J840" s="17"/>
      <c r="K840" s="19"/>
      <c r="L840" s="19"/>
      <c r="M840" s="19"/>
      <c r="N840" s="19"/>
      <c r="O840" s="71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</row>
    <row r="841" spans="1:146" ht="16.5" customHeight="1">
      <c r="A841" s="1"/>
      <c r="B841" s="308"/>
      <c r="C841" s="309"/>
      <c r="D841" s="17"/>
      <c r="E841" s="278"/>
      <c r="F841" s="17"/>
      <c r="G841" s="18"/>
      <c r="H841" s="17"/>
      <c r="I841" s="17"/>
      <c r="J841" s="17"/>
      <c r="K841" s="19"/>
      <c r="L841" s="19"/>
      <c r="M841" s="19"/>
      <c r="N841" s="19"/>
      <c r="O841" s="71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</row>
    <row r="842" spans="1:146" ht="16.5" customHeight="1">
      <c r="A842" s="1"/>
      <c r="B842" s="308"/>
      <c r="C842" s="309"/>
      <c r="D842" s="17"/>
      <c r="E842" s="278"/>
      <c r="F842" s="17"/>
      <c r="G842" s="18"/>
      <c r="H842" s="17"/>
      <c r="I842" s="17"/>
      <c r="J842" s="17"/>
      <c r="K842" s="19"/>
      <c r="L842" s="19"/>
      <c r="M842" s="19"/>
      <c r="N842" s="19"/>
      <c r="O842" s="71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</row>
    <row r="843" spans="1:146" ht="16.5" customHeight="1">
      <c r="A843" s="1"/>
      <c r="B843" s="308"/>
      <c r="C843" s="309"/>
      <c r="D843" s="17"/>
      <c r="E843" s="278"/>
      <c r="F843" s="17"/>
      <c r="G843" s="18"/>
      <c r="H843" s="17"/>
      <c r="I843" s="17"/>
      <c r="J843" s="17"/>
      <c r="K843" s="19"/>
      <c r="L843" s="19"/>
      <c r="M843" s="19"/>
      <c r="N843" s="19"/>
      <c r="O843" s="71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</row>
    <row r="844" spans="1:146" ht="16.5" customHeight="1">
      <c r="A844" s="1"/>
      <c r="B844" s="308"/>
      <c r="C844" s="309"/>
      <c r="D844" s="17"/>
      <c r="E844" s="278"/>
      <c r="F844" s="17"/>
      <c r="G844" s="18"/>
      <c r="H844" s="17"/>
      <c r="I844" s="17"/>
      <c r="J844" s="17"/>
      <c r="K844" s="19"/>
      <c r="L844" s="19"/>
      <c r="M844" s="19"/>
      <c r="N844" s="19"/>
      <c r="O844" s="71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</row>
    <row r="845" spans="1:146" ht="16.5" customHeight="1">
      <c r="A845" s="1"/>
      <c r="B845" s="308"/>
      <c r="C845" s="309"/>
      <c r="D845" s="17"/>
      <c r="E845" s="278"/>
      <c r="F845" s="17"/>
      <c r="G845" s="18"/>
      <c r="H845" s="17"/>
      <c r="I845" s="17"/>
      <c r="J845" s="17"/>
      <c r="K845" s="19"/>
      <c r="L845" s="19"/>
      <c r="M845" s="19"/>
      <c r="N845" s="19"/>
      <c r="O845" s="71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</row>
    <row r="846" spans="1:146" ht="16.5" customHeight="1">
      <c r="A846" s="1"/>
      <c r="B846" s="308"/>
      <c r="C846" s="309"/>
      <c r="D846" s="17"/>
      <c r="E846" s="278"/>
      <c r="F846" s="17"/>
      <c r="G846" s="18"/>
      <c r="H846" s="17"/>
      <c r="I846" s="17"/>
      <c r="J846" s="17"/>
      <c r="K846" s="19"/>
      <c r="L846" s="19"/>
      <c r="M846" s="19"/>
      <c r="N846" s="19"/>
      <c r="O846" s="71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</row>
    <row r="847" spans="1:146" ht="16.5" customHeight="1">
      <c r="A847" s="1"/>
      <c r="B847" s="308"/>
      <c r="C847" s="309"/>
      <c r="D847" s="17"/>
      <c r="E847" s="278"/>
      <c r="F847" s="17"/>
      <c r="G847" s="18"/>
      <c r="H847" s="17"/>
      <c r="I847" s="17"/>
      <c r="J847" s="17"/>
      <c r="K847" s="19"/>
      <c r="L847" s="19"/>
      <c r="M847" s="19"/>
      <c r="N847" s="19"/>
      <c r="O847" s="71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</row>
    <row r="848" spans="1:146" ht="16.5" customHeight="1">
      <c r="A848" s="1"/>
      <c r="B848" s="308"/>
      <c r="C848" s="309"/>
      <c r="D848" s="17"/>
      <c r="E848" s="278"/>
      <c r="F848" s="17"/>
      <c r="G848" s="18"/>
      <c r="H848" s="17"/>
      <c r="I848" s="17"/>
      <c r="J848" s="17"/>
      <c r="K848" s="19"/>
      <c r="L848" s="19"/>
      <c r="M848" s="19"/>
      <c r="N848" s="19"/>
      <c r="O848" s="71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</row>
    <row r="849" spans="1:146" ht="16.5" customHeight="1">
      <c r="A849" s="1"/>
      <c r="B849" s="308"/>
      <c r="C849" s="309"/>
      <c r="D849" s="17"/>
      <c r="E849" s="278"/>
      <c r="F849" s="17"/>
      <c r="G849" s="18"/>
      <c r="H849" s="17"/>
      <c r="I849" s="17"/>
      <c r="J849" s="17"/>
      <c r="K849" s="19"/>
      <c r="L849" s="19"/>
      <c r="M849" s="19"/>
      <c r="N849" s="19"/>
      <c r="O849" s="71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</row>
    <row r="850" spans="1:146" ht="16.5" customHeight="1">
      <c r="A850" s="1"/>
      <c r="B850" s="308"/>
      <c r="C850" s="309"/>
      <c r="D850" s="17"/>
      <c r="E850" s="278"/>
      <c r="F850" s="17"/>
      <c r="G850" s="18"/>
      <c r="H850" s="17"/>
      <c r="I850" s="17"/>
      <c r="J850" s="17"/>
      <c r="K850" s="19"/>
      <c r="L850" s="19"/>
      <c r="M850" s="19"/>
      <c r="N850" s="19"/>
      <c r="O850" s="71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</row>
    <row r="851" spans="1:146" ht="16.5" customHeight="1">
      <c r="A851" s="1"/>
      <c r="B851" s="308"/>
      <c r="C851" s="309"/>
      <c r="D851" s="17"/>
      <c r="E851" s="278"/>
      <c r="F851" s="17"/>
      <c r="G851" s="18"/>
      <c r="H851" s="17"/>
      <c r="I851" s="17"/>
      <c r="J851" s="17"/>
      <c r="K851" s="19"/>
      <c r="L851" s="19"/>
      <c r="M851" s="19"/>
      <c r="N851" s="19"/>
      <c r="O851" s="71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</row>
    <row r="852" spans="1:146" ht="16.5" customHeight="1">
      <c r="A852" s="1"/>
      <c r="B852" s="308"/>
      <c r="C852" s="309"/>
      <c r="D852" s="17"/>
      <c r="E852" s="278"/>
      <c r="F852" s="17"/>
      <c r="G852" s="18"/>
      <c r="H852" s="17"/>
      <c r="I852" s="17"/>
      <c r="J852" s="17"/>
      <c r="K852" s="19"/>
      <c r="L852" s="19"/>
      <c r="M852" s="19"/>
      <c r="N852" s="19"/>
      <c r="O852" s="71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</row>
    <row r="853" spans="1:146" ht="16.5" customHeight="1">
      <c r="A853" s="1"/>
      <c r="B853" s="308"/>
      <c r="C853" s="309"/>
      <c r="D853" s="17"/>
      <c r="E853" s="278"/>
      <c r="F853" s="17"/>
      <c r="G853" s="18"/>
      <c r="H853" s="17"/>
      <c r="I853" s="17"/>
      <c r="J853" s="17"/>
      <c r="K853" s="19"/>
      <c r="L853" s="19"/>
      <c r="M853" s="19"/>
      <c r="N853" s="19"/>
      <c r="O853" s="71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</row>
    <row r="854" spans="1:146" ht="16.5" customHeight="1">
      <c r="A854" s="1"/>
      <c r="B854" s="308"/>
      <c r="C854" s="309"/>
      <c r="D854" s="17"/>
      <c r="E854" s="278"/>
      <c r="F854" s="17"/>
      <c r="G854" s="18"/>
      <c r="H854" s="17"/>
      <c r="I854" s="17"/>
      <c r="J854" s="17"/>
      <c r="K854" s="19"/>
      <c r="L854" s="19"/>
      <c r="M854" s="19"/>
      <c r="N854" s="19"/>
      <c r="O854" s="71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</row>
    <row r="855" spans="1:146" ht="16.5" customHeight="1">
      <c r="A855" s="1"/>
      <c r="B855" s="308"/>
      <c r="C855" s="309"/>
      <c r="D855" s="17"/>
      <c r="E855" s="278"/>
      <c r="F855" s="17"/>
      <c r="G855" s="18"/>
      <c r="H855" s="17"/>
      <c r="I855" s="17"/>
      <c r="J855" s="17"/>
      <c r="K855" s="19"/>
      <c r="L855" s="19"/>
      <c r="M855" s="19"/>
      <c r="N855" s="19"/>
      <c r="O855" s="71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</row>
    <row r="856" spans="1:146" ht="16.5" customHeight="1">
      <c r="A856" s="1"/>
      <c r="B856" s="308"/>
      <c r="C856" s="309"/>
      <c r="D856" s="17"/>
      <c r="E856" s="278"/>
      <c r="F856" s="17"/>
      <c r="G856" s="18"/>
      <c r="H856" s="17"/>
      <c r="I856" s="17"/>
      <c r="J856" s="17"/>
      <c r="K856" s="19"/>
      <c r="L856" s="19"/>
      <c r="M856" s="19"/>
      <c r="N856" s="19"/>
      <c r="O856" s="71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</row>
    <row r="857" spans="1:146" ht="16.5" customHeight="1">
      <c r="A857" s="1"/>
      <c r="B857" s="308"/>
      <c r="C857" s="309"/>
      <c r="D857" s="17"/>
      <c r="E857" s="278"/>
      <c r="F857" s="17"/>
      <c r="G857" s="18"/>
      <c r="H857" s="17"/>
      <c r="I857" s="17"/>
      <c r="J857" s="17"/>
      <c r="K857" s="19"/>
      <c r="L857" s="19"/>
      <c r="M857" s="19"/>
      <c r="N857" s="19"/>
      <c r="O857" s="71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</row>
    <row r="858" spans="1:146" ht="16.5" customHeight="1">
      <c r="A858" s="1"/>
      <c r="B858" s="308"/>
      <c r="C858" s="309"/>
      <c r="D858" s="17"/>
      <c r="E858" s="278"/>
      <c r="F858" s="17"/>
      <c r="G858" s="18"/>
      <c r="H858" s="17"/>
      <c r="I858" s="17"/>
      <c r="J858" s="17"/>
      <c r="K858" s="19"/>
      <c r="L858" s="19"/>
      <c r="M858" s="19"/>
      <c r="N858" s="19"/>
      <c r="O858" s="71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</row>
    <row r="859" spans="1:146" ht="16.5" customHeight="1">
      <c r="A859" s="1"/>
      <c r="B859" s="308"/>
      <c r="C859" s="309"/>
      <c r="D859" s="17"/>
      <c r="E859" s="278"/>
      <c r="F859" s="17"/>
      <c r="G859" s="18"/>
      <c r="H859" s="17"/>
      <c r="I859" s="17"/>
      <c r="J859" s="17"/>
      <c r="K859" s="19"/>
      <c r="L859" s="19"/>
      <c r="M859" s="19"/>
      <c r="N859" s="19"/>
      <c r="O859" s="71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</row>
    <row r="860" spans="1:146" ht="16.5" customHeight="1">
      <c r="A860" s="1"/>
      <c r="B860" s="308"/>
      <c r="C860" s="309"/>
      <c r="D860" s="17"/>
      <c r="E860" s="278"/>
      <c r="F860" s="17"/>
      <c r="G860" s="18"/>
      <c r="H860" s="17"/>
      <c r="I860" s="17"/>
      <c r="J860" s="17"/>
      <c r="K860" s="19"/>
      <c r="L860" s="19"/>
      <c r="M860" s="19"/>
      <c r="N860" s="19"/>
      <c r="O860" s="71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</row>
    <row r="861" spans="1:146" ht="16.5" customHeight="1">
      <c r="A861" s="1"/>
      <c r="B861" s="308"/>
      <c r="C861" s="309"/>
      <c r="D861" s="17"/>
      <c r="E861" s="278"/>
      <c r="F861" s="17"/>
      <c r="G861" s="18"/>
      <c r="H861" s="17"/>
      <c r="I861" s="17"/>
      <c r="J861" s="17"/>
      <c r="K861" s="19"/>
      <c r="L861" s="19"/>
      <c r="M861" s="19"/>
      <c r="N861" s="19"/>
      <c r="O861" s="71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</row>
    <row r="862" spans="1:146" ht="16.5" customHeight="1">
      <c r="A862" s="1"/>
      <c r="B862" s="308"/>
      <c r="C862" s="309"/>
      <c r="D862" s="17"/>
      <c r="E862" s="278"/>
      <c r="F862" s="17"/>
      <c r="G862" s="18"/>
      <c r="H862" s="17"/>
      <c r="I862" s="17"/>
      <c r="J862" s="17"/>
      <c r="K862" s="19"/>
      <c r="L862" s="19"/>
      <c r="M862" s="19"/>
      <c r="N862" s="19"/>
      <c r="O862" s="71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</row>
    <row r="863" spans="1:146" ht="16.5" customHeight="1">
      <c r="A863" s="1"/>
      <c r="B863" s="308"/>
      <c r="C863" s="309"/>
      <c r="D863" s="17"/>
      <c r="E863" s="278"/>
      <c r="F863" s="17"/>
      <c r="G863" s="18"/>
      <c r="H863" s="17"/>
      <c r="I863" s="17"/>
      <c r="J863" s="17"/>
      <c r="K863" s="19"/>
      <c r="L863" s="19"/>
      <c r="M863" s="19"/>
      <c r="N863" s="19"/>
      <c r="O863" s="71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</row>
    <row r="864" spans="1:146" ht="16.5" customHeight="1">
      <c r="A864" s="1"/>
      <c r="B864" s="308"/>
      <c r="C864" s="309"/>
      <c r="D864" s="17"/>
      <c r="E864" s="278"/>
      <c r="F864" s="17"/>
      <c r="G864" s="18"/>
      <c r="H864" s="17"/>
      <c r="I864" s="17"/>
      <c r="J864" s="17"/>
      <c r="K864" s="19"/>
      <c r="L864" s="19"/>
      <c r="M864" s="19"/>
      <c r="N864" s="19"/>
      <c r="O864" s="71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</row>
    <row r="865" spans="1:146" ht="16.5" customHeight="1">
      <c r="A865" s="1"/>
      <c r="B865" s="308"/>
      <c r="C865" s="309"/>
      <c r="D865" s="17"/>
      <c r="E865" s="278"/>
      <c r="F865" s="17"/>
      <c r="G865" s="18"/>
      <c r="H865" s="17"/>
      <c r="I865" s="17"/>
      <c r="J865" s="17"/>
      <c r="K865" s="19"/>
      <c r="L865" s="19"/>
      <c r="M865" s="19"/>
      <c r="N865" s="19"/>
      <c r="O865" s="71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</row>
    <row r="866" spans="1:146" ht="16.5" customHeight="1">
      <c r="A866" s="1"/>
      <c r="B866" s="308"/>
      <c r="C866" s="309"/>
      <c r="D866" s="17"/>
      <c r="E866" s="278"/>
      <c r="F866" s="17"/>
      <c r="G866" s="18"/>
      <c r="H866" s="17"/>
      <c r="I866" s="17"/>
      <c r="J866" s="17"/>
      <c r="K866" s="19"/>
      <c r="L866" s="19"/>
      <c r="M866" s="19"/>
      <c r="N866" s="19"/>
      <c r="O866" s="71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</row>
    <row r="867" spans="1:146" ht="16.5" customHeight="1">
      <c r="A867" s="1"/>
      <c r="B867" s="308"/>
      <c r="C867" s="309"/>
      <c r="D867" s="17"/>
      <c r="E867" s="278"/>
      <c r="F867" s="17"/>
      <c r="G867" s="18"/>
      <c r="H867" s="17"/>
      <c r="I867" s="17"/>
      <c r="J867" s="17"/>
      <c r="K867" s="19"/>
      <c r="L867" s="19"/>
      <c r="M867" s="19"/>
      <c r="N867" s="19"/>
      <c r="O867" s="71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</row>
    <row r="868" spans="1:146" ht="16.5" customHeight="1">
      <c r="A868" s="1"/>
      <c r="B868" s="308"/>
      <c r="C868" s="309"/>
      <c r="D868" s="17"/>
      <c r="E868" s="278"/>
      <c r="F868" s="17"/>
      <c r="G868" s="18"/>
      <c r="H868" s="17"/>
      <c r="I868" s="17"/>
      <c r="J868" s="17"/>
      <c r="K868" s="19"/>
      <c r="L868" s="19"/>
      <c r="M868" s="19"/>
      <c r="N868" s="19"/>
      <c r="O868" s="71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</row>
    <row r="869" spans="1:146" ht="16.5" customHeight="1">
      <c r="A869" s="1"/>
      <c r="B869" s="308"/>
      <c r="C869" s="309"/>
      <c r="D869" s="17"/>
      <c r="E869" s="278"/>
      <c r="F869" s="17"/>
      <c r="G869" s="18"/>
      <c r="H869" s="17"/>
      <c r="I869" s="17"/>
      <c r="J869" s="17"/>
      <c r="K869" s="19"/>
      <c r="L869" s="19"/>
      <c r="M869" s="19"/>
      <c r="N869" s="19"/>
      <c r="O869" s="71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</row>
    <row r="870" spans="1:146" ht="16.5" customHeight="1">
      <c r="A870" s="1"/>
      <c r="B870" s="308"/>
      <c r="C870" s="309"/>
      <c r="D870" s="17"/>
      <c r="E870" s="278"/>
      <c r="F870" s="17"/>
      <c r="G870" s="18"/>
      <c r="H870" s="17"/>
      <c r="I870" s="17"/>
      <c r="J870" s="17"/>
      <c r="K870" s="19"/>
      <c r="L870" s="19"/>
      <c r="M870" s="19"/>
      <c r="N870" s="19"/>
      <c r="O870" s="71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</row>
    <row r="871" spans="1:146" ht="16.5" customHeight="1">
      <c r="A871" s="1"/>
      <c r="B871" s="308"/>
      <c r="C871" s="309"/>
      <c r="D871" s="17"/>
      <c r="E871" s="278"/>
      <c r="F871" s="17"/>
      <c r="G871" s="18"/>
      <c r="H871" s="17"/>
      <c r="I871" s="17"/>
      <c r="J871" s="17"/>
      <c r="K871" s="19"/>
      <c r="L871" s="19"/>
      <c r="M871" s="19"/>
      <c r="N871" s="19"/>
      <c r="O871" s="71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</row>
    <row r="872" spans="1:146" ht="16.5" customHeight="1">
      <c r="A872" s="1"/>
      <c r="B872" s="308"/>
      <c r="C872" s="309"/>
      <c r="D872" s="17"/>
      <c r="E872" s="278"/>
      <c r="F872" s="17"/>
      <c r="G872" s="18"/>
      <c r="H872" s="17"/>
      <c r="I872" s="17"/>
      <c r="J872" s="17"/>
      <c r="K872" s="19"/>
      <c r="L872" s="19"/>
      <c r="M872" s="19"/>
      <c r="N872" s="19"/>
      <c r="O872" s="71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</row>
    <row r="873" spans="1:146" ht="16.5" customHeight="1">
      <c r="A873" s="1"/>
      <c r="B873" s="308"/>
      <c r="C873" s="309"/>
      <c r="D873" s="17"/>
      <c r="E873" s="278"/>
      <c r="F873" s="17"/>
      <c r="G873" s="18"/>
      <c r="H873" s="17"/>
      <c r="I873" s="17"/>
      <c r="J873" s="17"/>
      <c r="K873" s="19"/>
      <c r="L873" s="19"/>
      <c r="M873" s="19"/>
      <c r="N873" s="19"/>
      <c r="O873" s="71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</row>
    <row r="874" spans="1:146" ht="16.5" customHeight="1">
      <c r="A874" s="1"/>
      <c r="B874" s="308"/>
      <c r="C874" s="309"/>
      <c r="D874" s="17"/>
      <c r="E874" s="278"/>
      <c r="F874" s="17"/>
      <c r="G874" s="18"/>
      <c r="H874" s="17"/>
      <c r="I874" s="17"/>
      <c r="J874" s="17"/>
      <c r="K874" s="19"/>
      <c r="L874" s="19"/>
      <c r="M874" s="19"/>
      <c r="N874" s="19"/>
      <c r="O874" s="71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</row>
    <row r="875" spans="1:146" ht="16.5" customHeight="1">
      <c r="A875" s="1"/>
      <c r="B875" s="308"/>
      <c r="C875" s="309"/>
      <c r="D875" s="17"/>
      <c r="E875" s="278"/>
      <c r="F875" s="17"/>
      <c r="G875" s="18"/>
      <c r="H875" s="17"/>
      <c r="I875" s="17"/>
      <c r="J875" s="17"/>
      <c r="K875" s="19"/>
      <c r="L875" s="19"/>
      <c r="M875" s="19"/>
      <c r="N875" s="19"/>
      <c r="O875" s="71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</row>
    <row r="876" spans="1:146" ht="16.5" customHeight="1">
      <c r="A876" s="1"/>
      <c r="B876" s="308"/>
      <c r="C876" s="309"/>
      <c r="D876" s="17"/>
      <c r="E876" s="278"/>
      <c r="F876" s="17"/>
      <c r="G876" s="18"/>
      <c r="H876" s="17"/>
      <c r="I876" s="17"/>
      <c r="J876" s="17"/>
      <c r="K876" s="19"/>
      <c r="L876" s="19"/>
      <c r="M876" s="19"/>
      <c r="N876" s="19"/>
      <c r="O876" s="71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</row>
    <row r="877" spans="1:146" ht="16.5" customHeight="1">
      <c r="A877" s="1"/>
      <c r="B877" s="308"/>
      <c r="C877" s="309"/>
      <c r="D877" s="17"/>
      <c r="E877" s="278"/>
      <c r="F877" s="17"/>
      <c r="G877" s="18"/>
      <c r="H877" s="17"/>
      <c r="I877" s="17"/>
      <c r="J877" s="17"/>
      <c r="K877" s="19"/>
      <c r="L877" s="19"/>
      <c r="M877" s="19"/>
      <c r="N877" s="19"/>
      <c r="O877" s="71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</row>
    <row r="878" spans="1:146" ht="16.5" customHeight="1">
      <c r="A878" s="1"/>
      <c r="B878" s="308"/>
      <c r="C878" s="309"/>
      <c r="D878" s="17"/>
      <c r="E878" s="278"/>
      <c r="F878" s="17"/>
      <c r="G878" s="18"/>
      <c r="H878" s="17"/>
      <c r="I878" s="17"/>
      <c r="J878" s="17"/>
      <c r="K878" s="19"/>
      <c r="L878" s="19"/>
      <c r="M878" s="19"/>
      <c r="N878" s="19"/>
      <c r="O878" s="71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</row>
    <row r="879" spans="1:146" ht="16.5" customHeight="1">
      <c r="A879" s="1"/>
      <c r="B879" s="308"/>
      <c r="C879" s="309"/>
      <c r="D879" s="17"/>
      <c r="E879" s="278"/>
      <c r="F879" s="17"/>
      <c r="G879" s="18"/>
      <c r="H879" s="17"/>
      <c r="I879" s="17"/>
      <c r="J879" s="17"/>
      <c r="K879" s="19"/>
      <c r="L879" s="19"/>
      <c r="M879" s="19"/>
      <c r="N879" s="19"/>
      <c r="O879" s="71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</row>
    <row r="880" spans="1:146" ht="16.5" customHeight="1">
      <c r="A880" s="1"/>
      <c r="B880" s="308"/>
      <c r="C880" s="309"/>
      <c r="D880" s="17"/>
      <c r="E880" s="278"/>
      <c r="F880" s="17"/>
      <c r="G880" s="18"/>
      <c r="H880" s="17"/>
      <c r="I880" s="17"/>
      <c r="J880" s="17"/>
      <c r="K880" s="19"/>
      <c r="L880" s="19"/>
      <c r="M880" s="19"/>
      <c r="N880" s="19"/>
      <c r="O880" s="71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</row>
    <row r="881" spans="1:146" ht="16.5" customHeight="1">
      <c r="A881" s="1"/>
      <c r="B881" s="308"/>
      <c r="C881" s="309"/>
      <c r="D881" s="17"/>
      <c r="E881" s="278"/>
      <c r="F881" s="17"/>
      <c r="G881" s="18"/>
      <c r="H881" s="17"/>
      <c r="I881" s="17"/>
      <c r="J881" s="17"/>
      <c r="K881" s="19"/>
      <c r="L881" s="19"/>
      <c r="M881" s="19"/>
      <c r="N881" s="19"/>
      <c r="O881" s="71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</row>
    <row r="882" spans="1:146" ht="16.5" customHeight="1">
      <c r="A882" s="1"/>
      <c r="B882" s="308"/>
      <c r="C882" s="309"/>
      <c r="D882" s="17"/>
      <c r="E882" s="278"/>
      <c r="F882" s="17"/>
      <c r="G882" s="18"/>
      <c r="H882" s="17"/>
      <c r="I882" s="17"/>
      <c r="J882" s="17"/>
      <c r="K882" s="19"/>
      <c r="L882" s="19"/>
      <c r="M882" s="19"/>
      <c r="N882" s="19"/>
      <c r="O882" s="71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</row>
    <row r="883" spans="1:146" ht="16.5" customHeight="1">
      <c r="A883" s="1"/>
      <c r="B883" s="308"/>
      <c r="C883" s="309"/>
      <c r="D883" s="17"/>
      <c r="E883" s="278"/>
      <c r="F883" s="17"/>
      <c r="G883" s="18"/>
      <c r="H883" s="17"/>
      <c r="I883" s="17"/>
      <c r="J883" s="17"/>
      <c r="K883" s="19"/>
      <c r="L883" s="19"/>
      <c r="M883" s="19"/>
      <c r="N883" s="19"/>
      <c r="O883" s="71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</row>
    <row r="884" spans="1:146" ht="16.5" customHeight="1">
      <c r="A884" s="1"/>
      <c r="B884" s="308"/>
      <c r="C884" s="309"/>
      <c r="D884" s="17"/>
      <c r="E884" s="278"/>
      <c r="F884" s="17"/>
      <c r="G884" s="18"/>
      <c r="H884" s="17"/>
      <c r="I884" s="17"/>
      <c r="J884" s="17"/>
      <c r="K884" s="19"/>
      <c r="L884" s="19"/>
      <c r="M884" s="19"/>
      <c r="N884" s="19"/>
      <c r="O884" s="71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</row>
    <row r="885" spans="1:146" ht="16.5" customHeight="1">
      <c r="A885" s="1"/>
      <c r="B885" s="308"/>
      <c r="C885" s="309"/>
      <c r="D885" s="17"/>
      <c r="E885" s="278"/>
      <c r="F885" s="17"/>
      <c r="G885" s="18"/>
      <c r="H885" s="17"/>
      <c r="I885" s="17"/>
      <c r="J885" s="17"/>
      <c r="K885" s="19"/>
      <c r="L885" s="19"/>
      <c r="M885" s="19"/>
      <c r="N885" s="19"/>
      <c r="O885" s="71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</row>
    <row r="886" spans="1:146" ht="16.5" customHeight="1">
      <c r="A886" s="1"/>
      <c r="B886" s="308"/>
      <c r="C886" s="309"/>
      <c r="D886" s="17"/>
      <c r="E886" s="278"/>
      <c r="F886" s="17"/>
      <c r="G886" s="18"/>
      <c r="H886" s="17"/>
      <c r="I886" s="17"/>
      <c r="J886" s="17"/>
      <c r="K886" s="19"/>
      <c r="L886" s="19"/>
      <c r="M886" s="19"/>
      <c r="N886" s="19"/>
      <c r="O886" s="71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</row>
    <row r="887" spans="1:146" ht="16.5" customHeight="1">
      <c r="A887" s="1"/>
      <c r="B887" s="308"/>
      <c r="C887" s="309"/>
      <c r="D887" s="17"/>
      <c r="E887" s="278"/>
      <c r="F887" s="17"/>
      <c r="G887" s="18"/>
      <c r="H887" s="17"/>
      <c r="I887" s="17"/>
      <c r="J887" s="17"/>
      <c r="K887" s="19"/>
      <c r="L887" s="19"/>
      <c r="M887" s="19"/>
      <c r="N887" s="19"/>
      <c r="O887" s="71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</row>
    <row r="888" spans="1:146" ht="16.5" customHeight="1">
      <c r="A888" s="1"/>
      <c r="B888" s="308"/>
      <c r="C888" s="309"/>
      <c r="D888" s="17"/>
      <c r="E888" s="278"/>
      <c r="F888" s="17"/>
      <c r="G888" s="18"/>
      <c r="H888" s="17"/>
      <c r="I888" s="17"/>
      <c r="J888" s="17"/>
      <c r="K888" s="19"/>
      <c r="L888" s="19"/>
      <c r="M888" s="19"/>
      <c r="N888" s="19"/>
      <c r="O888" s="71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</row>
    <row r="889" spans="1:146" ht="16.5" customHeight="1">
      <c r="A889" s="1"/>
      <c r="B889" s="308"/>
      <c r="C889" s="309"/>
      <c r="D889" s="17"/>
      <c r="E889" s="278"/>
      <c r="F889" s="17"/>
      <c r="G889" s="18"/>
      <c r="H889" s="17"/>
      <c r="I889" s="17"/>
      <c r="J889" s="17"/>
      <c r="K889" s="19"/>
      <c r="L889" s="19"/>
      <c r="M889" s="19"/>
      <c r="N889" s="19"/>
      <c r="O889" s="71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</row>
    <row r="890" spans="1:146" ht="16.5" customHeight="1">
      <c r="A890" s="1"/>
      <c r="B890" s="308"/>
      <c r="C890" s="309"/>
      <c r="D890" s="17"/>
      <c r="E890" s="278"/>
      <c r="F890" s="17"/>
      <c r="G890" s="18"/>
      <c r="H890" s="17"/>
      <c r="I890" s="17"/>
      <c r="J890" s="17"/>
      <c r="K890" s="19"/>
      <c r="L890" s="19"/>
      <c r="M890" s="19"/>
      <c r="N890" s="19"/>
      <c r="O890" s="71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</row>
    <row r="891" spans="1:146" ht="16.5" customHeight="1">
      <c r="A891" s="1"/>
      <c r="B891" s="308"/>
      <c r="C891" s="309"/>
      <c r="D891" s="17"/>
      <c r="E891" s="278"/>
      <c r="F891" s="17"/>
      <c r="G891" s="18"/>
      <c r="H891" s="17"/>
      <c r="I891" s="17"/>
      <c r="J891" s="17"/>
      <c r="K891" s="19"/>
      <c r="L891" s="19"/>
      <c r="M891" s="19"/>
      <c r="N891" s="19"/>
      <c r="O891" s="71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</row>
    <row r="892" spans="1:146" ht="16.5" customHeight="1">
      <c r="A892" s="1"/>
      <c r="B892" s="308"/>
      <c r="C892" s="309"/>
      <c r="D892" s="17"/>
      <c r="E892" s="278"/>
      <c r="F892" s="17"/>
      <c r="G892" s="18"/>
      <c r="H892" s="17"/>
      <c r="I892" s="17"/>
      <c r="J892" s="17"/>
      <c r="K892" s="19"/>
      <c r="L892" s="19"/>
      <c r="M892" s="19"/>
      <c r="N892" s="19"/>
      <c r="O892" s="71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</row>
    <row r="893" spans="1:146" ht="16.5" customHeight="1">
      <c r="A893" s="1"/>
      <c r="B893" s="308"/>
      <c r="C893" s="309"/>
      <c r="D893" s="17"/>
      <c r="E893" s="278"/>
      <c r="F893" s="17"/>
      <c r="G893" s="18"/>
      <c r="H893" s="17"/>
      <c r="I893" s="17"/>
      <c r="J893" s="17"/>
      <c r="K893" s="19"/>
      <c r="L893" s="19"/>
      <c r="M893" s="19"/>
      <c r="N893" s="19"/>
      <c r="O893" s="71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</row>
    <row r="894" spans="1:146" ht="16.5" customHeight="1">
      <c r="A894" s="1"/>
      <c r="B894" s="308"/>
      <c r="C894" s="309"/>
      <c r="D894" s="17"/>
      <c r="E894" s="278"/>
      <c r="F894" s="17"/>
      <c r="G894" s="18"/>
      <c r="H894" s="17"/>
      <c r="I894" s="17"/>
      <c r="J894" s="17"/>
      <c r="K894" s="19"/>
      <c r="L894" s="19"/>
      <c r="M894" s="19"/>
      <c r="N894" s="19"/>
      <c r="O894" s="71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</row>
    <row r="895" spans="1:146" ht="16.5" customHeight="1">
      <c r="A895" s="1"/>
      <c r="B895" s="308"/>
      <c r="C895" s="309"/>
      <c r="D895" s="17"/>
      <c r="E895" s="278"/>
      <c r="F895" s="17"/>
      <c r="G895" s="18"/>
      <c r="H895" s="17"/>
      <c r="I895" s="17"/>
      <c r="J895" s="17"/>
      <c r="K895" s="19"/>
      <c r="L895" s="19"/>
      <c r="M895" s="19"/>
      <c r="N895" s="19"/>
      <c r="O895" s="71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</row>
    <row r="896" spans="1:146" ht="16.5" customHeight="1">
      <c r="A896" s="1"/>
      <c r="B896" s="308"/>
      <c r="C896" s="309"/>
      <c r="D896" s="17"/>
      <c r="E896" s="278"/>
      <c r="F896" s="17"/>
      <c r="G896" s="18"/>
      <c r="H896" s="17"/>
      <c r="I896" s="17"/>
      <c r="J896" s="17"/>
      <c r="K896" s="19"/>
      <c r="L896" s="19"/>
      <c r="M896" s="19"/>
      <c r="N896" s="19"/>
      <c r="O896" s="71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</row>
    <row r="897" spans="1:146" ht="16.5" customHeight="1">
      <c r="A897" s="1"/>
      <c r="B897" s="308"/>
      <c r="C897" s="309"/>
      <c r="D897" s="17"/>
      <c r="E897" s="278"/>
      <c r="F897" s="17"/>
      <c r="G897" s="18"/>
      <c r="H897" s="17"/>
      <c r="I897" s="17"/>
      <c r="J897" s="17"/>
      <c r="K897" s="19"/>
      <c r="L897" s="19"/>
      <c r="M897" s="19"/>
      <c r="N897" s="19"/>
      <c r="O897" s="71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</row>
    <row r="898" spans="1:146" ht="16.5" customHeight="1">
      <c r="A898" s="1"/>
      <c r="B898" s="308"/>
      <c r="C898" s="309"/>
      <c r="D898" s="17"/>
      <c r="E898" s="278"/>
      <c r="F898" s="17"/>
      <c r="G898" s="18"/>
      <c r="H898" s="17"/>
      <c r="I898" s="17"/>
      <c r="J898" s="17"/>
      <c r="K898" s="19"/>
      <c r="L898" s="19"/>
      <c r="M898" s="19"/>
      <c r="N898" s="19"/>
      <c r="O898" s="71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</row>
    <row r="899" spans="1:146" ht="16.5" customHeight="1">
      <c r="A899" s="1"/>
      <c r="B899" s="308"/>
      <c r="C899" s="309"/>
      <c r="D899" s="17"/>
      <c r="E899" s="278"/>
      <c r="F899" s="17"/>
      <c r="G899" s="18"/>
      <c r="H899" s="17"/>
      <c r="I899" s="17"/>
      <c r="J899" s="17"/>
      <c r="K899" s="19"/>
      <c r="L899" s="19"/>
      <c r="M899" s="19"/>
      <c r="N899" s="19"/>
      <c r="O899" s="71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</row>
    <row r="900" spans="1:146" ht="16.5" customHeight="1">
      <c r="A900" s="1"/>
      <c r="B900" s="308"/>
      <c r="C900" s="309"/>
      <c r="D900" s="17"/>
      <c r="E900" s="278"/>
      <c r="F900" s="17"/>
      <c r="G900" s="18"/>
      <c r="H900" s="17"/>
      <c r="I900" s="17"/>
      <c r="J900" s="17"/>
      <c r="K900" s="19"/>
      <c r="L900" s="19"/>
      <c r="M900" s="19"/>
      <c r="N900" s="19"/>
      <c r="O900" s="71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</row>
    <row r="901" spans="1:146" ht="16.5" customHeight="1">
      <c r="A901" s="1"/>
      <c r="B901" s="308"/>
      <c r="C901" s="309"/>
      <c r="D901" s="17"/>
      <c r="E901" s="278"/>
      <c r="F901" s="17"/>
      <c r="G901" s="18"/>
      <c r="H901" s="17"/>
      <c r="I901" s="17"/>
      <c r="J901" s="17"/>
      <c r="K901" s="19"/>
      <c r="L901" s="19"/>
      <c r="M901" s="19"/>
      <c r="N901" s="19"/>
      <c r="O901" s="71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</row>
    <row r="902" spans="1:146" ht="16.5" customHeight="1">
      <c r="A902" s="1"/>
      <c r="B902" s="308"/>
      <c r="C902" s="309"/>
      <c r="D902" s="17"/>
      <c r="E902" s="278"/>
      <c r="F902" s="17"/>
      <c r="G902" s="18"/>
      <c r="H902" s="17"/>
      <c r="I902" s="17"/>
      <c r="J902" s="17"/>
      <c r="K902" s="19"/>
      <c r="L902" s="19"/>
      <c r="M902" s="19"/>
      <c r="N902" s="19"/>
      <c r="O902" s="71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</row>
    <row r="903" spans="1:146" ht="16.5" customHeight="1">
      <c r="A903" s="1"/>
      <c r="B903" s="308"/>
      <c r="C903" s="309"/>
      <c r="D903" s="17"/>
      <c r="E903" s="278"/>
      <c r="F903" s="17"/>
      <c r="G903" s="18"/>
      <c r="H903" s="17"/>
      <c r="I903" s="17"/>
      <c r="J903" s="17"/>
      <c r="K903" s="19"/>
      <c r="L903" s="19"/>
      <c r="M903" s="19"/>
      <c r="N903" s="19"/>
      <c r="O903" s="71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</row>
    <row r="904" spans="1:146" ht="16.5" customHeight="1">
      <c r="A904" s="1"/>
      <c r="B904" s="308"/>
      <c r="C904" s="309"/>
      <c r="D904" s="17"/>
      <c r="E904" s="278"/>
      <c r="F904" s="17"/>
      <c r="G904" s="18"/>
      <c r="H904" s="17"/>
      <c r="I904" s="17"/>
      <c r="J904" s="17"/>
      <c r="K904" s="19"/>
      <c r="L904" s="19"/>
      <c r="M904" s="19"/>
      <c r="N904" s="19"/>
      <c r="O904" s="71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</row>
    <row r="905" spans="1:146" ht="16.5" customHeight="1">
      <c r="A905" s="1"/>
      <c r="B905" s="308"/>
      <c r="C905" s="309"/>
      <c r="D905" s="17"/>
      <c r="E905" s="278"/>
      <c r="F905" s="17"/>
      <c r="G905" s="18"/>
      <c r="H905" s="17"/>
      <c r="I905" s="17"/>
      <c r="J905" s="17"/>
      <c r="K905" s="19"/>
      <c r="L905" s="19"/>
      <c r="M905" s="19"/>
      <c r="N905" s="19"/>
      <c r="O905" s="71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</row>
    <row r="906" spans="1:146" ht="16.5" customHeight="1">
      <c r="A906" s="1"/>
      <c r="B906" s="308"/>
      <c r="C906" s="309"/>
      <c r="D906" s="17"/>
      <c r="E906" s="278"/>
      <c r="F906" s="17"/>
      <c r="G906" s="18"/>
      <c r="H906" s="17"/>
      <c r="I906" s="17"/>
      <c r="J906" s="17"/>
      <c r="K906" s="19"/>
      <c r="L906" s="19"/>
      <c r="M906" s="19"/>
      <c r="N906" s="19"/>
      <c r="O906" s="71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</row>
    <row r="907" spans="1:146" ht="16.5" customHeight="1">
      <c r="A907" s="1"/>
      <c r="B907" s="308"/>
      <c r="C907" s="309"/>
      <c r="D907" s="17"/>
      <c r="E907" s="278"/>
      <c r="F907" s="17"/>
      <c r="G907" s="18"/>
      <c r="H907" s="17"/>
      <c r="I907" s="17"/>
      <c r="J907" s="17"/>
      <c r="K907" s="19"/>
      <c r="L907" s="19"/>
      <c r="M907" s="19"/>
      <c r="N907" s="19"/>
      <c r="O907" s="71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</row>
    <row r="908" spans="1:146" ht="16.5" customHeight="1">
      <c r="A908" s="1"/>
      <c r="B908" s="308"/>
      <c r="C908" s="309"/>
      <c r="D908" s="17"/>
      <c r="E908" s="278"/>
      <c r="F908" s="17"/>
      <c r="G908" s="18"/>
      <c r="H908" s="17"/>
      <c r="I908" s="17"/>
      <c r="J908" s="17"/>
      <c r="K908" s="19"/>
      <c r="L908" s="19"/>
      <c r="M908" s="19"/>
      <c r="N908" s="19"/>
      <c r="O908" s="71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</row>
    <row r="909" spans="1:146" ht="16.5" customHeight="1">
      <c r="A909" s="1"/>
      <c r="B909" s="308"/>
      <c r="C909" s="309"/>
      <c r="D909" s="17"/>
      <c r="E909" s="278"/>
      <c r="F909" s="17"/>
      <c r="G909" s="18"/>
      <c r="H909" s="17"/>
      <c r="I909" s="17"/>
      <c r="J909" s="17"/>
      <c r="K909" s="19"/>
      <c r="L909" s="19"/>
      <c r="M909" s="19"/>
      <c r="N909" s="19"/>
      <c r="O909" s="71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</row>
    <row r="910" spans="1:146" ht="16.5" customHeight="1">
      <c r="A910" s="1"/>
      <c r="B910" s="308"/>
      <c r="C910" s="309"/>
      <c r="D910" s="17"/>
      <c r="E910" s="278"/>
      <c r="F910" s="17"/>
      <c r="G910" s="18"/>
      <c r="H910" s="17"/>
      <c r="I910" s="17"/>
      <c r="J910" s="17"/>
      <c r="K910" s="19"/>
      <c r="L910" s="19"/>
      <c r="M910" s="19"/>
      <c r="N910" s="19"/>
      <c r="O910" s="71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</row>
    <row r="911" spans="1:146" ht="16.5" customHeight="1">
      <c r="A911" s="1"/>
      <c r="B911" s="308"/>
      <c r="C911" s="309"/>
      <c r="D911" s="17"/>
      <c r="E911" s="278"/>
      <c r="F911" s="17"/>
      <c r="G911" s="18"/>
      <c r="H911" s="17"/>
      <c r="I911" s="17"/>
      <c r="J911" s="17"/>
      <c r="K911" s="19"/>
      <c r="L911" s="19"/>
      <c r="M911" s="19"/>
      <c r="N911" s="19"/>
      <c r="O911" s="71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</row>
    <row r="912" spans="1:146" ht="16.5" customHeight="1">
      <c r="A912" s="1"/>
      <c r="B912" s="308"/>
      <c r="C912" s="309"/>
      <c r="D912" s="17"/>
      <c r="E912" s="278"/>
      <c r="F912" s="17"/>
      <c r="G912" s="18"/>
      <c r="H912" s="17"/>
      <c r="I912" s="17"/>
      <c r="J912" s="17"/>
      <c r="K912" s="19"/>
      <c r="L912" s="19"/>
      <c r="M912" s="19"/>
      <c r="N912" s="19"/>
      <c r="O912" s="71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</row>
    <row r="913" spans="1:146" ht="16.5" customHeight="1">
      <c r="A913" s="1"/>
      <c r="B913" s="308"/>
      <c r="C913" s="309"/>
      <c r="D913" s="17"/>
      <c r="E913" s="278"/>
      <c r="F913" s="17"/>
      <c r="G913" s="18"/>
      <c r="H913" s="17"/>
      <c r="I913" s="17"/>
      <c r="J913" s="17"/>
      <c r="K913" s="19"/>
      <c r="L913" s="19"/>
      <c r="M913" s="19"/>
      <c r="N913" s="19"/>
      <c r="O913" s="71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</row>
    <row r="914" spans="1:146" ht="16.5" customHeight="1">
      <c r="A914" s="1"/>
      <c r="B914" s="308"/>
      <c r="C914" s="309"/>
      <c r="D914" s="17"/>
      <c r="E914" s="278"/>
      <c r="F914" s="17"/>
      <c r="G914" s="18"/>
      <c r="H914" s="17"/>
      <c r="I914" s="17"/>
      <c r="J914" s="17"/>
      <c r="K914" s="19"/>
      <c r="L914" s="19"/>
      <c r="M914" s="19"/>
      <c r="N914" s="19"/>
      <c r="O914" s="71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</row>
    <row r="915" spans="1:146" ht="16.5" customHeight="1">
      <c r="A915" s="1"/>
      <c r="B915" s="308"/>
      <c r="C915" s="309"/>
      <c r="D915" s="17"/>
      <c r="E915" s="278"/>
      <c r="F915" s="17"/>
      <c r="G915" s="18"/>
      <c r="H915" s="17"/>
      <c r="I915" s="17"/>
      <c r="J915" s="17"/>
      <c r="K915" s="19"/>
      <c r="L915" s="19"/>
      <c r="M915" s="19"/>
      <c r="N915" s="19"/>
      <c r="O915" s="71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</row>
    <row r="916" spans="1:146" ht="16.5" customHeight="1">
      <c r="A916" s="1"/>
      <c r="B916" s="308"/>
      <c r="C916" s="309"/>
      <c r="D916" s="17"/>
      <c r="E916" s="278"/>
      <c r="F916" s="17"/>
      <c r="G916" s="18"/>
      <c r="H916" s="17"/>
      <c r="I916" s="17"/>
      <c r="J916" s="17"/>
      <c r="K916" s="19"/>
      <c r="L916" s="19"/>
      <c r="M916" s="19"/>
      <c r="N916" s="19"/>
      <c r="O916" s="71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</row>
    <row r="917" spans="1:146" ht="16.5" customHeight="1">
      <c r="A917" s="1"/>
      <c r="B917" s="308"/>
      <c r="C917" s="309"/>
      <c r="D917" s="17"/>
      <c r="E917" s="278"/>
      <c r="F917" s="17"/>
      <c r="G917" s="18"/>
      <c r="H917" s="17"/>
      <c r="I917" s="17"/>
      <c r="J917" s="17"/>
      <c r="K917" s="19"/>
      <c r="L917" s="19"/>
      <c r="M917" s="19"/>
      <c r="N917" s="19"/>
      <c r="O917" s="71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</row>
    <row r="918" spans="1:146" ht="16.5" customHeight="1">
      <c r="A918" s="1"/>
      <c r="B918" s="308"/>
      <c r="C918" s="309"/>
      <c r="D918" s="17"/>
      <c r="E918" s="278"/>
      <c r="F918" s="17"/>
      <c r="G918" s="18"/>
      <c r="H918" s="17"/>
      <c r="I918" s="17"/>
      <c r="J918" s="17"/>
      <c r="K918" s="19"/>
      <c r="L918" s="19"/>
      <c r="M918" s="19"/>
      <c r="N918" s="19"/>
      <c r="O918" s="71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</row>
    <row r="919" spans="1:146" ht="16.5" customHeight="1">
      <c r="A919" s="1"/>
      <c r="B919" s="308"/>
      <c r="C919" s="309"/>
      <c r="D919" s="17"/>
      <c r="E919" s="278"/>
      <c r="F919" s="17"/>
      <c r="G919" s="18"/>
      <c r="H919" s="17"/>
      <c r="I919" s="17"/>
      <c r="J919" s="17"/>
      <c r="K919" s="19"/>
      <c r="L919" s="19"/>
      <c r="M919" s="19"/>
      <c r="N919" s="19"/>
      <c r="O919" s="71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</row>
    <row r="920" spans="1:146" ht="16.5" customHeight="1">
      <c r="A920" s="1"/>
      <c r="B920" s="308"/>
      <c r="C920" s="309"/>
      <c r="D920" s="17"/>
      <c r="E920" s="278"/>
      <c r="F920" s="17"/>
      <c r="G920" s="18"/>
      <c r="H920" s="17"/>
      <c r="I920" s="17"/>
      <c r="J920" s="17"/>
      <c r="K920" s="19"/>
      <c r="L920" s="19"/>
      <c r="M920" s="19"/>
      <c r="N920" s="19"/>
      <c r="O920" s="71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</row>
    <row r="921" spans="1:146" ht="16.5" customHeight="1">
      <c r="A921" s="1"/>
      <c r="B921" s="308"/>
      <c r="C921" s="309"/>
      <c r="D921" s="17"/>
      <c r="E921" s="278"/>
      <c r="F921" s="17"/>
      <c r="G921" s="18"/>
      <c r="H921" s="17"/>
      <c r="I921" s="17"/>
      <c r="J921" s="17"/>
      <c r="K921" s="19"/>
      <c r="L921" s="19"/>
      <c r="M921" s="19"/>
      <c r="N921" s="19"/>
      <c r="O921" s="71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</row>
    <row r="922" spans="1:146" ht="16.5" customHeight="1">
      <c r="A922" s="1"/>
      <c r="B922" s="308"/>
      <c r="C922" s="309"/>
      <c r="D922" s="17"/>
      <c r="E922" s="278"/>
      <c r="F922" s="17"/>
      <c r="G922" s="18"/>
      <c r="H922" s="17"/>
      <c r="I922" s="17"/>
      <c r="J922" s="17"/>
      <c r="K922" s="19"/>
      <c r="L922" s="19"/>
      <c r="M922" s="19"/>
      <c r="N922" s="19"/>
      <c r="O922" s="71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</row>
    <row r="923" spans="1:146" ht="16.5" customHeight="1">
      <c r="A923" s="1"/>
      <c r="B923" s="308"/>
      <c r="C923" s="309"/>
      <c r="D923" s="17"/>
      <c r="E923" s="278"/>
      <c r="F923" s="17"/>
      <c r="G923" s="18"/>
      <c r="H923" s="17"/>
      <c r="I923" s="17"/>
      <c r="J923" s="17"/>
      <c r="K923" s="19"/>
      <c r="L923" s="19"/>
      <c r="M923" s="19"/>
      <c r="N923" s="19"/>
      <c r="O923" s="71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</row>
    <row r="924" spans="1:146" ht="16.5" customHeight="1">
      <c r="A924" s="1"/>
      <c r="B924" s="308"/>
      <c r="C924" s="309"/>
      <c r="D924" s="17"/>
      <c r="E924" s="278"/>
      <c r="F924" s="17"/>
      <c r="G924" s="18"/>
      <c r="H924" s="17"/>
      <c r="I924" s="17"/>
      <c r="J924" s="17"/>
      <c r="K924" s="19"/>
      <c r="L924" s="19"/>
      <c r="M924" s="19"/>
      <c r="N924" s="19"/>
      <c r="O924" s="71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</row>
    <row r="925" spans="1:146" ht="16.5" customHeight="1">
      <c r="A925" s="1"/>
      <c r="B925" s="308"/>
      <c r="C925" s="309"/>
      <c r="D925" s="17"/>
      <c r="E925" s="278"/>
      <c r="F925" s="17"/>
      <c r="G925" s="18"/>
      <c r="H925" s="17"/>
      <c r="I925" s="17"/>
      <c r="J925" s="17"/>
      <c r="K925" s="19"/>
      <c r="L925" s="19"/>
      <c r="M925" s="19"/>
      <c r="N925" s="19"/>
      <c r="O925" s="71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</row>
    <row r="926" spans="1:146" ht="16.5" customHeight="1">
      <c r="A926" s="1"/>
      <c r="B926" s="308"/>
      <c r="C926" s="309"/>
      <c r="D926" s="17"/>
      <c r="E926" s="278"/>
      <c r="F926" s="17"/>
      <c r="G926" s="18"/>
      <c r="H926" s="17"/>
      <c r="I926" s="17"/>
      <c r="J926" s="17"/>
      <c r="K926" s="19"/>
      <c r="L926" s="19"/>
      <c r="M926" s="19"/>
      <c r="N926" s="19"/>
      <c r="O926" s="71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</row>
    <row r="927" spans="1:146" ht="16.5" customHeight="1">
      <c r="A927" s="1"/>
      <c r="B927" s="308"/>
      <c r="C927" s="309"/>
      <c r="D927" s="17"/>
      <c r="E927" s="278"/>
      <c r="F927" s="17"/>
      <c r="G927" s="18"/>
      <c r="H927" s="17"/>
      <c r="I927" s="17"/>
      <c r="J927" s="17"/>
      <c r="K927" s="19"/>
      <c r="L927" s="19"/>
      <c r="M927" s="19"/>
      <c r="N927" s="19"/>
      <c r="O927" s="71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</row>
    <row r="928" spans="1:146" ht="16.5" customHeight="1">
      <c r="A928" s="1"/>
      <c r="B928" s="308"/>
      <c r="C928" s="309"/>
      <c r="D928" s="17"/>
      <c r="E928" s="278"/>
      <c r="F928" s="17"/>
      <c r="G928" s="18"/>
      <c r="H928" s="17"/>
      <c r="I928" s="17"/>
      <c r="J928" s="17"/>
      <c r="K928" s="19"/>
      <c r="L928" s="19"/>
      <c r="M928" s="19"/>
      <c r="N928" s="19"/>
      <c r="O928" s="71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</row>
    <row r="929" spans="1:146" ht="16.5" customHeight="1">
      <c r="A929" s="1"/>
      <c r="B929" s="308"/>
      <c r="C929" s="309"/>
      <c r="D929" s="17"/>
      <c r="E929" s="278"/>
      <c r="F929" s="17"/>
      <c r="G929" s="18"/>
      <c r="H929" s="17"/>
      <c r="I929" s="17"/>
      <c r="J929" s="17"/>
      <c r="K929" s="19"/>
      <c r="L929" s="19"/>
      <c r="M929" s="19"/>
      <c r="N929" s="19"/>
      <c r="O929" s="71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</row>
    <row r="930" spans="1:146" ht="16.5" customHeight="1">
      <c r="A930" s="1"/>
      <c r="B930" s="308"/>
      <c r="C930" s="309"/>
      <c r="D930" s="17"/>
      <c r="E930" s="278"/>
      <c r="F930" s="17"/>
      <c r="G930" s="18"/>
      <c r="H930" s="17"/>
      <c r="I930" s="17"/>
      <c r="J930" s="17"/>
      <c r="K930" s="19"/>
      <c r="L930" s="19"/>
      <c r="M930" s="19"/>
      <c r="N930" s="19"/>
      <c r="O930" s="71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</row>
    <row r="931" spans="1:146" ht="16.5" customHeight="1">
      <c r="A931" s="1"/>
      <c r="B931" s="308"/>
      <c r="C931" s="309"/>
      <c r="D931" s="17"/>
      <c r="E931" s="278"/>
      <c r="F931" s="17"/>
      <c r="G931" s="18"/>
      <c r="H931" s="17"/>
      <c r="I931" s="17"/>
      <c r="J931" s="17"/>
      <c r="K931" s="19"/>
      <c r="L931" s="19"/>
      <c r="M931" s="19"/>
      <c r="N931" s="19"/>
      <c r="O931" s="71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</row>
    <row r="932" spans="1:146" ht="16.5" customHeight="1">
      <c r="A932" s="1"/>
      <c r="B932" s="308"/>
      <c r="C932" s="309"/>
      <c r="D932" s="17"/>
      <c r="E932" s="278"/>
      <c r="F932" s="17"/>
      <c r="G932" s="18"/>
      <c r="H932" s="17"/>
      <c r="I932" s="17"/>
      <c r="J932" s="17"/>
      <c r="K932" s="19"/>
      <c r="L932" s="19"/>
      <c r="M932" s="19"/>
      <c r="N932" s="19"/>
      <c r="O932" s="71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</row>
    <row r="933" spans="1:146" ht="16.5" customHeight="1">
      <c r="A933" s="1"/>
      <c r="B933" s="308"/>
      <c r="C933" s="309"/>
      <c r="D933" s="17"/>
      <c r="E933" s="278"/>
      <c r="F933" s="17"/>
      <c r="G933" s="18"/>
      <c r="H933" s="17"/>
      <c r="I933" s="17"/>
      <c r="J933" s="17"/>
      <c r="K933" s="19"/>
      <c r="L933" s="19"/>
      <c r="M933" s="19"/>
      <c r="N933" s="19"/>
      <c r="O933" s="71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</row>
    <row r="934" spans="1:146" ht="16.5" customHeight="1">
      <c r="A934" s="1"/>
      <c r="B934" s="308"/>
      <c r="C934" s="309"/>
      <c r="D934" s="17"/>
      <c r="E934" s="278"/>
      <c r="F934" s="17"/>
      <c r="G934" s="18"/>
      <c r="H934" s="17"/>
      <c r="I934" s="17"/>
      <c r="J934" s="17"/>
      <c r="K934" s="19"/>
      <c r="L934" s="19"/>
      <c r="M934" s="19"/>
      <c r="N934" s="19"/>
      <c r="O934" s="71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</row>
    <row r="935" spans="1:146" ht="16.5" customHeight="1">
      <c r="A935" s="1"/>
      <c r="B935" s="308"/>
      <c r="C935" s="309"/>
      <c r="D935" s="17"/>
      <c r="E935" s="278"/>
      <c r="F935" s="17"/>
      <c r="G935" s="18"/>
      <c r="H935" s="17"/>
      <c r="I935" s="17"/>
      <c r="J935" s="17"/>
      <c r="K935" s="19"/>
      <c r="L935" s="19"/>
      <c r="M935" s="19"/>
      <c r="N935" s="19"/>
      <c r="O935" s="71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</row>
    <row r="936" spans="1:146" ht="16.5" customHeight="1">
      <c r="A936" s="1"/>
      <c r="B936" s="308"/>
      <c r="C936" s="309"/>
      <c r="D936" s="17"/>
      <c r="E936" s="278"/>
      <c r="F936" s="17"/>
      <c r="G936" s="18"/>
      <c r="H936" s="17"/>
      <c r="I936" s="17"/>
      <c r="J936" s="17"/>
      <c r="K936" s="19"/>
      <c r="L936" s="19"/>
      <c r="M936" s="19"/>
      <c r="N936" s="19"/>
      <c r="O936" s="71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</row>
    <row r="937" spans="1:146" ht="16.5" customHeight="1">
      <c r="A937" s="1"/>
      <c r="B937" s="308"/>
      <c r="C937" s="309"/>
      <c r="D937" s="17"/>
      <c r="E937" s="278"/>
      <c r="F937" s="17"/>
      <c r="G937" s="18"/>
      <c r="H937" s="17"/>
      <c r="I937" s="17"/>
      <c r="J937" s="17"/>
      <c r="K937" s="19"/>
      <c r="L937" s="19"/>
      <c r="M937" s="19"/>
      <c r="N937" s="19"/>
      <c r="O937" s="71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</row>
    <row r="938" spans="1:146" ht="16.5" customHeight="1">
      <c r="A938" s="1"/>
      <c r="B938" s="308"/>
      <c r="C938" s="309"/>
      <c r="D938" s="17"/>
      <c r="E938" s="278"/>
      <c r="F938" s="17"/>
      <c r="G938" s="18"/>
      <c r="H938" s="17"/>
      <c r="I938" s="17"/>
      <c r="J938" s="17"/>
      <c r="K938" s="19"/>
      <c r="L938" s="19"/>
      <c r="M938" s="19"/>
      <c r="N938" s="19"/>
      <c r="O938" s="71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</row>
    <row r="939" spans="1:146" ht="16.5" customHeight="1">
      <c r="A939" s="1"/>
      <c r="B939" s="308"/>
      <c r="C939" s="309"/>
      <c r="D939" s="17"/>
      <c r="E939" s="278"/>
      <c r="F939" s="17"/>
      <c r="G939" s="18"/>
      <c r="H939" s="17"/>
      <c r="I939" s="17"/>
      <c r="J939" s="17"/>
      <c r="K939" s="19"/>
      <c r="L939" s="19"/>
      <c r="M939" s="19"/>
      <c r="N939" s="19"/>
      <c r="O939" s="71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</row>
    <row r="940" spans="1:146" ht="16.5" customHeight="1">
      <c r="A940" s="1"/>
      <c r="B940" s="308"/>
      <c r="C940" s="309"/>
      <c r="D940" s="17"/>
      <c r="E940" s="278"/>
      <c r="F940" s="17"/>
      <c r="G940" s="18"/>
      <c r="H940" s="17"/>
      <c r="I940" s="17"/>
      <c r="J940" s="17"/>
      <c r="K940" s="19"/>
      <c r="L940" s="19"/>
      <c r="M940" s="19"/>
      <c r="N940" s="19"/>
      <c r="O940" s="71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</row>
    <row r="941" spans="1:146" ht="16.5" customHeight="1">
      <c r="A941" s="1"/>
      <c r="B941" s="308"/>
      <c r="C941" s="309"/>
      <c r="D941" s="17"/>
      <c r="E941" s="278"/>
      <c r="F941" s="17"/>
      <c r="G941" s="18"/>
      <c r="H941" s="17"/>
      <c r="I941" s="17"/>
      <c r="J941" s="17"/>
      <c r="K941" s="19"/>
      <c r="L941" s="19"/>
      <c r="M941" s="19"/>
      <c r="N941" s="19"/>
      <c r="O941" s="71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</row>
    <row r="942" spans="1:146" ht="16.5" customHeight="1">
      <c r="A942" s="1"/>
      <c r="B942" s="308"/>
      <c r="C942" s="309"/>
      <c r="D942" s="17"/>
      <c r="E942" s="278"/>
      <c r="F942" s="17"/>
      <c r="G942" s="18"/>
      <c r="H942" s="17"/>
      <c r="I942" s="17"/>
      <c r="J942" s="17"/>
      <c r="K942" s="19"/>
      <c r="L942" s="19"/>
      <c r="M942" s="19"/>
      <c r="N942" s="19"/>
      <c r="O942" s="71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</row>
    <row r="943" spans="1:146" ht="16.5" customHeight="1">
      <c r="A943" s="1"/>
      <c r="B943" s="308"/>
      <c r="C943" s="309"/>
      <c r="D943" s="17"/>
      <c r="E943" s="278"/>
      <c r="F943" s="17"/>
      <c r="G943" s="18"/>
      <c r="H943" s="17"/>
      <c r="I943" s="17"/>
      <c r="J943" s="17"/>
      <c r="K943" s="19"/>
      <c r="L943" s="19"/>
      <c r="M943" s="19"/>
      <c r="N943" s="19"/>
      <c r="O943" s="71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</row>
    <row r="944" spans="1:146" ht="16.5" customHeight="1">
      <c r="A944" s="1"/>
      <c r="B944" s="308"/>
      <c r="C944" s="309"/>
      <c r="D944" s="17"/>
      <c r="E944" s="278"/>
      <c r="F944" s="17"/>
      <c r="G944" s="18"/>
      <c r="H944" s="17"/>
      <c r="I944" s="17"/>
      <c r="J944" s="17"/>
      <c r="K944" s="19"/>
      <c r="L944" s="19"/>
      <c r="M944" s="19"/>
      <c r="N944" s="19"/>
      <c r="O944" s="71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</row>
    <row r="945" spans="1:146" ht="16.5" customHeight="1">
      <c r="A945" s="1"/>
      <c r="B945" s="308"/>
      <c r="C945" s="309"/>
      <c r="D945" s="17"/>
      <c r="E945" s="278"/>
      <c r="F945" s="17"/>
      <c r="G945" s="18"/>
      <c r="H945" s="17"/>
      <c r="I945" s="17"/>
      <c r="J945" s="17"/>
      <c r="K945" s="19"/>
      <c r="L945" s="19"/>
      <c r="M945" s="19"/>
      <c r="N945" s="19"/>
      <c r="O945" s="71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</row>
    <row r="946" spans="1:146" ht="16.5" customHeight="1">
      <c r="A946" s="1"/>
      <c r="B946" s="308"/>
      <c r="C946" s="309"/>
      <c r="D946" s="17"/>
      <c r="E946" s="278"/>
      <c r="F946" s="17"/>
      <c r="G946" s="18"/>
      <c r="H946" s="17"/>
      <c r="I946" s="17"/>
      <c r="J946" s="17"/>
      <c r="K946" s="19"/>
      <c r="L946" s="19"/>
      <c r="M946" s="19"/>
      <c r="N946" s="19"/>
      <c r="O946" s="71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</row>
    <row r="947" spans="1:146" ht="16.5" customHeight="1">
      <c r="A947" s="1"/>
      <c r="B947" s="308"/>
      <c r="C947" s="309"/>
      <c r="D947" s="17"/>
      <c r="E947" s="278"/>
      <c r="F947" s="17"/>
      <c r="G947" s="18"/>
      <c r="H947" s="17"/>
      <c r="I947" s="17"/>
      <c r="J947" s="17"/>
      <c r="K947" s="19"/>
      <c r="L947" s="19"/>
      <c r="M947" s="19"/>
      <c r="N947" s="19"/>
      <c r="O947" s="71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</row>
    <row r="948" spans="1:146" ht="16.5" customHeight="1">
      <c r="A948" s="1"/>
      <c r="B948" s="308"/>
      <c r="C948" s="309"/>
      <c r="D948" s="17"/>
      <c r="E948" s="278"/>
      <c r="F948" s="17"/>
      <c r="G948" s="18"/>
      <c r="H948" s="17"/>
      <c r="I948" s="17"/>
      <c r="J948" s="17"/>
      <c r="K948" s="19"/>
      <c r="L948" s="19"/>
      <c r="M948" s="19"/>
      <c r="N948" s="19"/>
      <c r="O948" s="71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</row>
    <row r="949" spans="1:146" ht="16.5" customHeight="1">
      <c r="A949" s="1"/>
      <c r="B949" s="308"/>
      <c r="C949" s="309"/>
      <c r="D949" s="17"/>
      <c r="E949" s="278"/>
      <c r="F949" s="17"/>
      <c r="G949" s="18"/>
      <c r="H949" s="17"/>
      <c r="I949" s="17"/>
      <c r="J949" s="17"/>
      <c r="K949" s="19"/>
      <c r="L949" s="19"/>
      <c r="M949" s="19"/>
      <c r="N949" s="19"/>
      <c r="O949" s="71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</row>
    <row r="950" spans="1:146" ht="16.5" customHeight="1">
      <c r="A950" s="1"/>
      <c r="B950" s="308"/>
      <c r="C950" s="309"/>
      <c r="D950" s="17"/>
      <c r="E950" s="278"/>
      <c r="F950" s="17"/>
      <c r="G950" s="18"/>
      <c r="H950" s="17"/>
      <c r="I950" s="17"/>
      <c r="J950" s="17"/>
      <c r="K950" s="19"/>
      <c r="L950" s="19"/>
      <c r="M950" s="19"/>
      <c r="N950" s="19"/>
      <c r="O950" s="71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</row>
    <row r="951" spans="1:146" ht="16.5" customHeight="1">
      <c r="A951" s="1"/>
      <c r="B951" s="308"/>
      <c r="C951" s="309"/>
      <c r="D951" s="17"/>
      <c r="E951" s="278"/>
      <c r="F951" s="17"/>
      <c r="G951" s="18"/>
      <c r="H951" s="17"/>
      <c r="I951" s="17"/>
      <c r="J951" s="17"/>
      <c r="K951" s="19"/>
      <c r="L951" s="19"/>
      <c r="M951" s="19"/>
      <c r="N951" s="19"/>
      <c r="O951" s="71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</row>
    <row r="952" spans="1:146" ht="16.5" customHeight="1">
      <c r="A952" s="1"/>
      <c r="B952" s="308"/>
      <c r="C952" s="309"/>
      <c r="D952" s="17"/>
      <c r="E952" s="278"/>
      <c r="F952" s="17"/>
      <c r="G952" s="18"/>
      <c r="H952" s="17"/>
      <c r="I952" s="17"/>
      <c r="J952" s="17"/>
      <c r="K952" s="19"/>
      <c r="L952" s="19"/>
      <c r="M952" s="19"/>
      <c r="N952" s="19"/>
      <c r="O952" s="71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</row>
    <row r="953" spans="1:146" ht="16.5" customHeight="1">
      <c r="A953" s="1"/>
      <c r="B953" s="308"/>
      <c r="C953" s="309"/>
      <c r="D953" s="17"/>
      <c r="E953" s="278"/>
      <c r="F953" s="17"/>
      <c r="G953" s="18"/>
      <c r="H953" s="17"/>
      <c r="I953" s="17"/>
      <c r="J953" s="17"/>
      <c r="K953" s="19"/>
      <c r="L953" s="19"/>
      <c r="M953" s="19"/>
      <c r="N953" s="19"/>
      <c r="O953" s="71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</row>
    <row r="954" spans="1:146" ht="16.5" customHeight="1">
      <c r="A954" s="1"/>
      <c r="B954" s="308"/>
      <c r="C954" s="309"/>
      <c r="D954" s="17"/>
      <c r="E954" s="278"/>
      <c r="F954" s="17"/>
      <c r="G954" s="18"/>
      <c r="H954" s="17"/>
      <c r="I954" s="17"/>
      <c r="J954" s="17"/>
      <c r="K954" s="19"/>
      <c r="L954" s="19"/>
      <c r="M954" s="19"/>
      <c r="N954" s="19"/>
      <c r="O954" s="71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</row>
    <row r="955" spans="1:146" ht="16.5" customHeight="1">
      <c r="A955" s="1"/>
      <c r="B955" s="308"/>
      <c r="C955" s="309"/>
      <c r="D955" s="17"/>
      <c r="E955" s="278"/>
      <c r="F955" s="17"/>
      <c r="G955" s="18"/>
      <c r="H955" s="17"/>
      <c r="I955" s="17"/>
      <c r="J955" s="17"/>
      <c r="K955" s="19"/>
      <c r="L955" s="19"/>
      <c r="M955" s="19"/>
      <c r="N955" s="19"/>
      <c r="O955" s="71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</row>
    <row r="956" spans="1:146" ht="16.5" customHeight="1">
      <c r="A956" s="1"/>
      <c r="B956" s="308"/>
      <c r="C956" s="309"/>
      <c r="D956" s="17"/>
      <c r="E956" s="278"/>
      <c r="F956" s="17"/>
      <c r="G956" s="18"/>
      <c r="H956" s="17"/>
      <c r="I956" s="17"/>
      <c r="J956" s="17"/>
      <c r="K956" s="19"/>
      <c r="L956" s="19"/>
      <c r="M956" s="19"/>
      <c r="N956" s="19"/>
      <c r="O956" s="71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</row>
    <row r="957" spans="1:146" ht="16.5" customHeight="1">
      <c r="A957" s="1"/>
      <c r="B957" s="308"/>
      <c r="C957" s="309"/>
      <c r="D957" s="17"/>
      <c r="E957" s="278"/>
      <c r="F957" s="17"/>
      <c r="G957" s="18"/>
      <c r="H957" s="17"/>
      <c r="I957" s="17"/>
      <c r="J957" s="17"/>
      <c r="K957" s="19"/>
      <c r="L957" s="19"/>
      <c r="M957" s="19"/>
      <c r="N957" s="19"/>
      <c r="O957" s="71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</row>
    <row r="958" spans="1:146" ht="16.5" customHeight="1">
      <c r="A958" s="1"/>
      <c r="B958" s="308"/>
      <c r="C958" s="309"/>
      <c r="D958" s="17"/>
      <c r="E958" s="278"/>
      <c r="F958" s="17"/>
      <c r="G958" s="18"/>
      <c r="H958" s="17"/>
      <c r="I958" s="17"/>
      <c r="J958" s="17"/>
      <c r="K958" s="19"/>
      <c r="L958" s="19"/>
      <c r="M958" s="19"/>
      <c r="N958" s="19"/>
      <c r="O958" s="71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</row>
    <row r="959" spans="1:146" ht="16.5" customHeight="1">
      <c r="A959" s="1"/>
      <c r="B959" s="308"/>
      <c r="C959" s="309"/>
      <c r="D959" s="17"/>
      <c r="E959" s="278"/>
      <c r="F959" s="17"/>
      <c r="G959" s="18"/>
      <c r="H959" s="17"/>
      <c r="I959" s="17"/>
      <c r="J959" s="17"/>
      <c r="K959" s="19"/>
      <c r="L959" s="19"/>
      <c r="M959" s="19"/>
      <c r="N959" s="19"/>
      <c r="O959" s="71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</row>
    <row r="960" spans="1:146" ht="16.5" customHeight="1">
      <c r="A960" s="1"/>
      <c r="B960" s="308"/>
      <c r="C960" s="309"/>
      <c r="D960" s="17"/>
      <c r="E960" s="278"/>
      <c r="F960" s="17"/>
      <c r="G960" s="18"/>
      <c r="H960" s="17"/>
      <c r="I960" s="17"/>
      <c r="J960" s="17"/>
      <c r="K960" s="19"/>
      <c r="L960" s="19"/>
      <c r="M960" s="19"/>
      <c r="N960" s="19"/>
      <c r="O960" s="71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</row>
    <row r="961" spans="1:146" ht="16.5" customHeight="1">
      <c r="A961" s="1"/>
      <c r="B961" s="308"/>
      <c r="C961" s="309"/>
      <c r="D961" s="17"/>
      <c r="E961" s="278"/>
      <c r="F961" s="17"/>
      <c r="G961" s="18"/>
      <c r="H961" s="17"/>
      <c r="I961" s="17"/>
      <c r="J961" s="17"/>
      <c r="K961" s="19"/>
      <c r="L961" s="19"/>
      <c r="M961" s="19"/>
      <c r="N961" s="19"/>
      <c r="O961" s="71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</row>
    <row r="962" spans="1:146" ht="16.5" customHeight="1">
      <c r="A962" s="1"/>
      <c r="B962" s="308"/>
      <c r="C962" s="309"/>
      <c r="D962" s="17"/>
      <c r="E962" s="278"/>
      <c r="F962" s="17"/>
      <c r="G962" s="18"/>
      <c r="H962" s="17"/>
      <c r="I962" s="17"/>
      <c r="J962" s="17"/>
      <c r="K962" s="19"/>
      <c r="L962" s="19"/>
      <c r="M962" s="19"/>
      <c r="N962" s="19"/>
      <c r="O962" s="71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</row>
    <row r="963" spans="1:146" ht="16.5" customHeight="1">
      <c r="A963" s="1"/>
      <c r="B963" s="308"/>
      <c r="C963" s="309"/>
      <c r="D963" s="17"/>
      <c r="E963" s="278"/>
      <c r="F963" s="17"/>
      <c r="G963" s="18"/>
      <c r="H963" s="17"/>
      <c r="I963" s="17"/>
      <c r="J963" s="17"/>
      <c r="K963" s="19"/>
      <c r="L963" s="19"/>
      <c r="M963" s="19"/>
      <c r="N963" s="19"/>
      <c r="O963" s="71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</row>
    <row r="964" spans="1:146" ht="16.5" customHeight="1">
      <c r="A964" s="1"/>
      <c r="B964" s="308"/>
      <c r="C964" s="309"/>
      <c r="D964" s="17"/>
      <c r="E964" s="278"/>
      <c r="F964" s="17"/>
      <c r="G964" s="18"/>
      <c r="H964" s="17"/>
      <c r="I964" s="17"/>
      <c r="J964" s="17"/>
      <c r="K964" s="19"/>
      <c r="L964" s="19"/>
      <c r="M964" s="19"/>
      <c r="N964" s="19"/>
      <c r="O964" s="71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</row>
    <row r="965" spans="1:146" ht="16.5" customHeight="1">
      <c r="A965" s="1"/>
      <c r="B965" s="308"/>
      <c r="C965" s="309"/>
      <c r="D965" s="17"/>
      <c r="E965" s="278"/>
      <c r="F965" s="17"/>
      <c r="G965" s="18"/>
      <c r="H965" s="17"/>
      <c r="I965" s="17"/>
      <c r="J965" s="17"/>
      <c r="K965" s="19"/>
      <c r="L965" s="19"/>
      <c r="M965" s="19"/>
      <c r="N965" s="19"/>
      <c r="O965" s="71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</row>
    <row r="966" spans="1:146" ht="16.5" customHeight="1">
      <c r="A966" s="1"/>
      <c r="B966" s="308"/>
      <c r="C966" s="309"/>
      <c r="D966" s="17"/>
      <c r="E966" s="278"/>
      <c r="F966" s="17"/>
      <c r="G966" s="18"/>
      <c r="H966" s="17"/>
      <c r="I966" s="17"/>
      <c r="J966" s="17"/>
      <c r="K966" s="19"/>
      <c r="L966" s="19"/>
      <c r="M966" s="19"/>
      <c r="N966" s="19"/>
      <c r="O966" s="71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</row>
    <row r="967" spans="1:146" ht="16.5" customHeight="1">
      <c r="A967" s="1"/>
      <c r="B967" s="308"/>
      <c r="C967" s="309"/>
      <c r="D967" s="17"/>
      <c r="E967" s="278"/>
      <c r="F967" s="17"/>
      <c r="G967" s="18"/>
      <c r="H967" s="17"/>
      <c r="I967" s="17"/>
      <c r="J967" s="17"/>
      <c r="K967" s="19"/>
      <c r="L967" s="19"/>
      <c r="M967" s="19"/>
      <c r="N967" s="19"/>
      <c r="O967" s="71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</row>
    <row r="968" spans="1:146" ht="16.5" customHeight="1">
      <c r="A968" s="1"/>
      <c r="B968" s="308"/>
      <c r="C968" s="309"/>
      <c r="D968" s="17"/>
      <c r="E968" s="278"/>
      <c r="F968" s="17"/>
      <c r="G968" s="18"/>
      <c r="H968" s="17"/>
      <c r="I968" s="17"/>
      <c r="J968" s="17"/>
      <c r="K968" s="19"/>
      <c r="L968" s="19"/>
      <c r="M968" s="19"/>
      <c r="N968" s="19"/>
      <c r="O968" s="71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</row>
    <row r="969" spans="1:146" ht="16.5" customHeight="1">
      <c r="A969" s="1"/>
      <c r="B969" s="308"/>
      <c r="C969" s="309"/>
      <c r="D969" s="17"/>
      <c r="E969" s="278"/>
      <c r="F969" s="17"/>
      <c r="G969" s="18"/>
      <c r="H969" s="17"/>
      <c r="I969" s="17"/>
      <c r="J969" s="17"/>
      <c r="K969" s="19"/>
      <c r="L969" s="19"/>
      <c r="M969" s="19"/>
      <c r="N969" s="19"/>
      <c r="O969" s="71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</row>
    <row r="970" spans="1:146" ht="16.5" customHeight="1">
      <c r="A970" s="1"/>
      <c r="B970" s="308"/>
      <c r="C970" s="309"/>
      <c r="D970" s="17"/>
      <c r="E970" s="278"/>
      <c r="F970" s="17"/>
      <c r="G970" s="18"/>
      <c r="H970" s="17"/>
      <c r="I970" s="17"/>
      <c r="J970" s="17"/>
      <c r="K970" s="19"/>
      <c r="L970" s="19"/>
      <c r="M970" s="19"/>
      <c r="N970" s="19"/>
      <c r="O970" s="71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</row>
    <row r="971" spans="1:146" ht="16.5" customHeight="1">
      <c r="A971" s="1"/>
      <c r="B971" s="308"/>
      <c r="C971" s="309"/>
      <c r="D971" s="17"/>
      <c r="E971" s="278"/>
      <c r="F971" s="17"/>
      <c r="G971" s="18"/>
      <c r="H971" s="17"/>
      <c r="I971" s="17"/>
      <c r="J971" s="17"/>
      <c r="K971" s="19"/>
      <c r="L971" s="19"/>
      <c r="M971" s="19"/>
      <c r="N971" s="19"/>
      <c r="O971" s="71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</row>
  </sheetData>
  <sheetProtection algorithmName="SHA-512" hashValue="mdaMmzFNTAmPuDW702kMkwx73XMQLvlOodDweabyUOMDmXr1SH02iQousIS+a4iA/PkbDYNnJu+RmsEnk6WB+A==" saltValue="JaKGrRp+NTeTvLqTmyL12Q==" spinCount="100000" sheet="1" objects="1" scenarios="1"/>
  <mergeCells count="31">
    <mergeCell ref="CM2:CO2"/>
    <mergeCell ref="CR2:CT2"/>
    <mergeCell ref="DV2:DX2"/>
    <mergeCell ref="EA2:EC2"/>
    <mergeCell ref="EF2:EH2"/>
    <mergeCell ref="CW2:CY2"/>
    <mergeCell ref="DB2:DD2"/>
    <mergeCell ref="DG2:DI2"/>
    <mergeCell ref="DL2:DN2"/>
    <mergeCell ref="DQ2:DS2"/>
    <mergeCell ref="BN2:BP2"/>
    <mergeCell ref="BS2:BU2"/>
    <mergeCell ref="BX2:BZ2"/>
    <mergeCell ref="CC2:CE2"/>
    <mergeCell ref="CH2:CJ2"/>
    <mergeCell ref="G3:H3"/>
    <mergeCell ref="L3:M3"/>
    <mergeCell ref="EK2:EL2"/>
    <mergeCell ref="EN2:EO2"/>
    <mergeCell ref="B1:N1"/>
    <mergeCell ref="P1:AD1"/>
    <mergeCell ref="P2:R2"/>
    <mergeCell ref="U2:W2"/>
    <mergeCell ref="Z2:AB2"/>
    <mergeCell ref="AE2:AG2"/>
    <mergeCell ref="AJ2:AL2"/>
    <mergeCell ref="AO2:AQ2"/>
    <mergeCell ref="AT2:AV2"/>
    <mergeCell ref="AY2:BA2"/>
    <mergeCell ref="BD2:BF2"/>
    <mergeCell ref="BI2:BK2"/>
  </mergeCells>
  <conditionalFormatting sqref="A7:A13">
    <cfRule type="expression" dxfId="57" priority="57">
      <formula>AND(LEN(#REF!)&gt;0,(OR(IFERROR(FIND(#REF!,#REF!,1)&gt;0,0),IFERROR(FIND(#REF!,#REF!,1)&gt;0,0))))</formula>
    </cfRule>
  </conditionalFormatting>
  <conditionalFormatting sqref="B4:F600">
    <cfRule type="expression" dxfId="56" priority="52">
      <formula>LEN($B4)&gt;1</formula>
    </cfRule>
  </conditionalFormatting>
  <conditionalFormatting sqref="B4:N600">
    <cfRule type="expression" dxfId="55" priority="53">
      <formula>LEN($B4)&gt;1</formula>
    </cfRule>
  </conditionalFormatting>
  <conditionalFormatting sqref="F4:F287">
    <cfRule type="expression" dxfId="54" priority="54">
      <formula>AND(LEN($B4)&gt;0,OR((NOT(ISERROR(MATCH($H4,$P$4:$P$24,0)))),NOT(ISERROR(MATCH($L4,$P$4:$P$24,0)))))</formula>
    </cfRule>
    <cfRule type="expression" dxfId="53" priority="55">
      <formula>LEN($B4)&gt;1</formula>
    </cfRule>
    <cfRule type="expression" dxfId="52" priority="56">
      <formula>LEN($B4)&gt;1</formula>
    </cfRule>
  </conditionalFormatting>
  <conditionalFormatting sqref="I4:K600">
    <cfRule type="expression" dxfId="51" priority="51">
      <formula>LEN($B4)&gt;1</formula>
    </cfRule>
  </conditionalFormatting>
  <conditionalFormatting sqref="P4:Q100">
    <cfRule type="expression" dxfId="50" priority="50">
      <formula>LEN($B4)&gt;1</formula>
    </cfRule>
  </conditionalFormatting>
  <conditionalFormatting sqref="S4:S100">
    <cfRule type="expression" dxfId="49" priority="49">
      <formula>LEN($B4)&gt;1</formula>
    </cfRule>
  </conditionalFormatting>
  <conditionalFormatting sqref="U4:V100">
    <cfRule type="expression" dxfId="48" priority="48">
      <formula>LEN($B4)&gt;1</formula>
    </cfRule>
  </conditionalFormatting>
  <conditionalFormatting sqref="X4:X100">
    <cfRule type="expression" dxfId="47" priority="24">
      <formula>LEN($B4)&gt;1</formula>
    </cfRule>
  </conditionalFormatting>
  <conditionalFormatting sqref="Z4:AA100">
    <cfRule type="expression" dxfId="46" priority="47">
      <formula>LEN($B4)&gt;1</formula>
    </cfRule>
  </conditionalFormatting>
  <conditionalFormatting sqref="AC4:AC100">
    <cfRule type="expression" dxfId="45" priority="23">
      <formula>LEN($B4)&gt;1</formula>
    </cfRule>
  </conditionalFormatting>
  <conditionalFormatting sqref="AE4:AF100">
    <cfRule type="expression" dxfId="44" priority="46">
      <formula>LEN($B4)&gt;1</formula>
    </cfRule>
  </conditionalFormatting>
  <conditionalFormatting sqref="AH4:AH100">
    <cfRule type="expression" dxfId="43" priority="22">
      <formula>LEN($B4)&gt;1</formula>
    </cfRule>
  </conditionalFormatting>
  <conditionalFormatting sqref="AJ4:AK100">
    <cfRule type="expression" dxfId="42" priority="45">
      <formula>LEN($B4)&gt;1</formula>
    </cfRule>
  </conditionalFormatting>
  <conditionalFormatting sqref="AM4:AM100">
    <cfRule type="expression" dxfId="41" priority="21">
      <formula>LEN($B4)&gt;1</formula>
    </cfRule>
  </conditionalFormatting>
  <conditionalFormatting sqref="AO4:AP100">
    <cfRule type="expression" dxfId="40" priority="44">
      <formula>LEN($B4)&gt;1</formula>
    </cfRule>
  </conditionalFormatting>
  <conditionalFormatting sqref="AR4:AR100">
    <cfRule type="expression" dxfId="39" priority="20">
      <formula>LEN($B4)&gt;1</formula>
    </cfRule>
  </conditionalFormatting>
  <conditionalFormatting sqref="AT4:AU100">
    <cfRule type="expression" dxfId="38" priority="43">
      <formula>LEN($B4)&gt;1</formula>
    </cfRule>
  </conditionalFormatting>
  <conditionalFormatting sqref="AW4:AW100">
    <cfRule type="expression" dxfId="37" priority="19">
      <formula>LEN($B4)&gt;1</formula>
    </cfRule>
  </conditionalFormatting>
  <conditionalFormatting sqref="AY4:AZ100">
    <cfRule type="expression" dxfId="36" priority="42">
      <formula>LEN($B4)&gt;1</formula>
    </cfRule>
  </conditionalFormatting>
  <conditionalFormatting sqref="BB4:BB100">
    <cfRule type="expression" dxfId="35" priority="18">
      <formula>LEN($B4)&gt;1</formula>
    </cfRule>
  </conditionalFormatting>
  <conditionalFormatting sqref="BD4:BE100">
    <cfRule type="expression" dxfId="34" priority="41">
      <formula>LEN($B4)&gt;1</formula>
    </cfRule>
  </conditionalFormatting>
  <conditionalFormatting sqref="BG4:BG100">
    <cfRule type="expression" dxfId="33" priority="17">
      <formula>LEN($B4)&gt;1</formula>
    </cfRule>
  </conditionalFormatting>
  <conditionalFormatting sqref="BI4:BJ100">
    <cfRule type="expression" dxfId="32" priority="40">
      <formula>LEN($B4)&gt;1</formula>
    </cfRule>
  </conditionalFormatting>
  <conditionalFormatting sqref="BL4:BL100">
    <cfRule type="expression" dxfId="31" priority="16">
      <formula>LEN($B4)&gt;1</formula>
    </cfRule>
  </conditionalFormatting>
  <conditionalFormatting sqref="BN4:BO100">
    <cfRule type="expression" dxfId="30" priority="39">
      <formula>LEN($B4)&gt;1</formula>
    </cfRule>
  </conditionalFormatting>
  <conditionalFormatting sqref="BQ4:BQ100">
    <cfRule type="expression" dxfId="29" priority="15">
      <formula>LEN($B4)&gt;1</formula>
    </cfRule>
  </conditionalFormatting>
  <conditionalFormatting sqref="BS4:BT100">
    <cfRule type="expression" dxfId="28" priority="38">
      <formula>LEN($B4)&gt;1</formula>
    </cfRule>
  </conditionalFormatting>
  <conditionalFormatting sqref="BV4:BV100">
    <cfRule type="expression" dxfId="27" priority="14">
      <formula>LEN($B4)&gt;1</formula>
    </cfRule>
  </conditionalFormatting>
  <conditionalFormatting sqref="BX4:BY100">
    <cfRule type="expression" dxfId="26" priority="37">
      <formula>LEN($B4)&gt;1</formula>
    </cfRule>
  </conditionalFormatting>
  <conditionalFormatting sqref="CA4:CA100">
    <cfRule type="expression" dxfId="25" priority="13">
      <formula>LEN($B4)&gt;1</formula>
    </cfRule>
  </conditionalFormatting>
  <conditionalFormatting sqref="CC4:CD100">
    <cfRule type="expression" dxfId="24" priority="36">
      <formula>LEN($B4)&gt;1</formula>
    </cfRule>
  </conditionalFormatting>
  <conditionalFormatting sqref="CF4:CF100">
    <cfRule type="expression" dxfId="23" priority="12">
      <formula>LEN($B4)&gt;1</formula>
    </cfRule>
  </conditionalFormatting>
  <conditionalFormatting sqref="CH4:CI100">
    <cfRule type="expression" dxfId="22" priority="35">
      <formula>LEN($B4)&gt;1</formula>
    </cfRule>
  </conditionalFormatting>
  <conditionalFormatting sqref="CK4:CK100">
    <cfRule type="expression" dxfId="21" priority="11">
      <formula>LEN($B4)&gt;1</formula>
    </cfRule>
  </conditionalFormatting>
  <conditionalFormatting sqref="CM4:CN100">
    <cfRule type="expression" dxfId="20" priority="34">
      <formula>LEN($B4)&gt;1</formula>
    </cfRule>
  </conditionalFormatting>
  <conditionalFormatting sqref="CP4:CP100">
    <cfRule type="expression" dxfId="19" priority="10">
      <formula>LEN($B4)&gt;1</formula>
    </cfRule>
  </conditionalFormatting>
  <conditionalFormatting sqref="CR4:CS100">
    <cfRule type="expression" dxfId="18" priority="33">
      <formula>LEN($B4)&gt;1</formula>
    </cfRule>
  </conditionalFormatting>
  <conditionalFormatting sqref="CU4:CU100">
    <cfRule type="expression" dxfId="17" priority="9">
      <formula>LEN($B4)&gt;1</formula>
    </cfRule>
  </conditionalFormatting>
  <conditionalFormatting sqref="CW4:CX100">
    <cfRule type="expression" dxfId="16" priority="32">
      <formula>LEN($B4)&gt;1</formula>
    </cfRule>
  </conditionalFormatting>
  <conditionalFormatting sqref="CZ4:CZ100">
    <cfRule type="expression" dxfId="15" priority="8">
      <formula>LEN($B4)&gt;1</formula>
    </cfRule>
  </conditionalFormatting>
  <conditionalFormatting sqref="DB4:DC100">
    <cfRule type="expression" dxfId="14" priority="31">
      <formula>LEN($B4)&gt;1</formula>
    </cfRule>
  </conditionalFormatting>
  <conditionalFormatting sqref="DE4:DE100">
    <cfRule type="expression" dxfId="13" priority="7">
      <formula>LEN($B4)&gt;1</formula>
    </cfRule>
  </conditionalFormatting>
  <conditionalFormatting sqref="DG4:DH100">
    <cfRule type="expression" dxfId="12" priority="30">
      <formula>LEN($B4)&gt;1</formula>
    </cfRule>
  </conditionalFormatting>
  <conditionalFormatting sqref="DJ4:DJ100">
    <cfRule type="expression" dxfId="11" priority="6">
      <formula>LEN($B4)&gt;1</formula>
    </cfRule>
  </conditionalFormatting>
  <conditionalFormatting sqref="DL4:DM100">
    <cfRule type="expression" dxfId="10" priority="29">
      <formula>LEN($B4)&gt;1</formula>
    </cfRule>
  </conditionalFormatting>
  <conditionalFormatting sqref="DO4:DO100">
    <cfRule type="expression" dxfId="9" priority="5">
      <formula>LEN($B4)&gt;1</formula>
    </cfRule>
  </conditionalFormatting>
  <conditionalFormatting sqref="DQ4:DR100">
    <cfRule type="expression" dxfId="8" priority="28">
      <formula>LEN($B4)&gt;1</formula>
    </cfRule>
  </conditionalFormatting>
  <conditionalFormatting sqref="DT4:DT100">
    <cfRule type="expression" dxfId="7" priority="4">
      <formula>LEN($B4)&gt;1</formula>
    </cfRule>
  </conditionalFormatting>
  <conditionalFormatting sqref="DV4:DW100">
    <cfRule type="expression" dxfId="6" priority="27">
      <formula>LEN($B4)&gt;1</formula>
    </cfRule>
  </conditionalFormatting>
  <conditionalFormatting sqref="DY4:DY100">
    <cfRule type="expression" dxfId="5" priority="3">
      <formula>LEN($B4)&gt;1</formula>
    </cfRule>
  </conditionalFormatting>
  <conditionalFormatting sqref="EA4:EB100">
    <cfRule type="expression" dxfId="4" priority="26">
      <formula>LEN($B4)&gt;1</formula>
    </cfRule>
  </conditionalFormatting>
  <conditionalFormatting sqref="ED4:ED100">
    <cfRule type="expression" dxfId="3" priority="2">
      <formula>LEN($B4)&gt;1</formula>
    </cfRule>
  </conditionalFormatting>
  <conditionalFormatting sqref="EF4:EG100">
    <cfRule type="expression" dxfId="2" priority="25">
      <formula>LEN($B4)&gt;1</formula>
    </cfRule>
  </conditionalFormatting>
  <conditionalFormatting sqref="EI4:EI100">
    <cfRule type="expression" dxfId="1" priority="1">
      <formula>LEN($B4)&gt;1</formula>
    </cfRule>
  </conditionalFormatting>
  <pageMargins left="0.7" right="0.7" top="0.75" bottom="0.75" header="0" footer="0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DAC839D-7524-4882-86A1-BC875EA53591}">
          <x14:formula1>
            <xm:f>SCHEDULES!$X$3:$X$200</xm:f>
          </x14:formula1>
          <xm:sqref>A3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F8B4-CA28-4478-AACE-1F9F6D90C314}">
  <sheetPr codeName="Sheet6"/>
  <dimension ref="A1:AU73"/>
  <sheetViews>
    <sheetView showGridLines="0" zoomScale="115" zoomScaleNormal="115" workbookViewId="0">
      <selection activeCell="A3" sqref="A3"/>
    </sheetView>
  </sheetViews>
  <sheetFormatPr defaultRowHeight="15"/>
  <cols>
    <col min="1" max="1" width="13.28515625" style="185" customWidth="1"/>
    <col min="2" max="11" width="5.7109375" style="185" customWidth="1"/>
    <col min="12" max="26" width="5.7109375" customWidth="1"/>
    <col min="46" max="47" width="0" hidden="1" customWidth="1"/>
  </cols>
  <sheetData>
    <row r="1" spans="1:47">
      <c r="D1" s="219" t="s">
        <v>151</v>
      </c>
    </row>
    <row r="2" spans="1:47">
      <c r="A2" s="220" t="s">
        <v>148</v>
      </c>
      <c r="B2" s="221" t="s">
        <v>149</v>
      </c>
    </row>
    <row r="3" spans="1:47">
      <c r="A3" s="215" t="str">
        <f>B71</f>
        <v>PLAYER 1</v>
      </c>
      <c r="B3" s="216">
        <f>IF(OR(Table1[[#This Row],[Player]]=0,Table1[[#This Row],[Player]]=""),-1,SUM(B31:B68))</f>
        <v>11</v>
      </c>
      <c r="C3" s="204"/>
      <c r="F3" s="204"/>
      <c r="G3" s="204"/>
      <c r="H3" s="204"/>
      <c r="I3" s="204"/>
      <c r="J3" s="204"/>
      <c r="K3" s="204"/>
      <c r="AT3" s="210" t="s">
        <v>148</v>
      </c>
      <c r="AU3" s="209" t="s">
        <v>150</v>
      </c>
    </row>
    <row r="4" spans="1:47">
      <c r="A4" s="215" t="str">
        <f>C71</f>
        <v>PLAYER 2</v>
      </c>
      <c r="B4" s="216">
        <f>IF(OR(Table1[[#This Row],[Player]]=0,Table1[[#This Row],[Player]]=""),-1,SUM(C31:C68))</f>
        <v>14</v>
      </c>
      <c r="C4" s="205"/>
      <c r="F4" s="205"/>
      <c r="G4" s="205"/>
      <c r="H4" s="205"/>
      <c r="I4" s="205"/>
      <c r="J4" s="205"/>
      <c r="K4" s="205"/>
      <c r="AT4" s="208" t="s">
        <v>99</v>
      </c>
      <c r="AU4" s="209">
        <v>76</v>
      </c>
    </row>
    <row r="5" spans="1:47">
      <c r="A5" s="215" t="str">
        <f>D71</f>
        <v>PLAYER 3</v>
      </c>
      <c r="B5" s="216">
        <f>IF(OR(Table1[[#This Row],[Player]]=0,Table1[[#This Row],[Player]]=""),-1,SUM(D31:D68))</f>
        <v>76</v>
      </c>
      <c r="C5" s="205"/>
      <c r="F5" s="205"/>
      <c r="G5" s="205"/>
      <c r="H5" s="205"/>
      <c r="I5" s="205"/>
      <c r="J5" s="205"/>
      <c r="K5" s="205"/>
      <c r="AT5" s="211" t="s">
        <v>101</v>
      </c>
      <c r="AU5" s="328">
        <v>56</v>
      </c>
    </row>
    <row r="6" spans="1:47">
      <c r="A6" s="215" t="str">
        <f>E71</f>
        <v>PLAYER 4</v>
      </c>
      <c r="B6" s="216">
        <f>IF(OR(Table1[[#This Row],[Player]]=0,Table1[[#This Row],[Player]]=""),-1,SUM(E31:E68))</f>
        <v>2</v>
      </c>
      <c r="C6" s="205"/>
      <c r="F6"/>
      <c r="G6" s="205"/>
      <c r="H6" s="205"/>
      <c r="I6" s="205"/>
      <c r="J6" s="205"/>
      <c r="K6" s="205"/>
      <c r="AT6" s="211" t="s">
        <v>102</v>
      </c>
      <c r="AU6" s="328">
        <v>44</v>
      </c>
    </row>
    <row r="7" spans="1:47">
      <c r="A7" s="215" t="str">
        <f>F71</f>
        <v>PLAYER 5</v>
      </c>
      <c r="B7" s="216">
        <f>IF(OR(Table1[[#This Row],[Player]]=0,Table1[[#This Row],[Player]]=""),-1,SUM(F31:F68))</f>
        <v>56</v>
      </c>
      <c r="C7" s="205"/>
      <c r="F7"/>
      <c r="G7" s="205"/>
      <c r="H7" s="205"/>
      <c r="I7" s="205"/>
      <c r="J7" s="205"/>
      <c r="K7" s="205"/>
      <c r="AT7" s="211" t="s">
        <v>98</v>
      </c>
      <c r="AU7" s="328">
        <v>14</v>
      </c>
    </row>
    <row r="8" spans="1:47">
      <c r="A8" s="215" t="str">
        <f>G71</f>
        <v>PLAYER 6</v>
      </c>
      <c r="B8" s="216">
        <f>IF(OR(Table1[[#This Row],[Player]]=0,Table1[[#This Row],[Player]]=""),-1,SUM(G31:G68))</f>
        <v>44</v>
      </c>
      <c r="C8" s="205"/>
      <c r="F8"/>
      <c r="G8" s="205"/>
      <c r="H8" s="205"/>
      <c r="I8" s="205"/>
      <c r="J8" s="205"/>
      <c r="K8" s="205"/>
      <c r="AT8" s="211" t="s">
        <v>97</v>
      </c>
      <c r="AU8" s="328">
        <v>11</v>
      </c>
    </row>
    <row r="9" spans="1:47">
      <c r="A9" s="215" t="str">
        <f>H71</f>
        <v>PLAYER 7</v>
      </c>
      <c r="B9" s="216">
        <f>IF(OR(Table1[[#This Row],[Player]]=0,Table1[[#This Row],[Player]]=""),-1,SUM(H31:H68))</f>
        <v>0</v>
      </c>
      <c r="C9" s="205"/>
      <c r="F9"/>
      <c r="G9" s="205"/>
      <c r="H9" s="205"/>
      <c r="I9" s="205"/>
      <c r="J9" s="205"/>
      <c r="K9" s="205"/>
      <c r="AT9" s="211" t="s">
        <v>100</v>
      </c>
      <c r="AU9" s="328">
        <v>2</v>
      </c>
    </row>
    <row r="10" spans="1:47">
      <c r="A10" s="215" t="str">
        <f>I71</f>
        <v>PLAYER 8</v>
      </c>
      <c r="B10" s="216">
        <f>IF(OR(Table1[[#This Row],[Player]]=0,Table1[[#This Row],[Player]]=""),-1,SUM(I31:I68))</f>
        <v>0</v>
      </c>
      <c r="C10" s="205"/>
      <c r="F10"/>
      <c r="G10" s="205"/>
      <c r="H10" s="205"/>
      <c r="I10" s="205"/>
      <c r="J10" s="205"/>
      <c r="K10" s="205"/>
      <c r="AT10" s="211" t="s">
        <v>140</v>
      </c>
      <c r="AU10" s="328">
        <v>0</v>
      </c>
    </row>
    <row r="11" spans="1:47">
      <c r="A11" s="215" t="str">
        <f>J71</f>
        <v>PLAYER 9</v>
      </c>
      <c r="B11" s="216">
        <f>IF(OR(Table1[[#This Row],[Player]]=0,Table1[[#This Row],[Player]]=""),-1,SUM(J31:J68))</f>
        <v>0</v>
      </c>
      <c r="C11" s="205"/>
      <c r="F11"/>
      <c r="G11" s="205"/>
      <c r="H11" s="205"/>
      <c r="I11" s="205"/>
      <c r="J11" s="205"/>
      <c r="K11" s="205"/>
      <c r="AT11" s="211" t="s">
        <v>142</v>
      </c>
      <c r="AU11" s="328">
        <v>0</v>
      </c>
    </row>
    <row r="12" spans="1:47">
      <c r="A12" s="215" t="str">
        <f>K71</f>
        <v>PLAYER 10</v>
      </c>
      <c r="B12" s="216">
        <f>IF(OR(Table1[[#This Row],[Player]]=0,Table1[[#This Row],[Player]]=""),-1,SUM(K31:K68))</f>
        <v>0</v>
      </c>
      <c r="C12" s="205"/>
      <c r="F12"/>
      <c r="G12" s="205"/>
      <c r="H12" s="205"/>
      <c r="I12" s="205"/>
      <c r="J12" s="205"/>
      <c r="K12" s="205"/>
      <c r="AT12" s="211" t="s">
        <v>144</v>
      </c>
      <c r="AU12" s="328">
        <v>0</v>
      </c>
    </row>
    <row r="13" spans="1:47">
      <c r="A13" s="215" t="str">
        <f>L71</f>
        <v>PLAYER 11</v>
      </c>
      <c r="B13" s="216">
        <f>IF(OR(Table1[[#This Row],[Player]]=0,Table1[[#This Row],[Player]]=""),-1,SUM(L31:L68))</f>
        <v>0</v>
      </c>
      <c r="C13" s="205"/>
      <c r="F13"/>
      <c r="G13" s="205"/>
      <c r="H13" s="205"/>
      <c r="I13" s="205"/>
      <c r="J13" s="205"/>
      <c r="K13" s="205"/>
      <c r="AT13" s="211" t="s">
        <v>146</v>
      </c>
      <c r="AU13" s="328">
        <v>0</v>
      </c>
    </row>
    <row r="14" spans="1:47">
      <c r="A14" s="215" t="str">
        <f>M71</f>
        <v>PLAYER 12</v>
      </c>
      <c r="B14" s="216">
        <f>IF(OR(Table1[[#This Row],[Player]]=0,Table1[[#This Row],[Player]]=""),-1,SUM(M31:M68))</f>
        <v>0</v>
      </c>
      <c r="C14" s="205"/>
      <c r="F14"/>
      <c r="G14" s="205"/>
      <c r="H14" s="205"/>
      <c r="I14" s="205"/>
      <c r="J14" s="205"/>
      <c r="K14" s="205"/>
      <c r="AT14" s="211" t="s">
        <v>136</v>
      </c>
      <c r="AU14" s="328">
        <v>0</v>
      </c>
    </row>
    <row r="15" spans="1:47">
      <c r="A15" s="215" t="str">
        <f>N71</f>
        <v>PLAYER 13</v>
      </c>
      <c r="B15" s="216">
        <f>IF(OR(Table1[[#This Row],[Player]]=0,Table1[[#This Row],[Player]]=""),-1,SUM(N31:N68))</f>
        <v>0</v>
      </c>
      <c r="C15" s="205"/>
      <c r="F15"/>
      <c r="G15" s="205"/>
      <c r="H15" s="205"/>
      <c r="I15" s="205"/>
      <c r="J15" s="205"/>
      <c r="K15" s="205"/>
      <c r="AT15" s="211" t="s">
        <v>138</v>
      </c>
      <c r="AU15" s="328">
        <v>0</v>
      </c>
    </row>
    <row r="16" spans="1:47">
      <c r="A16" s="215" t="str">
        <f>O71</f>
        <v>PLAYER 14</v>
      </c>
      <c r="B16" s="216">
        <f>IF(OR(Table1[[#This Row],[Player]]=0,Table1[[#This Row],[Player]]=""),-1,SUM(O31:O68))</f>
        <v>0</v>
      </c>
      <c r="C16" s="205"/>
      <c r="F16"/>
      <c r="G16" s="205"/>
      <c r="H16" s="205"/>
      <c r="I16" s="205"/>
      <c r="J16" s="205"/>
      <c r="K16" s="205"/>
      <c r="AT16" s="211" t="s">
        <v>137</v>
      </c>
      <c r="AU16" s="328">
        <v>0</v>
      </c>
    </row>
    <row r="17" spans="1:47">
      <c r="A17" s="215" t="str">
        <f>P71</f>
        <v>PLAYER 15</v>
      </c>
      <c r="B17" s="216">
        <f>IF(OR(Table1[[#This Row],[Player]]=0,Table1[[#This Row],[Player]]=""),-1,SUM(P31:P68))</f>
        <v>0</v>
      </c>
      <c r="C17" s="205"/>
      <c r="F17"/>
      <c r="G17" s="205"/>
      <c r="H17" s="205"/>
      <c r="I17" s="205"/>
      <c r="J17" s="205"/>
      <c r="K17" s="205"/>
      <c r="AT17" s="211" t="s">
        <v>103</v>
      </c>
      <c r="AU17" s="328">
        <v>0</v>
      </c>
    </row>
    <row r="18" spans="1:47">
      <c r="A18" s="215" t="str">
        <f>Q71</f>
        <v>PLAYER 16</v>
      </c>
      <c r="B18" s="216">
        <f>IF(OR(Table1[[#This Row],[Player]]=0,Table1[[#This Row],[Player]]=""),-1,SUM(Q31:Q68))</f>
        <v>0</v>
      </c>
      <c r="C18" s="205"/>
      <c r="F18"/>
      <c r="G18" s="205"/>
      <c r="H18" s="205"/>
      <c r="I18" s="205"/>
      <c r="J18" s="205"/>
      <c r="K18" s="205"/>
      <c r="AT18" s="211" t="s">
        <v>139</v>
      </c>
      <c r="AU18" s="328">
        <v>0</v>
      </c>
    </row>
    <row r="19" spans="1:47">
      <c r="A19" s="215" t="str">
        <f>R71</f>
        <v>PLAYER 17</v>
      </c>
      <c r="B19" s="216">
        <f>IF(OR(Table1[[#This Row],[Player]]=0,Table1[[#This Row],[Player]]=""),-1,SUM(R31:R68))</f>
        <v>0</v>
      </c>
      <c r="C19" s="205"/>
      <c r="F19"/>
      <c r="G19" s="205"/>
      <c r="H19" s="205"/>
      <c r="I19" s="205"/>
      <c r="J19" s="205"/>
      <c r="K19" s="205"/>
      <c r="AT19" s="211" t="s">
        <v>104</v>
      </c>
      <c r="AU19" s="328">
        <v>0</v>
      </c>
    </row>
    <row r="20" spans="1:47">
      <c r="A20" s="215" t="str">
        <f>S71</f>
        <v>PLAYER 18</v>
      </c>
      <c r="B20" s="216">
        <f>IF(OR(Table1[[#This Row],[Player]]=0,Table1[[#This Row],[Player]]=""),-1,SUM(S31:S68))</f>
        <v>0</v>
      </c>
      <c r="C20" s="205"/>
      <c r="F20"/>
      <c r="G20" s="205"/>
      <c r="H20" s="205"/>
      <c r="I20" s="205"/>
      <c r="J20" s="205"/>
      <c r="K20" s="205"/>
      <c r="AT20" s="211" t="s">
        <v>141</v>
      </c>
      <c r="AU20" s="328">
        <v>0</v>
      </c>
    </row>
    <row r="21" spans="1:47">
      <c r="A21" s="215" t="str">
        <f>T71</f>
        <v>PLAYER 19</v>
      </c>
      <c r="B21" s="216">
        <f>IF(OR(Table1[[#This Row],[Player]]=0,Table1[[#This Row],[Player]]=""),-1,SUM(T31:T68))</f>
        <v>0</v>
      </c>
      <c r="C21" s="205"/>
      <c r="F21"/>
      <c r="G21" s="205"/>
      <c r="H21" s="205"/>
      <c r="I21" s="205"/>
      <c r="J21" s="205"/>
      <c r="K21" s="205"/>
      <c r="AT21" s="211" t="s">
        <v>105</v>
      </c>
      <c r="AU21" s="328">
        <v>0</v>
      </c>
    </row>
    <row r="22" spans="1:47">
      <c r="A22" s="215" t="str">
        <f>U30</f>
        <v>PLAYER 20</v>
      </c>
      <c r="B22" s="216">
        <f>IF(OR(Table1[[#This Row],[Player]]=0,Table1[[#This Row],[Player]]=""),-1,SUM(U31:U68))</f>
        <v>0</v>
      </c>
      <c r="C22" s="205"/>
      <c r="F22"/>
      <c r="G22" s="205"/>
      <c r="H22" s="205"/>
      <c r="I22" s="205"/>
      <c r="J22" s="205"/>
      <c r="K22" s="205"/>
      <c r="AT22" s="211" t="s">
        <v>143</v>
      </c>
      <c r="AU22" s="328">
        <v>0</v>
      </c>
    </row>
    <row r="23" spans="1:47">
      <c r="A23" s="215" t="str">
        <f>V30</f>
        <v>PLAYER 21</v>
      </c>
      <c r="B23" s="216">
        <f>IF(OR(Table1[[#This Row],[Player]]=0,Table1[[#This Row],[Player]]=""),-1,SUM(V31:V68))</f>
        <v>0</v>
      </c>
      <c r="C23" s="205"/>
      <c r="F23"/>
      <c r="G23" s="205"/>
      <c r="H23" s="205"/>
      <c r="I23" s="205"/>
      <c r="J23" s="205"/>
      <c r="K23" s="205"/>
      <c r="AT23" s="211" t="s">
        <v>106</v>
      </c>
      <c r="AU23" s="328">
        <v>0</v>
      </c>
    </row>
    <row r="24" spans="1:47">
      <c r="A24" s="215" t="str">
        <f>W30</f>
        <v>PLAYER 22</v>
      </c>
      <c r="B24" s="216">
        <f>IF(OR(Table1[[#This Row],[Player]]=0,Table1[[#This Row],[Player]]=""),-1,SUM(W31:W68))</f>
        <v>0</v>
      </c>
      <c r="C24" s="205"/>
      <c r="F24" s="205"/>
      <c r="G24" s="205"/>
      <c r="H24" s="205"/>
      <c r="I24" s="205"/>
      <c r="J24" s="205"/>
      <c r="K24" s="205"/>
      <c r="AT24" s="211" t="s">
        <v>145</v>
      </c>
      <c r="AU24" s="328">
        <v>0</v>
      </c>
    </row>
    <row r="25" spans="1:47" s="76" customFormat="1">
      <c r="A25" s="215" t="str">
        <f>X30</f>
        <v>PLAYER 23</v>
      </c>
      <c r="B25" s="216">
        <f>IF(OR(Table1[[#This Row],[Player]]=0,Table1[[#This Row],[Player]]=""),-1,SUM(X31:X68))</f>
        <v>0</v>
      </c>
      <c r="C25" s="203"/>
      <c r="F25" s="203"/>
      <c r="G25" s="203"/>
      <c r="H25" s="203"/>
      <c r="I25" s="203"/>
      <c r="J25" s="203"/>
      <c r="K25" s="203"/>
      <c r="AT25" s="211" t="s">
        <v>133</v>
      </c>
      <c r="AU25" s="328">
        <v>0</v>
      </c>
    </row>
    <row r="26" spans="1:47" s="76" customFormat="1">
      <c r="A26" s="215" t="str">
        <f>Y30</f>
        <v>PLAYER 24</v>
      </c>
      <c r="B26" s="216">
        <f>IF(OR(Table1[[#This Row],[Player]]=0,Table1[[#This Row],[Player]]=""),-1,SUM(Y31:Y68))</f>
        <v>0</v>
      </c>
      <c r="C26" s="203"/>
      <c r="F26" s="203"/>
      <c r="G26" s="203"/>
      <c r="H26" s="203"/>
      <c r="I26" s="203"/>
      <c r="J26" s="203"/>
      <c r="K26" s="203"/>
      <c r="AT26" s="211" t="s">
        <v>147</v>
      </c>
      <c r="AU26" s="328">
        <v>0</v>
      </c>
    </row>
    <row r="27" spans="1:47" s="76" customFormat="1">
      <c r="A27" s="217" t="str">
        <f>Z30</f>
        <v>PLAYER 25</v>
      </c>
      <c r="B27" s="218">
        <f>IF(OR(Table1[[#This Row],[Player]]=0,Table1[[#This Row],[Player]]=""),-1,SUM(Z31:Z68))</f>
        <v>0</v>
      </c>
      <c r="C27" s="203"/>
      <c r="D27"/>
      <c r="E27"/>
      <c r="F27" s="203"/>
      <c r="G27" s="203"/>
      <c r="H27" s="203"/>
      <c r="I27" s="203"/>
      <c r="J27" s="203"/>
      <c r="K27" s="203"/>
      <c r="AT27" s="211" t="s">
        <v>134</v>
      </c>
      <c r="AU27" s="328">
        <v>0</v>
      </c>
    </row>
    <row r="28" spans="1:47" ht="15.75" thickBot="1">
      <c r="AT28" s="212" t="s">
        <v>135</v>
      </c>
      <c r="AU28" s="329">
        <v>0</v>
      </c>
    </row>
    <row r="29" spans="1:47" s="196" customFormat="1" ht="15.75" thickBot="1">
      <c r="A29" s="194" t="s">
        <v>132</v>
      </c>
      <c r="B29" s="194"/>
      <c r="C29" s="194"/>
      <c r="D29" s="194"/>
      <c r="E29" s="194"/>
      <c r="F29" s="194"/>
      <c r="G29" s="195"/>
      <c r="H29" s="194"/>
      <c r="I29" s="194"/>
      <c r="J29" s="194"/>
      <c r="K29" s="194"/>
    </row>
    <row r="30" spans="1:47" s="193" customFormat="1" ht="52.5">
      <c r="A30" s="192" t="s">
        <v>130</v>
      </c>
      <c r="B30" s="213" t="str">
        <f>IF(B71=0,"",B71)</f>
        <v>PLAYER 1</v>
      </c>
      <c r="C30" s="213" t="str">
        <f t="shared" ref="C30:Y30" si="0">IF(C71=0,"",C71)</f>
        <v>PLAYER 2</v>
      </c>
      <c r="D30" s="213" t="str">
        <f t="shared" si="0"/>
        <v>PLAYER 3</v>
      </c>
      <c r="E30" s="213" t="str">
        <f t="shared" si="0"/>
        <v>PLAYER 4</v>
      </c>
      <c r="F30" s="213" t="str">
        <f t="shared" si="0"/>
        <v>PLAYER 5</v>
      </c>
      <c r="G30" s="213" t="str">
        <f t="shared" si="0"/>
        <v>PLAYER 6</v>
      </c>
      <c r="H30" s="213" t="str">
        <f t="shared" si="0"/>
        <v>PLAYER 7</v>
      </c>
      <c r="I30" s="213" t="str">
        <f t="shared" si="0"/>
        <v>PLAYER 8</v>
      </c>
      <c r="J30" s="213" t="str">
        <f t="shared" si="0"/>
        <v>PLAYER 9</v>
      </c>
      <c r="K30" s="213" t="str">
        <f t="shared" si="0"/>
        <v>PLAYER 10</v>
      </c>
      <c r="L30" s="213" t="str">
        <f t="shared" si="0"/>
        <v>PLAYER 11</v>
      </c>
      <c r="M30" s="213" t="str">
        <f t="shared" si="0"/>
        <v>PLAYER 12</v>
      </c>
      <c r="N30" s="213" t="str">
        <f t="shared" si="0"/>
        <v>PLAYER 13</v>
      </c>
      <c r="O30" s="213" t="str">
        <f t="shared" si="0"/>
        <v>PLAYER 14</v>
      </c>
      <c r="P30" s="213" t="str">
        <f t="shared" si="0"/>
        <v>PLAYER 15</v>
      </c>
      <c r="Q30" s="213" t="str">
        <f t="shared" si="0"/>
        <v>PLAYER 16</v>
      </c>
      <c r="R30" s="213" t="str">
        <f t="shared" si="0"/>
        <v>PLAYER 17</v>
      </c>
      <c r="S30" s="213" t="str">
        <f t="shared" si="0"/>
        <v>PLAYER 18</v>
      </c>
      <c r="T30" s="213" t="str">
        <f t="shared" si="0"/>
        <v>PLAYER 19</v>
      </c>
      <c r="U30" s="213" t="str">
        <f t="shared" si="0"/>
        <v>PLAYER 20</v>
      </c>
      <c r="V30" s="213" t="str">
        <f t="shared" si="0"/>
        <v>PLAYER 21</v>
      </c>
      <c r="W30" s="213" t="str">
        <f t="shared" si="0"/>
        <v>PLAYER 22</v>
      </c>
      <c r="X30" s="213" t="str">
        <f t="shared" si="0"/>
        <v>PLAYER 23</v>
      </c>
      <c r="Y30" s="213" t="str">
        <f t="shared" si="0"/>
        <v>PLAYER 24</v>
      </c>
      <c r="Z30" s="213" t="str">
        <f>IF(Z71=0,"",Z71)</f>
        <v>PLAYER 25</v>
      </c>
    </row>
    <row r="31" spans="1:47">
      <c r="A31" s="202" t="s">
        <v>180</v>
      </c>
      <c r="B31" s="201">
        <v>11</v>
      </c>
      <c r="C31" s="201">
        <v>14</v>
      </c>
      <c r="D31" s="201">
        <v>76</v>
      </c>
      <c r="E31" s="201">
        <v>2</v>
      </c>
      <c r="F31" s="201">
        <v>56</v>
      </c>
      <c r="G31" s="201">
        <v>44</v>
      </c>
      <c r="H31" s="201">
        <v>0</v>
      </c>
      <c r="I31" s="201">
        <v>0</v>
      </c>
      <c r="J31" s="201">
        <v>0</v>
      </c>
      <c r="K31" s="201">
        <v>0</v>
      </c>
      <c r="L31" s="201">
        <v>0</v>
      </c>
      <c r="M31" s="201">
        <v>0</v>
      </c>
      <c r="N31" s="201">
        <v>0</v>
      </c>
      <c r="O31" s="201">
        <v>0</v>
      </c>
      <c r="P31" s="201">
        <v>0</v>
      </c>
      <c r="Q31" s="201">
        <v>0</v>
      </c>
      <c r="R31" s="201">
        <v>0</v>
      </c>
      <c r="S31" s="201">
        <v>0</v>
      </c>
      <c r="T31" s="201">
        <v>0</v>
      </c>
      <c r="U31" s="201">
        <v>0</v>
      </c>
      <c r="V31" s="201">
        <v>0</v>
      </c>
      <c r="W31" s="201">
        <v>0</v>
      </c>
      <c r="X31" s="201">
        <v>0</v>
      </c>
      <c r="Y31" s="201">
        <v>0</v>
      </c>
      <c r="Z31" s="201">
        <v>0</v>
      </c>
    </row>
    <row r="32" spans="1:47">
      <c r="A32" s="202">
        <v>2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</row>
    <row r="33" spans="1:26">
      <c r="A33" s="202">
        <v>3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</row>
    <row r="34" spans="1:26">
      <c r="A34" s="202">
        <v>4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</row>
    <row r="35" spans="1:26">
      <c r="A35" s="202">
        <v>5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</row>
    <row r="36" spans="1:26">
      <c r="A36" s="202">
        <v>6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</row>
    <row r="37" spans="1:26">
      <c r="A37" s="202">
        <v>7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</row>
    <row r="38" spans="1:26">
      <c r="A38" s="202">
        <v>8</v>
      </c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</row>
    <row r="39" spans="1:26">
      <c r="A39" s="202">
        <v>9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</row>
    <row r="40" spans="1:26">
      <c r="A40" s="202">
        <v>10</v>
      </c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</row>
    <row r="41" spans="1:26">
      <c r="A41" s="202">
        <v>11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</row>
    <row r="42" spans="1:26">
      <c r="A42" s="202">
        <v>12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</row>
    <row r="43" spans="1:26">
      <c r="A43" s="202">
        <v>13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</row>
    <row r="44" spans="1:26">
      <c r="A44" s="202">
        <v>14</v>
      </c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</row>
    <row r="45" spans="1:26">
      <c r="A45" s="202">
        <v>15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</row>
    <row r="46" spans="1:26">
      <c r="A46" s="202">
        <v>16</v>
      </c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</row>
    <row r="47" spans="1:26">
      <c r="A47" s="202">
        <v>17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</row>
    <row r="48" spans="1:26">
      <c r="A48" s="202">
        <v>18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</row>
    <row r="49" spans="1:26">
      <c r="A49" s="202">
        <v>19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</row>
    <row r="50" spans="1:26">
      <c r="A50" s="202">
        <v>20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</row>
    <row r="51" spans="1:26">
      <c r="A51" s="202">
        <v>21</v>
      </c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</row>
    <row r="52" spans="1:26">
      <c r="A52" s="202">
        <v>22</v>
      </c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</row>
    <row r="53" spans="1:26">
      <c r="A53" s="202">
        <v>23</v>
      </c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</row>
    <row r="54" spans="1:26">
      <c r="A54" s="202">
        <v>24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</row>
    <row r="55" spans="1:26">
      <c r="A55" s="202">
        <v>25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</row>
    <row r="56" spans="1:26">
      <c r="A56" s="202">
        <v>26</v>
      </c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</row>
    <row r="57" spans="1:26">
      <c r="A57" s="202">
        <v>27</v>
      </c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</row>
    <row r="58" spans="1:26">
      <c r="A58" s="202">
        <v>28</v>
      </c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</row>
    <row r="59" spans="1:26">
      <c r="A59" s="202">
        <v>29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</row>
    <row r="60" spans="1:26">
      <c r="A60" s="202">
        <v>30</v>
      </c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</row>
    <row r="61" spans="1:26">
      <c r="A61" s="202">
        <v>31</v>
      </c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</row>
    <row r="62" spans="1:26">
      <c r="A62" s="202">
        <v>32</v>
      </c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</row>
    <row r="63" spans="1:26">
      <c r="A63" s="202">
        <v>33</v>
      </c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</row>
    <row r="64" spans="1:26">
      <c r="A64" s="202">
        <v>34</v>
      </c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</row>
    <row r="65" spans="1:26">
      <c r="A65" s="202">
        <v>35</v>
      </c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</row>
    <row r="66" spans="1:26">
      <c r="A66" s="202">
        <v>36</v>
      </c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</row>
    <row r="67" spans="1:26">
      <c r="A67" s="202">
        <v>37</v>
      </c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</row>
    <row r="68" spans="1:26">
      <c r="A68" s="202">
        <v>38</v>
      </c>
      <c r="B68" s="201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</row>
    <row r="69" spans="1:26" s="188" customFormat="1" ht="15.75" thickBot="1">
      <c r="A69" s="187"/>
      <c r="B69" s="187"/>
      <c r="C69" s="187"/>
      <c r="D69" s="187"/>
      <c r="E69" s="187"/>
      <c r="F69" s="187"/>
      <c r="G69" s="187"/>
      <c r="H69" s="187"/>
      <c r="I69" s="187"/>
      <c r="J69" s="187"/>
      <c r="K69" s="187"/>
    </row>
    <row r="70" spans="1:26" s="191" customFormat="1">
      <c r="A70" s="189" t="s">
        <v>131</v>
      </c>
      <c r="B70" s="190"/>
      <c r="C70" s="190"/>
      <c r="D70" s="190"/>
      <c r="E70" s="190"/>
      <c r="F70" s="190"/>
      <c r="G70" s="190"/>
      <c r="H70" s="190"/>
      <c r="I70" s="190"/>
      <c r="J70" s="190"/>
      <c r="K70" s="190"/>
    </row>
    <row r="71" spans="1:26" ht="52.5">
      <c r="A71" s="186" t="s">
        <v>130</v>
      </c>
      <c r="B71" s="214" t="str">
        <f>WEEKLY.PREDICTIONS!P2</f>
        <v>PLAYER 1</v>
      </c>
      <c r="C71" s="214" t="str">
        <f>WEEKLY.PREDICTIONS!U2</f>
        <v>PLAYER 2</v>
      </c>
      <c r="D71" s="214" t="str">
        <f>WEEKLY.PREDICTIONS!Z2</f>
        <v>PLAYER 3</v>
      </c>
      <c r="E71" s="214" t="str">
        <f>WEEKLY.PREDICTIONS!AE2</f>
        <v>PLAYER 4</v>
      </c>
      <c r="F71" s="214" t="str">
        <f>WEEKLY.PREDICTIONS!AJ2</f>
        <v>PLAYER 5</v>
      </c>
      <c r="G71" s="214" t="str">
        <f>WEEKLY.PREDICTIONS!AO2</f>
        <v>PLAYER 6</v>
      </c>
      <c r="H71" s="214" t="str">
        <f>WEEKLY.PREDICTIONS!AT2</f>
        <v>PLAYER 7</v>
      </c>
      <c r="I71" s="214" t="str">
        <f>WEEKLY.PREDICTIONS!AY2</f>
        <v>PLAYER 8</v>
      </c>
      <c r="J71" s="214" t="str">
        <f>WEEKLY.PREDICTIONS!BD2</f>
        <v>PLAYER 9</v>
      </c>
      <c r="K71" s="214" t="str">
        <f>WEEKLY.PREDICTIONS!BI2</f>
        <v>PLAYER 10</v>
      </c>
      <c r="L71" s="214" t="str">
        <f>WEEKLY.PREDICTIONS!BN2</f>
        <v>PLAYER 11</v>
      </c>
      <c r="M71" s="214" t="str">
        <f>WEEKLY.PREDICTIONS!BS2</f>
        <v>PLAYER 12</v>
      </c>
      <c r="N71" s="214" t="str">
        <f>WEEKLY.PREDICTIONS!BX2</f>
        <v>PLAYER 13</v>
      </c>
      <c r="O71" s="214" t="str">
        <f>WEEKLY.PREDICTIONS!CC2</f>
        <v>PLAYER 14</v>
      </c>
      <c r="P71" s="214" t="str">
        <f>WEEKLY.PREDICTIONS!CH2</f>
        <v>PLAYER 15</v>
      </c>
      <c r="Q71" s="214" t="str">
        <f>WEEKLY.PREDICTIONS!CM2</f>
        <v>PLAYER 16</v>
      </c>
      <c r="R71" s="214" t="str">
        <f>WEEKLY.PREDICTIONS!CR2</f>
        <v>PLAYER 17</v>
      </c>
      <c r="S71" s="214" t="str">
        <f>WEEKLY.PREDICTIONS!CW2</f>
        <v>PLAYER 18</v>
      </c>
      <c r="T71" s="214" t="str">
        <f>WEEKLY.PREDICTIONS!DB2</f>
        <v>PLAYER 19</v>
      </c>
      <c r="U71" s="214" t="str">
        <f>WEEKLY.PREDICTIONS!DG2</f>
        <v>PLAYER 20</v>
      </c>
      <c r="V71" s="214" t="str">
        <f>WEEKLY.PREDICTIONS!DL2</f>
        <v>PLAYER 21</v>
      </c>
      <c r="W71" s="214" t="str">
        <f>WEEKLY.PREDICTIONS!DQ2</f>
        <v>PLAYER 22</v>
      </c>
      <c r="X71" s="214" t="str">
        <f>WEEKLY.PREDICTIONS!DV2</f>
        <v>PLAYER 23</v>
      </c>
      <c r="Y71" s="214" t="str">
        <f>WEEKLY.PREDICTIONS!EA2</f>
        <v>PLAYER 24</v>
      </c>
      <c r="Z71" s="214" t="str">
        <f>WEEKLY.PREDICTIONS!EF2</f>
        <v>PLAYER 25</v>
      </c>
    </row>
    <row r="72" spans="1:26" s="197" customFormat="1">
      <c r="A72" s="200" t="str">
        <f>WEEKLY.PREDICTIONS!A3</f>
        <v>Aug 17, 2026</v>
      </c>
      <c r="B72" s="200">
        <f>WEEKLY.PREDICTIONS!S2</f>
        <v>0</v>
      </c>
      <c r="C72" s="200">
        <f>WEEKLY.PREDICTIONS!X2</f>
        <v>0</v>
      </c>
      <c r="D72" s="200">
        <f>WEEKLY.PREDICTIONS!AC2</f>
        <v>0</v>
      </c>
      <c r="E72" s="200">
        <f>WEEKLY.PREDICTIONS!AH2</f>
        <v>0</v>
      </c>
      <c r="F72" s="200">
        <f>WEEKLY.PREDICTIONS!AM2</f>
        <v>0</v>
      </c>
      <c r="G72" s="200">
        <f>WEEKLY.PREDICTIONS!AR2</f>
        <v>0</v>
      </c>
      <c r="H72" s="200">
        <f>WEEKLY.PREDICTIONS!AW2</f>
        <v>0</v>
      </c>
      <c r="I72" s="200">
        <f>WEEKLY.PREDICTIONS!BB2</f>
        <v>0</v>
      </c>
      <c r="J72" s="200">
        <f>WEEKLY.PREDICTIONS!BG2</f>
        <v>0</v>
      </c>
      <c r="K72" s="200">
        <f>WEEKLY.PREDICTIONS!BL2</f>
        <v>0</v>
      </c>
      <c r="L72" s="200">
        <f>WEEKLY.PREDICTIONS!BQ2</f>
        <v>0</v>
      </c>
      <c r="M72" s="200">
        <f>WEEKLY.PREDICTIONS!BV2</f>
        <v>0</v>
      </c>
      <c r="N72" s="200">
        <f>WEEKLY.PREDICTIONS!CA2</f>
        <v>0</v>
      </c>
      <c r="O72" s="200">
        <f>WEEKLY.PREDICTIONS!CF2</f>
        <v>0</v>
      </c>
      <c r="P72" s="200">
        <f>WEEKLY.PREDICTIONS!CK2</f>
        <v>0</v>
      </c>
      <c r="Q72" s="200">
        <f>WEEKLY.PREDICTIONS!CP2</f>
        <v>0</v>
      </c>
      <c r="R72" s="200">
        <f>WEEKLY.PREDICTIONS!CU2</f>
        <v>0</v>
      </c>
      <c r="S72" s="200">
        <f>WEEKLY.PREDICTIONS!CZ2</f>
        <v>0</v>
      </c>
      <c r="T72" s="200">
        <f>WEEKLY.PREDICTIONS!DE2</f>
        <v>0</v>
      </c>
      <c r="U72" s="200">
        <f>WEEKLY.PREDICTIONS!DJ2</f>
        <v>0</v>
      </c>
      <c r="V72" s="200">
        <f>WEEKLY.PREDICTIONS!DO2</f>
        <v>0</v>
      </c>
      <c r="W72" s="200">
        <f>WEEKLY.PREDICTIONS!DT2</f>
        <v>0</v>
      </c>
      <c r="X72" s="200">
        <f>WEEKLY.PREDICTIONS!DY2</f>
        <v>0</v>
      </c>
      <c r="Y72" s="200">
        <f>WEEKLY.PREDICTIONS!ED2</f>
        <v>0</v>
      </c>
      <c r="Z72" s="200">
        <f>WEEKLY.PREDICTIONS!EI2</f>
        <v>0</v>
      </c>
    </row>
    <row r="73" spans="1:26" s="199" customFormat="1" ht="15.75" thickBot="1">
      <c r="A73" s="198"/>
      <c r="B73" s="198"/>
      <c r="C73" s="198"/>
      <c r="D73" s="198"/>
      <c r="E73" s="198"/>
      <c r="F73" s="198"/>
      <c r="G73" s="198"/>
      <c r="H73" s="198"/>
      <c r="I73" s="198"/>
      <c r="J73" s="198"/>
      <c r="K73" s="198"/>
    </row>
  </sheetData>
  <conditionalFormatting sqref="A3:B27">
    <cfRule type="expression" dxfId="0" priority="1">
      <formula>$B3=-1</formula>
    </cfRule>
  </conditionalFormatting>
  <pageMargins left="0.7" right="0.7" top="0.75" bottom="0.75" header="0.3" footer="0.3"/>
  <pageSetup orientation="portrait" horizontalDpi="4294967293" verticalDpi="0" r:id="rId2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588A-2E69-4EAD-B4C9-94FA0BD0300E}">
  <dimension ref="A1:I381"/>
  <sheetViews>
    <sheetView topLeftCell="B1" workbookViewId="0">
      <selection activeCell="B1" sqref="B1"/>
    </sheetView>
  </sheetViews>
  <sheetFormatPr defaultRowHeight="15"/>
  <cols>
    <col min="1" max="1" width="10" hidden="1" customWidth="1"/>
    <col min="2" max="2" width="10.5703125" bestFit="1" customWidth="1"/>
    <col min="3" max="3" width="16.7109375" bestFit="1" customWidth="1"/>
    <col min="4" max="4" width="15.5703125" style="185" bestFit="1" customWidth="1"/>
    <col min="5" max="5" width="15.28515625" style="185" bestFit="1" customWidth="1"/>
    <col min="6" max="6" width="16.7109375" bestFit="1" customWidth="1"/>
    <col min="7" max="7" width="18.140625" bestFit="1" customWidth="1"/>
    <col min="9" max="9" width="9.140625" style="185"/>
  </cols>
  <sheetData>
    <row r="1" spans="1:7">
      <c r="A1" t="s">
        <v>154</v>
      </c>
      <c r="B1" t="s">
        <v>155</v>
      </c>
      <c r="C1" t="s">
        <v>156</v>
      </c>
      <c r="D1" s="185" t="s">
        <v>157</v>
      </c>
      <c r="E1" s="185" t="s">
        <v>158</v>
      </c>
      <c r="F1" t="s">
        <v>159</v>
      </c>
      <c r="G1" t="s">
        <v>160</v>
      </c>
    </row>
    <row r="2" spans="1:7">
      <c r="A2">
        <v>1</v>
      </c>
      <c r="B2" s="222">
        <v>45884</v>
      </c>
      <c r="C2" t="s">
        <v>43</v>
      </c>
      <c r="D2" s="185">
        <v>4</v>
      </c>
      <c r="E2" s="185">
        <v>2</v>
      </c>
      <c r="F2" t="s">
        <v>44</v>
      </c>
      <c r="G2" t="s">
        <v>117</v>
      </c>
    </row>
    <row r="3" spans="1:7">
      <c r="A3">
        <v>2</v>
      </c>
      <c r="B3" s="222">
        <v>45885</v>
      </c>
      <c r="C3" t="s">
        <v>49</v>
      </c>
      <c r="D3" s="185">
        <v>0</v>
      </c>
      <c r="E3" s="185">
        <v>0</v>
      </c>
      <c r="F3" t="s">
        <v>50</v>
      </c>
      <c r="G3" t="s">
        <v>117</v>
      </c>
    </row>
    <row r="4" spans="1:7">
      <c r="A4">
        <v>3</v>
      </c>
      <c r="B4" s="222">
        <v>45885</v>
      </c>
      <c r="C4" t="s">
        <v>61</v>
      </c>
      <c r="D4" s="185">
        <v>1</v>
      </c>
      <c r="E4" s="185">
        <v>1</v>
      </c>
      <c r="F4" t="s">
        <v>62</v>
      </c>
      <c r="G4" t="s">
        <v>117</v>
      </c>
    </row>
    <row r="5" spans="1:7">
      <c r="A5">
        <v>5</v>
      </c>
      <c r="B5" s="222">
        <v>45885</v>
      </c>
      <c r="C5" t="s">
        <v>65</v>
      </c>
      <c r="D5" s="185">
        <v>3</v>
      </c>
      <c r="E5" s="185">
        <v>0</v>
      </c>
      <c r="F5" t="s">
        <v>66</v>
      </c>
      <c r="G5" t="s">
        <v>117</v>
      </c>
    </row>
    <row r="6" spans="1:7">
      <c r="A6">
        <v>6</v>
      </c>
      <c r="B6" s="222">
        <v>45885</v>
      </c>
      <c r="C6" t="s">
        <v>71</v>
      </c>
      <c r="D6" s="185">
        <v>3</v>
      </c>
      <c r="E6" s="185">
        <v>0</v>
      </c>
      <c r="F6" t="s">
        <v>72</v>
      </c>
      <c r="G6" t="s">
        <v>117</v>
      </c>
    </row>
    <row r="7" spans="1:7">
      <c r="A7">
        <v>7</v>
      </c>
      <c r="B7" s="222">
        <v>45885</v>
      </c>
      <c r="C7" t="s">
        <v>73</v>
      </c>
      <c r="D7" s="185">
        <v>0</v>
      </c>
      <c r="E7" s="185">
        <v>4</v>
      </c>
      <c r="F7" t="s">
        <v>74</v>
      </c>
      <c r="G7" t="s">
        <v>117</v>
      </c>
    </row>
    <row r="8" spans="1:7">
      <c r="A8">
        <v>4</v>
      </c>
      <c r="B8" s="222">
        <v>45886</v>
      </c>
      <c r="C8" t="s">
        <v>76</v>
      </c>
      <c r="D8" s="185">
        <v>3</v>
      </c>
      <c r="E8" s="185">
        <v>1</v>
      </c>
      <c r="F8" t="s">
        <v>67</v>
      </c>
      <c r="G8" t="s">
        <v>117</v>
      </c>
    </row>
    <row r="9" spans="1:7">
      <c r="A9">
        <v>8</v>
      </c>
      <c r="B9" s="222">
        <v>45886</v>
      </c>
      <c r="C9" t="s">
        <v>77</v>
      </c>
      <c r="D9" s="185">
        <v>0</v>
      </c>
      <c r="E9" s="185">
        <v>0</v>
      </c>
      <c r="F9" t="s">
        <v>80</v>
      </c>
      <c r="G9" t="s">
        <v>117</v>
      </c>
    </row>
    <row r="10" spans="1:7">
      <c r="A10">
        <v>9</v>
      </c>
      <c r="B10" s="222">
        <v>45886</v>
      </c>
      <c r="C10" t="s">
        <v>82</v>
      </c>
      <c r="D10" s="185">
        <v>0</v>
      </c>
      <c r="E10" s="185">
        <v>1</v>
      </c>
      <c r="F10" t="s">
        <v>83</v>
      </c>
      <c r="G10" t="s">
        <v>117</v>
      </c>
    </row>
    <row r="11" spans="1:7">
      <c r="A11">
        <v>10</v>
      </c>
      <c r="B11" s="222">
        <v>45887</v>
      </c>
      <c r="C11" t="s">
        <v>85</v>
      </c>
      <c r="D11" s="185">
        <v>1</v>
      </c>
      <c r="E11" s="185">
        <v>0</v>
      </c>
      <c r="F11" t="s">
        <v>84</v>
      </c>
      <c r="G11" t="s">
        <v>117</v>
      </c>
    </row>
    <row r="12" spans="1:7">
      <c r="A12">
        <v>20</v>
      </c>
      <c r="B12" s="222">
        <v>45891</v>
      </c>
      <c r="C12" t="s">
        <v>66</v>
      </c>
      <c r="D12" s="185">
        <v>1</v>
      </c>
      <c r="E12" s="185">
        <v>5</v>
      </c>
      <c r="F12" t="s">
        <v>77</v>
      </c>
      <c r="G12" t="s">
        <v>117</v>
      </c>
    </row>
    <row r="13" spans="1:7">
      <c r="A13">
        <v>18</v>
      </c>
      <c r="B13" s="222">
        <v>45892</v>
      </c>
      <c r="C13" t="s">
        <v>74</v>
      </c>
      <c r="D13" s="185">
        <v>0</v>
      </c>
      <c r="E13" s="185">
        <v>2</v>
      </c>
      <c r="F13" t="s">
        <v>71</v>
      </c>
      <c r="G13" t="s">
        <v>117</v>
      </c>
    </row>
    <row r="14" spans="1:7">
      <c r="A14">
        <v>12</v>
      </c>
      <c r="B14" s="222">
        <v>45892</v>
      </c>
      <c r="C14" t="s">
        <v>44</v>
      </c>
      <c r="D14" s="185">
        <v>1</v>
      </c>
      <c r="E14" s="185">
        <v>0</v>
      </c>
      <c r="F14" t="s">
        <v>73</v>
      </c>
      <c r="G14" t="s">
        <v>117</v>
      </c>
    </row>
    <row r="15" spans="1:7">
      <c r="A15">
        <v>13</v>
      </c>
      <c r="B15" s="222">
        <v>45892</v>
      </c>
      <c r="C15" t="s">
        <v>67</v>
      </c>
      <c r="D15" s="185">
        <v>1</v>
      </c>
      <c r="E15" s="185">
        <v>0</v>
      </c>
      <c r="F15" t="s">
        <v>49</v>
      </c>
      <c r="G15" t="s">
        <v>117</v>
      </c>
    </row>
    <row r="16" spans="1:7">
      <c r="A16">
        <v>14</v>
      </c>
      <c r="B16" s="222">
        <v>45892</v>
      </c>
      <c r="C16" t="s">
        <v>72</v>
      </c>
      <c r="D16" s="185">
        <v>2</v>
      </c>
      <c r="E16" s="185">
        <v>0</v>
      </c>
      <c r="F16" t="s">
        <v>65</v>
      </c>
      <c r="G16" t="s">
        <v>117</v>
      </c>
    </row>
    <row r="17" spans="1:7">
      <c r="A17">
        <v>11</v>
      </c>
      <c r="B17" s="222">
        <v>45892</v>
      </c>
      <c r="C17" t="s">
        <v>83</v>
      </c>
      <c r="D17" s="185">
        <v>5</v>
      </c>
      <c r="E17" s="185">
        <v>0</v>
      </c>
      <c r="F17" t="s">
        <v>85</v>
      </c>
      <c r="G17" t="s">
        <v>117</v>
      </c>
    </row>
    <row r="18" spans="1:7">
      <c r="A18">
        <v>15</v>
      </c>
      <c r="B18" s="222">
        <v>45893</v>
      </c>
      <c r="C18" t="s">
        <v>80</v>
      </c>
      <c r="D18" s="185">
        <v>1</v>
      </c>
      <c r="E18" s="185">
        <v>1</v>
      </c>
      <c r="F18" t="s">
        <v>76</v>
      </c>
      <c r="G18" t="s">
        <v>117</v>
      </c>
    </row>
    <row r="19" spans="1:7">
      <c r="A19">
        <v>16</v>
      </c>
      <c r="B19" s="222">
        <v>45893</v>
      </c>
      <c r="C19" t="s">
        <v>84</v>
      </c>
      <c r="D19" s="185">
        <v>2</v>
      </c>
      <c r="E19" s="185">
        <v>0</v>
      </c>
      <c r="F19" t="s">
        <v>61</v>
      </c>
      <c r="G19" t="s">
        <v>117</v>
      </c>
    </row>
    <row r="20" spans="1:7">
      <c r="A20">
        <v>17</v>
      </c>
      <c r="B20" s="222">
        <v>45893</v>
      </c>
      <c r="C20" t="s">
        <v>62</v>
      </c>
      <c r="D20" s="185">
        <v>1</v>
      </c>
      <c r="E20" s="185">
        <v>1</v>
      </c>
      <c r="F20" t="s">
        <v>82</v>
      </c>
      <c r="G20" t="s">
        <v>117</v>
      </c>
    </row>
    <row r="21" spans="1:7">
      <c r="A21">
        <v>19</v>
      </c>
      <c r="B21" s="222">
        <v>45894</v>
      </c>
      <c r="C21" t="s">
        <v>50</v>
      </c>
      <c r="D21" s="185">
        <v>2</v>
      </c>
      <c r="E21" s="185">
        <v>3</v>
      </c>
      <c r="F21" t="s">
        <v>43</v>
      </c>
      <c r="G21" t="s">
        <v>117</v>
      </c>
    </row>
    <row r="22" spans="1:7">
      <c r="A22">
        <v>21</v>
      </c>
      <c r="B22" s="222">
        <v>45898</v>
      </c>
      <c r="C22" t="s">
        <v>49</v>
      </c>
      <c r="D22" s="185">
        <v>0</v>
      </c>
      <c r="E22" s="185">
        <v>3</v>
      </c>
      <c r="F22" t="s">
        <v>80</v>
      </c>
      <c r="G22" t="s">
        <v>117</v>
      </c>
    </row>
    <row r="23" spans="1:7">
      <c r="A23">
        <v>23</v>
      </c>
      <c r="B23" s="222">
        <v>45899</v>
      </c>
      <c r="C23" t="s">
        <v>77</v>
      </c>
      <c r="D23" s="185">
        <v>2</v>
      </c>
      <c r="E23" s="185">
        <v>0</v>
      </c>
      <c r="F23" t="s">
        <v>62</v>
      </c>
      <c r="G23" t="s">
        <v>117</v>
      </c>
    </row>
    <row r="24" spans="1:7">
      <c r="A24">
        <v>26</v>
      </c>
      <c r="B24" s="222">
        <v>45899</v>
      </c>
      <c r="C24" t="s">
        <v>82</v>
      </c>
      <c r="D24" s="185">
        <v>3</v>
      </c>
      <c r="E24" s="185">
        <v>2</v>
      </c>
      <c r="F24" t="s">
        <v>72</v>
      </c>
      <c r="G24" t="s">
        <v>117</v>
      </c>
    </row>
    <row r="25" spans="1:7">
      <c r="A25">
        <v>28</v>
      </c>
      <c r="B25" s="222">
        <v>45899</v>
      </c>
      <c r="C25" t="s">
        <v>65</v>
      </c>
      <c r="D25" s="185">
        <v>2</v>
      </c>
      <c r="E25" s="185">
        <v>1</v>
      </c>
      <c r="F25" t="s">
        <v>67</v>
      </c>
      <c r="G25" t="s">
        <v>117</v>
      </c>
    </row>
    <row r="26" spans="1:7">
      <c r="A26">
        <v>29</v>
      </c>
      <c r="B26" s="222">
        <v>45899</v>
      </c>
      <c r="C26" t="s">
        <v>71</v>
      </c>
      <c r="D26" s="185">
        <v>0</v>
      </c>
      <c r="E26" s="185">
        <v>1</v>
      </c>
      <c r="F26" t="s">
        <v>44</v>
      </c>
      <c r="G26" t="s">
        <v>117</v>
      </c>
    </row>
    <row r="27" spans="1:7">
      <c r="A27">
        <v>30</v>
      </c>
      <c r="B27" s="222">
        <v>45899</v>
      </c>
      <c r="C27" t="s">
        <v>73</v>
      </c>
      <c r="D27" s="185">
        <v>2</v>
      </c>
      <c r="E27" s="185">
        <v>3</v>
      </c>
      <c r="F27" t="s">
        <v>84</v>
      </c>
      <c r="G27" t="s">
        <v>117</v>
      </c>
    </row>
    <row r="28" spans="1:7">
      <c r="A28">
        <v>24</v>
      </c>
      <c r="B28" s="222">
        <v>45899</v>
      </c>
      <c r="C28" t="s">
        <v>85</v>
      </c>
      <c r="D28" s="185">
        <v>0</v>
      </c>
      <c r="E28" s="185">
        <v>0</v>
      </c>
      <c r="F28" t="s">
        <v>50</v>
      </c>
      <c r="G28" t="s">
        <v>117</v>
      </c>
    </row>
    <row r="29" spans="1:7">
      <c r="A29">
        <v>22</v>
      </c>
      <c r="B29" s="222">
        <v>45900</v>
      </c>
      <c r="C29" t="s">
        <v>61</v>
      </c>
      <c r="D29" s="185">
        <v>2</v>
      </c>
      <c r="E29" s="185">
        <v>1</v>
      </c>
      <c r="F29" t="s">
        <v>74</v>
      </c>
      <c r="G29" t="s">
        <v>117</v>
      </c>
    </row>
    <row r="30" spans="1:7">
      <c r="A30">
        <v>27</v>
      </c>
      <c r="B30" s="222">
        <v>45900</v>
      </c>
      <c r="C30" t="s">
        <v>76</v>
      </c>
      <c r="D30" s="185">
        <v>0</v>
      </c>
      <c r="E30" s="185">
        <v>3</v>
      </c>
      <c r="F30" t="s">
        <v>66</v>
      </c>
      <c r="G30" t="s">
        <v>117</v>
      </c>
    </row>
    <row r="31" spans="1:7">
      <c r="A31">
        <v>25</v>
      </c>
      <c r="B31" s="222">
        <v>45900</v>
      </c>
      <c r="C31" t="s">
        <v>43</v>
      </c>
      <c r="D31" s="185">
        <v>1</v>
      </c>
      <c r="E31" s="185">
        <v>0</v>
      </c>
      <c r="F31" t="s">
        <v>83</v>
      </c>
      <c r="G31" t="s">
        <v>117</v>
      </c>
    </row>
    <row r="32" spans="1:7">
      <c r="A32">
        <v>31</v>
      </c>
      <c r="B32" s="222">
        <v>45913</v>
      </c>
      <c r="C32" t="s">
        <v>83</v>
      </c>
      <c r="D32" s="185">
        <v>3</v>
      </c>
      <c r="E32" s="185">
        <v>0</v>
      </c>
      <c r="F32" t="s">
        <v>76</v>
      </c>
      <c r="G32" t="s">
        <v>117</v>
      </c>
    </row>
    <row r="33" spans="1:7">
      <c r="A33">
        <v>32</v>
      </c>
      <c r="B33" s="222">
        <v>45913</v>
      </c>
      <c r="C33" t="s">
        <v>44</v>
      </c>
      <c r="D33" s="185">
        <v>2</v>
      </c>
      <c r="E33" s="185">
        <v>1</v>
      </c>
      <c r="F33" t="s">
        <v>61</v>
      </c>
      <c r="G33" t="s">
        <v>117</v>
      </c>
    </row>
    <row r="34" spans="1:7">
      <c r="A34">
        <v>35</v>
      </c>
      <c r="B34" s="222">
        <v>45913</v>
      </c>
      <c r="C34" t="s">
        <v>80</v>
      </c>
      <c r="D34" s="185">
        <v>0</v>
      </c>
      <c r="E34" s="185">
        <v>0</v>
      </c>
      <c r="F34" t="s">
        <v>65</v>
      </c>
      <c r="G34" t="s">
        <v>117</v>
      </c>
    </row>
    <row r="35" spans="1:7">
      <c r="A35">
        <v>36</v>
      </c>
      <c r="B35" s="222">
        <v>45913</v>
      </c>
      <c r="C35" t="s">
        <v>84</v>
      </c>
      <c r="D35" s="185">
        <v>0</v>
      </c>
      <c r="E35" s="185">
        <v>0</v>
      </c>
      <c r="F35" t="s">
        <v>49</v>
      </c>
      <c r="G35" t="s">
        <v>117</v>
      </c>
    </row>
    <row r="36" spans="1:7">
      <c r="A36">
        <v>37</v>
      </c>
      <c r="B36" s="222">
        <v>45913</v>
      </c>
      <c r="C36" t="s">
        <v>62</v>
      </c>
      <c r="D36" s="185">
        <v>1</v>
      </c>
      <c r="E36" s="185">
        <v>0</v>
      </c>
      <c r="F36" t="s">
        <v>85</v>
      </c>
      <c r="G36" t="s">
        <v>117</v>
      </c>
    </row>
    <row r="37" spans="1:7">
      <c r="A37">
        <v>39</v>
      </c>
      <c r="B37" s="222">
        <v>45913</v>
      </c>
      <c r="C37" t="s">
        <v>50</v>
      </c>
      <c r="D37" s="185">
        <v>1</v>
      </c>
      <c r="E37" s="185">
        <v>0</v>
      </c>
      <c r="F37" t="s">
        <v>73</v>
      </c>
      <c r="G37" t="s">
        <v>117</v>
      </c>
    </row>
    <row r="38" spans="1:7">
      <c r="A38">
        <v>40</v>
      </c>
      <c r="B38" s="222">
        <v>45913</v>
      </c>
      <c r="C38" t="s">
        <v>66</v>
      </c>
      <c r="D38" s="185">
        <v>0</v>
      </c>
      <c r="E38" s="185">
        <v>3</v>
      </c>
      <c r="F38" t="s">
        <v>71</v>
      </c>
      <c r="G38" t="s">
        <v>117</v>
      </c>
    </row>
    <row r="39" spans="1:7">
      <c r="A39">
        <v>33</v>
      </c>
      <c r="B39" s="222">
        <v>45913</v>
      </c>
      <c r="C39" t="s">
        <v>67</v>
      </c>
      <c r="D39" s="185">
        <v>2</v>
      </c>
      <c r="E39" s="185">
        <v>2</v>
      </c>
      <c r="F39" t="s">
        <v>77</v>
      </c>
      <c r="G39" t="s">
        <v>117</v>
      </c>
    </row>
    <row r="40" spans="1:7">
      <c r="A40">
        <v>34</v>
      </c>
      <c r="B40" s="222">
        <v>45914</v>
      </c>
      <c r="C40" t="s">
        <v>72</v>
      </c>
      <c r="D40" s="185">
        <v>0</v>
      </c>
      <c r="E40" s="185">
        <v>1</v>
      </c>
      <c r="F40" t="s">
        <v>43</v>
      </c>
      <c r="G40" t="s">
        <v>117</v>
      </c>
    </row>
    <row r="41" spans="1:7">
      <c r="A41">
        <v>38</v>
      </c>
      <c r="B41" s="222">
        <v>45914</v>
      </c>
      <c r="C41" t="s">
        <v>74</v>
      </c>
      <c r="D41" s="185">
        <v>3</v>
      </c>
      <c r="E41" s="185">
        <v>0</v>
      </c>
      <c r="F41" t="s">
        <v>82</v>
      </c>
      <c r="G41" t="s">
        <v>117</v>
      </c>
    </row>
    <row r="42" spans="1:7">
      <c r="A42">
        <v>46</v>
      </c>
      <c r="B42" s="222">
        <v>45920</v>
      </c>
      <c r="C42" t="s">
        <v>43</v>
      </c>
      <c r="D42" s="185">
        <v>2</v>
      </c>
      <c r="E42" s="185">
        <v>1</v>
      </c>
      <c r="F42" t="s">
        <v>84</v>
      </c>
      <c r="G42" t="s">
        <v>117</v>
      </c>
    </row>
    <row r="43" spans="1:7">
      <c r="A43">
        <v>42</v>
      </c>
      <c r="B43" s="222">
        <v>45920</v>
      </c>
      <c r="C43" t="s">
        <v>44</v>
      </c>
      <c r="D43" s="185">
        <v>0</v>
      </c>
      <c r="E43" s="185">
        <v>0</v>
      </c>
      <c r="F43" t="s">
        <v>50</v>
      </c>
      <c r="G43" t="s">
        <v>117</v>
      </c>
    </row>
    <row r="44" spans="1:7">
      <c r="A44">
        <v>43</v>
      </c>
      <c r="B44" s="222">
        <v>45920</v>
      </c>
      <c r="C44" t="s">
        <v>61</v>
      </c>
      <c r="D44" s="185">
        <v>2</v>
      </c>
      <c r="E44" s="185">
        <v>2</v>
      </c>
      <c r="F44" t="s">
        <v>71</v>
      </c>
      <c r="G44" t="s">
        <v>117</v>
      </c>
    </row>
    <row r="45" spans="1:7">
      <c r="A45">
        <v>44</v>
      </c>
      <c r="B45" s="222">
        <v>45920</v>
      </c>
      <c r="C45" t="s">
        <v>72</v>
      </c>
      <c r="D45" s="185">
        <v>1</v>
      </c>
      <c r="E45" s="185">
        <v>1</v>
      </c>
      <c r="F45" t="s">
        <v>76</v>
      </c>
      <c r="G45" t="s">
        <v>117</v>
      </c>
    </row>
    <row r="46" spans="1:7">
      <c r="A46">
        <v>49</v>
      </c>
      <c r="B46" s="222">
        <v>45920</v>
      </c>
      <c r="C46" t="s">
        <v>66</v>
      </c>
      <c r="D46" s="185">
        <v>1</v>
      </c>
      <c r="E46" s="185">
        <v>2</v>
      </c>
      <c r="F46" t="s">
        <v>80</v>
      </c>
      <c r="G46" t="s">
        <v>117</v>
      </c>
    </row>
    <row r="47" spans="1:7">
      <c r="A47">
        <v>50</v>
      </c>
      <c r="B47" s="222">
        <v>45920</v>
      </c>
      <c r="C47" t="s">
        <v>73</v>
      </c>
      <c r="D47" s="185">
        <v>1</v>
      </c>
      <c r="E47" s="185">
        <v>3</v>
      </c>
      <c r="F47" t="s">
        <v>85</v>
      </c>
      <c r="G47" t="s">
        <v>117</v>
      </c>
    </row>
    <row r="48" spans="1:7">
      <c r="A48">
        <v>47</v>
      </c>
      <c r="B48" s="222">
        <v>45920</v>
      </c>
      <c r="C48" t="s">
        <v>82</v>
      </c>
      <c r="D48" s="185">
        <v>2</v>
      </c>
      <c r="E48" s="185">
        <v>1</v>
      </c>
      <c r="F48" t="s">
        <v>77</v>
      </c>
      <c r="G48" t="s">
        <v>117</v>
      </c>
    </row>
    <row r="49" spans="1:7">
      <c r="A49">
        <v>45</v>
      </c>
      <c r="B49" s="222">
        <v>45920</v>
      </c>
      <c r="C49" t="s">
        <v>62</v>
      </c>
      <c r="D49" s="185">
        <v>3</v>
      </c>
      <c r="E49" s="185">
        <v>1</v>
      </c>
      <c r="F49" t="s">
        <v>67</v>
      </c>
      <c r="G49" t="s">
        <v>117</v>
      </c>
    </row>
    <row r="50" spans="1:7">
      <c r="A50">
        <v>48</v>
      </c>
      <c r="B50" s="222">
        <v>45921</v>
      </c>
      <c r="C50" t="s">
        <v>65</v>
      </c>
      <c r="D50" s="185">
        <v>1</v>
      </c>
      <c r="E50" s="185">
        <v>1</v>
      </c>
      <c r="F50" t="s">
        <v>49</v>
      </c>
      <c r="G50" t="s">
        <v>117</v>
      </c>
    </row>
    <row r="51" spans="1:7">
      <c r="A51">
        <v>41</v>
      </c>
      <c r="B51" s="222">
        <v>45921</v>
      </c>
      <c r="C51" t="s">
        <v>83</v>
      </c>
      <c r="D51" s="185">
        <v>1</v>
      </c>
      <c r="E51" s="185">
        <v>1</v>
      </c>
      <c r="F51" t="s">
        <v>74</v>
      </c>
      <c r="G51" t="s">
        <v>117</v>
      </c>
    </row>
    <row r="52" spans="1:7">
      <c r="A52">
        <v>52</v>
      </c>
      <c r="B52" s="222">
        <v>45927</v>
      </c>
      <c r="C52" t="s">
        <v>67</v>
      </c>
      <c r="D52" s="185">
        <v>3</v>
      </c>
      <c r="E52" s="185">
        <v>1</v>
      </c>
      <c r="F52" t="s">
        <v>82</v>
      </c>
      <c r="G52" t="s">
        <v>117</v>
      </c>
    </row>
    <row r="53" spans="1:7">
      <c r="A53">
        <v>51</v>
      </c>
      <c r="B53" s="222">
        <v>45927</v>
      </c>
      <c r="C53" t="s">
        <v>49</v>
      </c>
      <c r="D53" s="185">
        <v>3</v>
      </c>
      <c r="E53" s="185">
        <v>1</v>
      </c>
      <c r="F53" t="s">
        <v>62</v>
      </c>
      <c r="G53" t="s">
        <v>117</v>
      </c>
    </row>
    <row r="54" spans="1:7">
      <c r="A54">
        <v>53</v>
      </c>
      <c r="B54" s="222">
        <v>45927</v>
      </c>
      <c r="C54" t="s">
        <v>77</v>
      </c>
      <c r="D54" s="185">
        <v>1</v>
      </c>
      <c r="E54" s="185">
        <v>3</v>
      </c>
      <c r="F54" t="s">
        <v>61</v>
      </c>
      <c r="G54" t="s">
        <v>117</v>
      </c>
    </row>
    <row r="55" spans="1:7">
      <c r="A55">
        <v>54</v>
      </c>
      <c r="B55" s="222">
        <v>45927</v>
      </c>
      <c r="C55" t="s">
        <v>80</v>
      </c>
      <c r="D55" s="185">
        <v>2</v>
      </c>
      <c r="E55" s="185">
        <v>1</v>
      </c>
      <c r="F55" t="s">
        <v>43</v>
      </c>
      <c r="G55" t="s">
        <v>117</v>
      </c>
    </row>
    <row r="56" spans="1:7">
      <c r="A56">
        <v>56</v>
      </c>
      <c r="B56" s="222">
        <v>45927</v>
      </c>
      <c r="C56" t="s">
        <v>85</v>
      </c>
      <c r="D56" s="185">
        <v>2</v>
      </c>
      <c r="E56" s="185">
        <v>2</v>
      </c>
      <c r="F56" t="s">
        <v>44</v>
      </c>
      <c r="G56" t="s">
        <v>117</v>
      </c>
    </row>
    <row r="57" spans="1:7">
      <c r="A57">
        <v>57</v>
      </c>
      <c r="B57" s="222">
        <v>45927</v>
      </c>
      <c r="C57" t="s">
        <v>74</v>
      </c>
      <c r="D57" s="185">
        <v>5</v>
      </c>
      <c r="E57" s="185">
        <v>1</v>
      </c>
      <c r="F57" t="s">
        <v>72</v>
      </c>
      <c r="G57" t="s">
        <v>117</v>
      </c>
    </row>
    <row r="58" spans="1:7">
      <c r="A58">
        <v>59</v>
      </c>
      <c r="B58" s="222">
        <v>45927</v>
      </c>
      <c r="C58" t="s">
        <v>76</v>
      </c>
      <c r="D58" s="185">
        <v>0</v>
      </c>
      <c r="E58" s="185">
        <v>1</v>
      </c>
      <c r="F58" t="s">
        <v>65</v>
      </c>
      <c r="G58" t="s">
        <v>117</v>
      </c>
    </row>
    <row r="59" spans="1:7">
      <c r="A59">
        <v>60</v>
      </c>
      <c r="B59" s="222">
        <v>45928</v>
      </c>
      <c r="C59" t="s">
        <v>71</v>
      </c>
      <c r="D59" s="185">
        <v>1</v>
      </c>
      <c r="E59" s="185">
        <v>1</v>
      </c>
      <c r="F59" t="s">
        <v>73</v>
      </c>
      <c r="G59" t="s">
        <v>117</v>
      </c>
    </row>
    <row r="60" spans="1:7">
      <c r="A60">
        <v>58</v>
      </c>
      <c r="B60" s="222">
        <v>45928</v>
      </c>
      <c r="C60" t="s">
        <v>50</v>
      </c>
      <c r="D60" s="185">
        <v>1</v>
      </c>
      <c r="E60" s="185">
        <v>2</v>
      </c>
      <c r="F60" t="s">
        <v>83</v>
      </c>
      <c r="G60" t="s">
        <v>117</v>
      </c>
    </row>
    <row r="61" spans="1:7">
      <c r="A61">
        <v>55</v>
      </c>
      <c r="B61" s="222">
        <v>45929</v>
      </c>
      <c r="C61" t="s">
        <v>84</v>
      </c>
      <c r="D61" s="185">
        <v>1</v>
      </c>
      <c r="E61" s="185">
        <v>1</v>
      </c>
      <c r="F61" t="s">
        <v>66</v>
      </c>
      <c r="G61" t="s">
        <v>117</v>
      </c>
    </row>
    <row r="62" spans="1:7">
      <c r="A62">
        <v>61</v>
      </c>
      <c r="B62" s="222">
        <v>45934</v>
      </c>
      <c r="C62" t="s">
        <v>83</v>
      </c>
      <c r="D62" s="185">
        <v>2</v>
      </c>
      <c r="E62" s="185">
        <v>0</v>
      </c>
      <c r="F62" t="s">
        <v>66</v>
      </c>
      <c r="G62" t="s">
        <v>117</v>
      </c>
    </row>
    <row r="63" spans="1:7">
      <c r="A63">
        <v>62</v>
      </c>
      <c r="B63" s="222">
        <v>45934</v>
      </c>
      <c r="C63" t="s">
        <v>49</v>
      </c>
      <c r="D63" s="185">
        <v>2</v>
      </c>
      <c r="E63" s="185">
        <v>1</v>
      </c>
      <c r="F63" t="s">
        <v>72</v>
      </c>
      <c r="G63" t="s">
        <v>117</v>
      </c>
    </row>
    <row r="64" spans="1:7">
      <c r="A64">
        <v>63</v>
      </c>
      <c r="B64" s="222">
        <v>45934</v>
      </c>
      <c r="C64" t="s">
        <v>44</v>
      </c>
      <c r="D64" s="185">
        <v>3</v>
      </c>
      <c r="E64" s="185">
        <v>1</v>
      </c>
      <c r="F64" t="s">
        <v>62</v>
      </c>
      <c r="G64" t="s">
        <v>117</v>
      </c>
    </row>
    <row r="65" spans="1:7">
      <c r="A65">
        <v>64</v>
      </c>
      <c r="B65" s="222">
        <v>45934</v>
      </c>
      <c r="C65" t="s">
        <v>67</v>
      </c>
      <c r="D65" s="185">
        <v>0</v>
      </c>
      <c r="E65" s="185">
        <v>1</v>
      </c>
      <c r="F65" t="s">
        <v>74</v>
      </c>
      <c r="G65" t="s">
        <v>117</v>
      </c>
    </row>
    <row r="66" spans="1:7">
      <c r="A66">
        <v>65</v>
      </c>
      <c r="B66" s="222">
        <v>45934</v>
      </c>
      <c r="C66" t="s">
        <v>77</v>
      </c>
      <c r="D66" s="185">
        <v>2</v>
      </c>
      <c r="E66" s="185">
        <v>1</v>
      </c>
      <c r="F66" t="s">
        <v>43</v>
      </c>
      <c r="G66" t="s">
        <v>117</v>
      </c>
    </row>
    <row r="67" spans="1:7">
      <c r="A67">
        <v>66</v>
      </c>
      <c r="B67" s="222">
        <v>45934</v>
      </c>
      <c r="C67" t="s">
        <v>84</v>
      </c>
      <c r="D67" s="185">
        <v>2</v>
      </c>
      <c r="E67" s="185">
        <v>1</v>
      </c>
      <c r="F67" t="s">
        <v>80</v>
      </c>
      <c r="G67" t="s">
        <v>117</v>
      </c>
    </row>
    <row r="68" spans="1:7">
      <c r="A68">
        <v>67</v>
      </c>
      <c r="B68" s="222">
        <v>45934</v>
      </c>
      <c r="C68" t="s">
        <v>85</v>
      </c>
      <c r="D68" s="185">
        <v>1</v>
      </c>
      <c r="E68" s="185">
        <v>2</v>
      </c>
      <c r="F68" t="s">
        <v>71</v>
      </c>
      <c r="G68" t="s">
        <v>117</v>
      </c>
    </row>
    <row r="69" spans="1:7">
      <c r="A69">
        <v>68</v>
      </c>
      <c r="B69" s="222">
        <v>45934</v>
      </c>
      <c r="C69" t="s">
        <v>82</v>
      </c>
      <c r="D69" s="185">
        <v>2</v>
      </c>
      <c r="E69" s="185">
        <v>0</v>
      </c>
      <c r="F69" t="s">
        <v>65</v>
      </c>
      <c r="G69" t="s">
        <v>117</v>
      </c>
    </row>
    <row r="70" spans="1:7">
      <c r="A70">
        <v>69</v>
      </c>
      <c r="B70" s="222">
        <v>45934</v>
      </c>
      <c r="C70" t="s">
        <v>50</v>
      </c>
      <c r="D70" s="185">
        <v>2</v>
      </c>
      <c r="E70" s="185">
        <v>0</v>
      </c>
      <c r="F70" t="s">
        <v>76</v>
      </c>
      <c r="G70" t="s">
        <v>117</v>
      </c>
    </row>
    <row r="71" spans="1:7">
      <c r="A71">
        <v>70</v>
      </c>
      <c r="B71" s="222">
        <v>45934</v>
      </c>
      <c r="C71" t="s">
        <v>73</v>
      </c>
      <c r="D71" s="185">
        <v>1</v>
      </c>
      <c r="E71" s="185">
        <v>1</v>
      </c>
      <c r="F71" t="s">
        <v>61</v>
      </c>
      <c r="G71" t="s">
        <v>117</v>
      </c>
    </row>
    <row r="72" spans="1:7">
      <c r="A72">
        <v>71</v>
      </c>
      <c r="B72" s="222">
        <v>45948</v>
      </c>
      <c r="C72" t="s">
        <v>61</v>
      </c>
      <c r="F72" t="s">
        <v>50</v>
      </c>
      <c r="G72" t="s">
        <v>181</v>
      </c>
    </row>
    <row r="73" spans="1:7">
      <c r="A73">
        <v>72</v>
      </c>
      <c r="B73" s="222">
        <v>45948</v>
      </c>
      <c r="C73" t="s">
        <v>72</v>
      </c>
      <c r="F73" t="s">
        <v>85</v>
      </c>
      <c r="G73" t="s">
        <v>181</v>
      </c>
    </row>
    <row r="74" spans="1:7">
      <c r="A74">
        <v>73</v>
      </c>
      <c r="B74" s="222">
        <v>45948</v>
      </c>
      <c r="C74" t="s">
        <v>80</v>
      </c>
      <c r="F74" t="s">
        <v>44</v>
      </c>
      <c r="G74" t="s">
        <v>181</v>
      </c>
    </row>
    <row r="75" spans="1:7">
      <c r="A75">
        <v>74</v>
      </c>
      <c r="B75" s="222">
        <v>45948</v>
      </c>
      <c r="C75" t="s">
        <v>62</v>
      </c>
      <c r="F75" t="s">
        <v>83</v>
      </c>
      <c r="G75" t="s">
        <v>181</v>
      </c>
    </row>
    <row r="76" spans="1:7">
      <c r="A76">
        <v>75</v>
      </c>
      <c r="B76" s="222">
        <v>45948</v>
      </c>
      <c r="C76" t="s">
        <v>43</v>
      </c>
      <c r="F76" t="s">
        <v>82</v>
      </c>
      <c r="G76" t="s">
        <v>181</v>
      </c>
    </row>
    <row r="77" spans="1:7">
      <c r="A77">
        <v>76</v>
      </c>
      <c r="B77" s="222">
        <v>45948</v>
      </c>
      <c r="C77" t="s">
        <v>74</v>
      </c>
      <c r="F77" t="s">
        <v>84</v>
      </c>
      <c r="G77" t="s">
        <v>181</v>
      </c>
    </row>
    <row r="78" spans="1:7">
      <c r="A78">
        <v>77</v>
      </c>
      <c r="B78" s="222">
        <v>45948</v>
      </c>
      <c r="C78" t="s">
        <v>76</v>
      </c>
      <c r="F78" t="s">
        <v>77</v>
      </c>
      <c r="G78" t="s">
        <v>181</v>
      </c>
    </row>
    <row r="79" spans="1:7">
      <c r="A79">
        <v>78</v>
      </c>
      <c r="B79" s="222">
        <v>45948</v>
      </c>
      <c r="C79" t="s">
        <v>65</v>
      </c>
      <c r="F79" t="s">
        <v>73</v>
      </c>
      <c r="G79" t="s">
        <v>181</v>
      </c>
    </row>
    <row r="80" spans="1:7">
      <c r="A80">
        <v>79</v>
      </c>
      <c r="B80" s="222">
        <v>45948</v>
      </c>
      <c r="C80" t="s">
        <v>71</v>
      </c>
      <c r="F80" t="s">
        <v>49</v>
      </c>
      <c r="G80" t="s">
        <v>181</v>
      </c>
    </row>
    <row r="81" spans="1:7">
      <c r="A81">
        <v>80</v>
      </c>
      <c r="B81" s="222">
        <v>45948</v>
      </c>
      <c r="C81" t="s">
        <v>66</v>
      </c>
      <c r="F81" t="s">
        <v>67</v>
      </c>
      <c r="G81" t="s">
        <v>181</v>
      </c>
    </row>
    <row r="82" spans="1:7">
      <c r="A82">
        <v>81</v>
      </c>
      <c r="B82" s="222">
        <v>45955</v>
      </c>
      <c r="C82" t="s">
        <v>83</v>
      </c>
      <c r="F82" t="s">
        <v>80</v>
      </c>
      <c r="G82" t="s">
        <v>181</v>
      </c>
    </row>
    <row r="83" spans="1:7">
      <c r="A83">
        <v>82</v>
      </c>
      <c r="B83" s="222">
        <v>45955</v>
      </c>
      <c r="C83" t="s">
        <v>49</v>
      </c>
      <c r="F83" t="s">
        <v>74</v>
      </c>
      <c r="G83" t="s">
        <v>181</v>
      </c>
    </row>
    <row r="84" spans="1:7">
      <c r="A84">
        <v>83</v>
      </c>
      <c r="B84" s="222">
        <v>45955</v>
      </c>
      <c r="C84" t="s">
        <v>44</v>
      </c>
      <c r="F84" t="s">
        <v>76</v>
      </c>
      <c r="G84" t="s">
        <v>181</v>
      </c>
    </row>
    <row r="85" spans="1:7">
      <c r="A85">
        <v>84</v>
      </c>
      <c r="B85" s="222">
        <v>45955</v>
      </c>
      <c r="C85" t="s">
        <v>67</v>
      </c>
      <c r="F85" t="s">
        <v>43</v>
      </c>
      <c r="G85" t="s">
        <v>181</v>
      </c>
    </row>
    <row r="86" spans="1:7">
      <c r="A86">
        <v>85</v>
      </c>
      <c r="B86" s="222">
        <v>45955</v>
      </c>
      <c r="C86" t="s">
        <v>77</v>
      </c>
      <c r="F86" t="s">
        <v>65</v>
      </c>
      <c r="G86" t="s">
        <v>181</v>
      </c>
    </row>
    <row r="87" spans="1:7">
      <c r="A87">
        <v>86</v>
      </c>
      <c r="B87" s="222">
        <v>45955</v>
      </c>
      <c r="C87" t="s">
        <v>84</v>
      </c>
      <c r="F87" t="s">
        <v>71</v>
      </c>
      <c r="G87" t="s">
        <v>181</v>
      </c>
    </row>
    <row r="88" spans="1:7">
      <c r="A88">
        <v>87</v>
      </c>
      <c r="B88" s="222">
        <v>45955</v>
      </c>
      <c r="C88" t="s">
        <v>85</v>
      </c>
      <c r="F88" t="s">
        <v>66</v>
      </c>
      <c r="G88" t="s">
        <v>181</v>
      </c>
    </row>
    <row r="89" spans="1:7">
      <c r="A89">
        <v>88</v>
      </c>
      <c r="B89" s="222">
        <v>45955</v>
      </c>
      <c r="C89" t="s">
        <v>82</v>
      </c>
      <c r="F89" t="s">
        <v>61</v>
      </c>
      <c r="G89" t="s">
        <v>181</v>
      </c>
    </row>
    <row r="90" spans="1:7">
      <c r="A90">
        <v>89</v>
      </c>
      <c r="B90" s="222">
        <v>45955</v>
      </c>
      <c r="C90" t="s">
        <v>50</v>
      </c>
      <c r="F90" t="s">
        <v>62</v>
      </c>
      <c r="G90" t="s">
        <v>181</v>
      </c>
    </row>
    <row r="91" spans="1:7">
      <c r="A91">
        <v>90</v>
      </c>
      <c r="B91" s="222">
        <v>45955</v>
      </c>
      <c r="C91" t="s">
        <v>73</v>
      </c>
      <c r="F91" t="s">
        <v>72</v>
      </c>
      <c r="G91" t="s">
        <v>181</v>
      </c>
    </row>
    <row r="92" spans="1:7">
      <c r="A92">
        <v>91</v>
      </c>
      <c r="B92" s="222">
        <v>45962</v>
      </c>
      <c r="C92" t="s">
        <v>61</v>
      </c>
      <c r="F92" t="s">
        <v>85</v>
      </c>
      <c r="G92" t="s">
        <v>181</v>
      </c>
    </row>
    <row r="93" spans="1:7">
      <c r="A93">
        <v>92</v>
      </c>
      <c r="B93" s="222">
        <v>45962</v>
      </c>
      <c r="C93" t="s">
        <v>72</v>
      </c>
      <c r="F93" t="s">
        <v>83</v>
      </c>
      <c r="G93" t="s">
        <v>181</v>
      </c>
    </row>
    <row r="94" spans="1:7">
      <c r="A94">
        <v>93</v>
      </c>
      <c r="B94" s="222">
        <v>45962</v>
      </c>
      <c r="C94" t="s">
        <v>80</v>
      </c>
      <c r="F94" t="s">
        <v>67</v>
      </c>
      <c r="G94" t="s">
        <v>181</v>
      </c>
    </row>
    <row r="95" spans="1:7">
      <c r="A95">
        <v>94</v>
      </c>
      <c r="B95" s="222">
        <v>45962</v>
      </c>
      <c r="C95" t="s">
        <v>62</v>
      </c>
      <c r="F95" t="s">
        <v>73</v>
      </c>
      <c r="G95" t="s">
        <v>181</v>
      </c>
    </row>
    <row r="96" spans="1:7">
      <c r="A96">
        <v>95</v>
      </c>
      <c r="B96" s="222">
        <v>45962</v>
      </c>
      <c r="C96" t="s">
        <v>43</v>
      </c>
      <c r="F96" t="s">
        <v>49</v>
      </c>
      <c r="G96" t="s">
        <v>181</v>
      </c>
    </row>
    <row r="97" spans="1:7">
      <c r="A97">
        <v>96</v>
      </c>
      <c r="B97" s="222">
        <v>45962</v>
      </c>
      <c r="C97" t="s">
        <v>74</v>
      </c>
      <c r="F97" t="s">
        <v>44</v>
      </c>
      <c r="G97" t="s">
        <v>181</v>
      </c>
    </row>
    <row r="98" spans="1:7">
      <c r="A98">
        <v>97</v>
      </c>
      <c r="B98" s="222">
        <v>45962</v>
      </c>
      <c r="C98" t="s">
        <v>76</v>
      </c>
      <c r="F98" t="s">
        <v>82</v>
      </c>
      <c r="G98" t="s">
        <v>181</v>
      </c>
    </row>
    <row r="99" spans="1:7">
      <c r="A99">
        <v>98</v>
      </c>
      <c r="B99" s="222">
        <v>45962</v>
      </c>
      <c r="C99" t="s">
        <v>65</v>
      </c>
      <c r="F99" t="s">
        <v>84</v>
      </c>
      <c r="G99" t="s">
        <v>181</v>
      </c>
    </row>
    <row r="100" spans="1:7">
      <c r="A100">
        <v>99</v>
      </c>
      <c r="B100" s="222">
        <v>45962</v>
      </c>
      <c r="C100" t="s">
        <v>71</v>
      </c>
      <c r="F100" t="s">
        <v>77</v>
      </c>
      <c r="G100" t="s">
        <v>181</v>
      </c>
    </row>
    <row r="101" spans="1:7">
      <c r="A101">
        <v>100</v>
      </c>
      <c r="B101" s="222">
        <v>45962</v>
      </c>
      <c r="C101" t="s">
        <v>66</v>
      </c>
      <c r="F101" t="s">
        <v>50</v>
      </c>
      <c r="G101" t="s">
        <v>181</v>
      </c>
    </row>
    <row r="102" spans="1:7">
      <c r="A102">
        <v>101</v>
      </c>
      <c r="B102" s="222">
        <v>45969</v>
      </c>
      <c r="C102" t="s">
        <v>49</v>
      </c>
      <c r="F102" t="s">
        <v>44</v>
      </c>
      <c r="G102" t="s">
        <v>181</v>
      </c>
    </row>
    <row r="103" spans="1:7">
      <c r="A103">
        <v>102</v>
      </c>
      <c r="B103" s="222">
        <v>45969</v>
      </c>
      <c r="C103" t="s">
        <v>67</v>
      </c>
      <c r="F103" t="s">
        <v>50</v>
      </c>
      <c r="G103" t="s">
        <v>181</v>
      </c>
    </row>
    <row r="104" spans="1:7">
      <c r="A104">
        <v>103</v>
      </c>
      <c r="B104" s="222">
        <v>45969</v>
      </c>
      <c r="C104" t="s">
        <v>77</v>
      </c>
      <c r="F104" t="s">
        <v>73</v>
      </c>
      <c r="G104" t="s">
        <v>181</v>
      </c>
    </row>
    <row r="105" spans="1:7">
      <c r="A105">
        <v>104</v>
      </c>
      <c r="B105" s="222">
        <v>45969</v>
      </c>
      <c r="C105" t="s">
        <v>80</v>
      </c>
      <c r="F105" t="s">
        <v>61</v>
      </c>
      <c r="G105" t="s">
        <v>181</v>
      </c>
    </row>
    <row r="106" spans="1:7">
      <c r="A106">
        <v>105</v>
      </c>
      <c r="B106" s="222">
        <v>45969</v>
      </c>
      <c r="C106" t="s">
        <v>84</v>
      </c>
      <c r="F106" t="s">
        <v>62</v>
      </c>
      <c r="G106" t="s">
        <v>181</v>
      </c>
    </row>
    <row r="107" spans="1:7">
      <c r="A107">
        <v>106</v>
      </c>
      <c r="B107" s="222">
        <v>45969</v>
      </c>
      <c r="C107" t="s">
        <v>74</v>
      </c>
      <c r="F107" t="s">
        <v>43</v>
      </c>
      <c r="G107" t="s">
        <v>181</v>
      </c>
    </row>
    <row r="108" spans="1:7">
      <c r="A108">
        <v>107</v>
      </c>
      <c r="B108" s="222">
        <v>45969</v>
      </c>
      <c r="C108" t="s">
        <v>76</v>
      </c>
      <c r="F108" t="s">
        <v>85</v>
      </c>
      <c r="G108" t="s">
        <v>181</v>
      </c>
    </row>
    <row r="109" spans="1:7">
      <c r="A109">
        <v>108</v>
      </c>
      <c r="B109" s="222">
        <v>45969</v>
      </c>
      <c r="C109" t="s">
        <v>65</v>
      </c>
      <c r="F109" t="s">
        <v>83</v>
      </c>
      <c r="G109" t="s">
        <v>181</v>
      </c>
    </row>
    <row r="110" spans="1:7">
      <c r="A110">
        <v>109</v>
      </c>
      <c r="B110" s="222">
        <v>45969</v>
      </c>
      <c r="C110" t="s">
        <v>71</v>
      </c>
      <c r="F110" t="s">
        <v>82</v>
      </c>
      <c r="G110" t="s">
        <v>181</v>
      </c>
    </row>
    <row r="111" spans="1:7">
      <c r="A111">
        <v>110</v>
      </c>
      <c r="B111" s="222">
        <v>45969</v>
      </c>
      <c r="C111" t="s">
        <v>66</v>
      </c>
      <c r="F111" t="s">
        <v>72</v>
      </c>
      <c r="G111" t="s">
        <v>181</v>
      </c>
    </row>
    <row r="112" spans="1:7">
      <c r="A112">
        <v>111</v>
      </c>
      <c r="B112" s="222">
        <v>45983</v>
      </c>
      <c r="C112" t="s">
        <v>83</v>
      </c>
      <c r="F112" t="s">
        <v>71</v>
      </c>
      <c r="G112" t="s">
        <v>181</v>
      </c>
    </row>
    <row r="113" spans="1:7">
      <c r="A113">
        <v>112</v>
      </c>
      <c r="B113" s="222">
        <v>45983</v>
      </c>
      <c r="C113" t="s">
        <v>44</v>
      </c>
      <c r="F113" t="s">
        <v>66</v>
      </c>
      <c r="G113" t="s">
        <v>181</v>
      </c>
    </row>
    <row r="114" spans="1:7">
      <c r="A114">
        <v>113</v>
      </c>
      <c r="B114" s="222">
        <v>45983</v>
      </c>
      <c r="C114" t="s">
        <v>61</v>
      </c>
      <c r="F114" t="s">
        <v>67</v>
      </c>
      <c r="G114" t="s">
        <v>181</v>
      </c>
    </row>
    <row r="115" spans="1:7">
      <c r="A115">
        <v>114</v>
      </c>
      <c r="B115" s="222">
        <v>45983</v>
      </c>
      <c r="C115" t="s">
        <v>72</v>
      </c>
      <c r="F115" t="s">
        <v>77</v>
      </c>
      <c r="G115" t="s">
        <v>181</v>
      </c>
    </row>
    <row r="116" spans="1:7">
      <c r="A116">
        <v>115</v>
      </c>
      <c r="B116" s="222">
        <v>45983</v>
      </c>
      <c r="C116" t="s">
        <v>62</v>
      </c>
      <c r="F116" t="s">
        <v>65</v>
      </c>
      <c r="G116" t="s">
        <v>181</v>
      </c>
    </row>
    <row r="117" spans="1:7">
      <c r="A117">
        <v>116</v>
      </c>
      <c r="B117" s="222">
        <v>45983</v>
      </c>
      <c r="C117" t="s">
        <v>85</v>
      </c>
      <c r="F117" t="s">
        <v>49</v>
      </c>
      <c r="G117" t="s">
        <v>181</v>
      </c>
    </row>
    <row r="118" spans="1:7">
      <c r="A118">
        <v>117</v>
      </c>
      <c r="B118" s="222">
        <v>45983</v>
      </c>
      <c r="C118" t="s">
        <v>43</v>
      </c>
      <c r="F118" t="s">
        <v>76</v>
      </c>
      <c r="G118" t="s">
        <v>181</v>
      </c>
    </row>
    <row r="119" spans="1:7">
      <c r="A119">
        <v>118</v>
      </c>
      <c r="B119" s="222">
        <v>45983</v>
      </c>
      <c r="C119" t="s">
        <v>82</v>
      </c>
      <c r="F119" t="s">
        <v>84</v>
      </c>
      <c r="G119" t="s">
        <v>181</v>
      </c>
    </row>
    <row r="120" spans="1:7">
      <c r="A120">
        <v>119</v>
      </c>
      <c r="B120" s="222">
        <v>45983</v>
      </c>
      <c r="C120" t="s">
        <v>50</v>
      </c>
      <c r="F120" t="s">
        <v>74</v>
      </c>
      <c r="G120" t="s">
        <v>181</v>
      </c>
    </row>
    <row r="121" spans="1:7">
      <c r="A121">
        <v>120</v>
      </c>
      <c r="B121" s="222">
        <v>45983</v>
      </c>
      <c r="C121" t="s">
        <v>73</v>
      </c>
      <c r="F121" t="s">
        <v>80</v>
      </c>
      <c r="G121" t="s">
        <v>181</v>
      </c>
    </row>
    <row r="122" spans="1:7">
      <c r="A122">
        <v>121</v>
      </c>
      <c r="B122" s="222">
        <v>45990</v>
      </c>
      <c r="C122" t="s">
        <v>49</v>
      </c>
      <c r="F122" t="s">
        <v>73</v>
      </c>
      <c r="G122" t="s">
        <v>181</v>
      </c>
    </row>
    <row r="123" spans="1:7">
      <c r="A123">
        <v>122</v>
      </c>
      <c r="B123" s="222">
        <v>45990</v>
      </c>
      <c r="C123" t="s">
        <v>67</v>
      </c>
      <c r="F123" t="s">
        <v>72</v>
      </c>
      <c r="G123" t="s">
        <v>181</v>
      </c>
    </row>
    <row r="124" spans="1:7">
      <c r="A124">
        <v>123</v>
      </c>
      <c r="B124" s="222">
        <v>45990</v>
      </c>
      <c r="C124" t="s">
        <v>77</v>
      </c>
      <c r="F124" t="s">
        <v>83</v>
      </c>
      <c r="G124" t="s">
        <v>181</v>
      </c>
    </row>
    <row r="125" spans="1:7">
      <c r="A125">
        <v>124</v>
      </c>
      <c r="B125" s="222">
        <v>45990</v>
      </c>
      <c r="C125" t="s">
        <v>80</v>
      </c>
      <c r="F125" t="s">
        <v>82</v>
      </c>
      <c r="G125" t="s">
        <v>181</v>
      </c>
    </row>
    <row r="126" spans="1:7">
      <c r="A126">
        <v>125</v>
      </c>
      <c r="B126" s="222">
        <v>45990</v>
      </c>
      <c r="C126" t="s">
        <v>84</v>
      </c>
      <c r="F126" t="s">
        <v>50</v>
      </c>
      <c r="G126" t="s">
        <v>181</v>
      </c>
    </row>
    <row r="127" spans="1:7">
      <c r="A127">
        <v>126</v>
      </c>
      <c r="B127" s="222">
        <v>45990</v>
      </c>
      <c r="C127" t="s">
        <v>74</v>
      </c>
      <c r="F127" t="s">
        <v>85</v>
      </c>
      <c r="G127" t="s">
        <v>181</v>
      </c>
    </row>
    <row r="128" spans="1:7">
      <c r="A128">
        <v>127</v>
      </c>
      <c r="B128" s="222">
        <v>45990</v>
      </c>
      <c r="C128" t="s">
        <v>76</v>
      </c>
      <c r="F128" t="s">
        <v>61</v>
      </c>
      <c r="G128" t="s">
        <v>181</v>
      </c>
    </row>
    <row r="129" spans="1:7">
      <c r="A129">
        <v>128</v>
      </c>
      <c r="B129" s="222">
        <v>45990</v>
      </c>
      <c r="C129" t="s">
        <v>65</v>
      </c>
      <c r="F129" t="s">
        <v>44</v>
      </c>
      <c r="G129" t="s">
        <v>181</v>
      </c>
    </row>
    <row r="130" spans="1:7">
      <c r="A130">
        <v>129</v>
      </c>
      <c r="B130" s="222">
        <v>45990</v>
      </c>
      <c r="C130" t="s">
        <v>71</v>
      </c>
      <c r="F130" t="s">
        <v>62</v>
      </c>
      <c r="G130" t="s">
        <v>181</v>
      </c>
    </row>
    <row r="131" spans="1:7">
      <c r="A131">
        <v>130</v>
      </c>
      <c r="B131" s="222">
        <v>45990</v>
      </c>
      <c r="C131" t="s">
        <v>66</v>
      </c>
      <c r="F131" t="s">
        <v>43</v>
      </c>
      <c r="G131" t="s">
        <v>181</v>
      </c>
    </row>
    <row r="132" spans="1:7">
      <c r="A132">
        <v>131</v>
      </c>
      <c r="B132" s="222">
        <v>45994</v>
      </c>
      <c r="C132" t="s">
        <v>83</v>
      </c>
      <c r="F132" t="s">
        <v>67</v>
      </c>
      <c r="G132" t="s">
        <v>181</v>
      </c>
    </row>
    <row r="133" spans="1:7">
      <c r="A133">
        <v>132</v>
      </c>
      <c r="B133" s="222">
        <v>45994</v>
      </c>
      <c r="C133" t="s">
        <v>44</v>
      </c>
      <c r="F133" t="s">
        <v>84</v>
      </c>
      <c r="G133" t="s">
        <v>181</v>
      </c>
    </row>
    <row r="134" spans="1:7">
      <c r="A134">
        <v>133</v>
      </c>
      <c r="B134" s="222">
        <v>45994</v>
      </c>
      <c r="C134" t="s">
        <v>61</v>
      </c>
      <c r="F134" t="s">
        <v>49</v>
      </c>
      <c r="G134" t="s">
        <v>181</v>
      </c>
    </row>
    <row r="135" spans="1:7">
      <c r="A135">
        <v>134</v>
      </c>
      <c r="B135" s="222">
        <v>45994</v>
      </c>
      <c r="C135" t="s">
        <v>72</v>
      </c>
      <c r="F135" t="s">
        <v>80</v>
      </c>
      <c r="G135" t="s">
        <v>181</v>
      </c>
    </row>
    <row r="136" spans="1:7">
      <c r="A136">
        <v>135</v>
      </c>
      <c r="B136" s="222">
        <v>45994</v>
      </c>
      <c r="C136" t="s">
        <v>62</v>
      </c>
      <c r="F136" t="s">
        <v>74</v>
      </c>
      <c r="G136" t="s">
        <v>181</v>
      </c>
    </row>
    <row r="137" spans="1:7">
      <c r="A137">
        <v>136</v>
      </c>
      <c r="B137" s="222">
        <v>45994</v>
      </c>
      <c r="C137" t="s">
        <v>85</v>
      </c>
      <c r="F137" t="s">
        <v>77</v>
      </c>
      <c r="G137" t="s">
        <v>181</v>
      </c>
    </row>
    <row r="138" spans="1:7">
      <c r="A138">
        <v>137</v>
      </c>
      <c r="B138" s="222">
        <v>45994</v>
      </c>
      <c r="C138" t="s">
        <v>43</v>
      </c>
      <c r="F138" t="s">
        <v>65</v>
      </c>
      <c r="G138" t="s">
        <v>181</v>
      </c>
    </row>
    <row r="139" spans="1:7">
      <c r="A139">
        <v>138</v>
      </c>
      <c r="B139" s="222">
        <v>45994</v>
      </c>
      <c r="C139" t="s">
        <v>82</v>
      </c>
      <c r="F139" t="s">
        <v>66</v>
      </c>
      <c r="G139" t="s">
        <v>181</v>
      </c>
    </row>
    <row r="140" spans="1:7">
      <c r="A140">
        <v>139</v>
      </c>
      <c r="B140" s="222">
        <v>45994</v>
      </c>
      <c r="C140" t="s">
        <v>50</v>
      </c>
      <c r="F140" t="s">
        <v>71</v>
      </c>
      <c r="G140" t="s">
        <v>181</v>
      </c>
    </row>
    <row r="141" spans="1:7">
      <c r="A141">
        <v>140</v>
      </c>
      <c r="B141" s="222">
        <v>45994</v>
      </c>
      <c r="C141" t="s">
        <v>73</v>
      </c>
      <c r="F141" t="s">
        <v>76</v>
      </c>
      <c r="G141" t="s">
        <v>181</v>
      </c>
    </row>
    <row r="142" spans="1:7">
      <c r="A142">
        <v>141</v>
      </c>
      <c r="B142" s="222">
        <v>45997</v>
      </c>
      <c r="C142" t="s">
        <v>49</v>
      </c>
      <c r="F142" t="s">
        <v>83</v>
      </c>
      <c r="G142" t="s">
        <v>181</v>
      </c>
    </row>
    <row r="143" spans="1:7">
      <c r="A143">
        <v>142</v>
      </c>
      <c r="B143" s="222">
        <v>45997</v>
      </c>
      <c r="C143" t="s">
        <v>44</v>
      </c>
      <c r="F143" t="s">
        <v>77</v>
      </c>
      <c r="G143" t="s">
        <v>181</v>
      </c>
    </row>
    <row r="144" spans="1:7">
      <c r="A144">
        <v>143</v>
      </c>
      <c r="B144" s="222">
        <v>45997</v>
      </c>
      <c r="C144" t="s">
        <v>61</v>
      </c>
      <c r="F144" t="s">
        <v>66</v>
      </c>
      <c r="G144" t="s">
        <v>181</v>
      </c>
    </row>
    <row r="145" spans="1:7">
      <c r="A145">
        <v>144</v>
      </c>
      <c r="B145" s="222">
        <v>45997</v>
      </c>
      <c r="C145" t="s">
        <v>84</v>
      </c>
      <c r="F145" t="s">
        <v>76</v>
      </c>
      <c r="G145" t="s">
        <v>181</v>
      </c>
    </row>
    <row r="146" spans="1:7">
      <c r="A146">
        <v>145</v>
      </c>
      <c r="B146" s="222">
        <v>45997</v>
      </c>
      <c r="C146" t="s">
        <v>62</v>
      </c>
      <c r="F146" t="s">
        <v>80</v>
      </c>
      <c r="G146" t="s">
        <v>181</v>
      </c>
    </row>
    <row r="147" spans="1:7">
      <c r="A147">
        <v>146</v>
      </c>
      <c r="B147" s="222">
        <v>45997</v>
      </c>
      <c r="C147" t="s">
        <v>85</v>
      </c>
      <c r="F147" t="s">
        <v>43</v>
      </c>
      <c r="G147" t="s">
        <v>181</v>
      </c>
    </row>
    <row r="148" spans="1:7">
      <c r="A148">
        <v>147</v>
      </c>
      <c r="B148" s="222">
        <v>45997</v>
      </c>
      <c r="C148" t="s">
        <v>74</v>
      </c>
      <c r="F148" t="s">
        <v>65</v>
      </c>
      <c r="G148" t="s">
        <v>181</v>
      </c>
    </row>
    <row r="149" spans="1:7">
      <c r="A149">
        <v>148</v>
      </c>
      <c r="B149" s="222">
        <v>45997</v>
      </c>
      <c r="C149" t="s">
        <v>50</v>
      </c>
      <c r="F149" t="s">
        <v>72</v>
      </c>
      <c r="G149" t="s">
        <v>181</v>
      </c>
    </row>
    <row r="150" spans="1:7">
      <c r="A150">
        <v>149</v>
      </c>
      <c r="B150" s="222">
        <v>45997</v>
      </c>
      <c r="C150" t="s">
        <v>71</v>
      </c>
      <c r="F150" t="s">
        <v>67</v>
      </c>
      <c r="G150" t="s">
        <v>181</v>
      </c>
    </row>
    <row r="151" spans="1:7">
      <c r="A151">
        <v>150</v>
      </c>
      <c r="B151" s="222">
        <v>45997</v>
      </c>
      <c r="C151" t="s">
        <v>73</v>
      </c>
      <c r="F151" t="s">
        <v>82</v>
      </c>
      <c r="G151" t="s">
        <v>181</v>
      </c>
    </row>
    <row r="152" spans="1:7">
      <c r="A152">
        <v>151</v>
      </c>
      <c r="B152" s="222">
        <v>46004</v>
      </c>
      <c r="C152" t="s">
        <v>83</v>
      </c>
      <c r="F152" t="s">
        <v>73</v>
      </c>
      <c r="G152" t="s">
        <v>181</v>
      </c>
    </row>
    <row r="153" spans="1:7">
      <c r="A153">
        <v>152</v>
      </c>
      <c r="B153" s="222">
        <v>46004</v>
      </c>
      <c r="C153" t="s">
        <v>67</v>
      </c>
      <c r="F153" t="s">
        <v>85</v>
      </c>
      <c r="G153" t="s">
        <v>181</v>
      </c>
    </row>
    <row r="154" spans="1:7">
      <c r="A154">
        <v>153</v>
      </c>
      <c r="B154" s="222">
        <v>46004</v>
      </c>
      <c r="C154" t="s">
        <v>72</v>
      </c>
      <c r="F154" t="s">
        <v>62</v>
      </c>
      <c r="G154" t="s">
        <v>181</v>
      </c>
    </row>
    <row r="155" spans="1:7">
      <c r="A155">
        <v>154</v>
      </c>
      <c r="B155" s="222">
        <v>46004</v>
      </c>
      <c r="C155" t="s">
        <v>77</v>
      </c>
      <c r="F155" t="s">
        <v>84</v>
      </c>
      <c r="G155" t="s">
        <v>181</v>
      </c>
    </row>
    <row r="156" spans="1:7">
      <c r="A156">
        <v>155</v>
      </c>
      <c r="B156" s="222">
        <v>46004</v>
      </c>
      <c r="C156" t="s">
        <v>80</v>
      </c>
      <c r="F156" t="s">
        <v>74</v>
      </c>
      <c r="G156" t="s">
        <v>181</v>
      </c>
    </row>
    <row r="157" spans="1:7">
      <c r="A157">
        <v>156</v>
      </c>
      <c r="B157" s="222">
        <v>46004</v>
      </c>
      <c r="C157" t="s">
        <v>43</v>
      </c>
      <c r="F157" t="s">
        <v>61</v>
      </c>
      <c r="G157" t="s">
        <v>181</v>
      </c>
    </row>
    <row r="158" spans="1:7">
      <c r="A158">
        <v>157</v>
      </c>
      <c r="B158" s="222">
        <v>46004</v>
      </c>
      <c r="C158" t="s">
        <v>82</v>
      </c>
      <c r="F158" t="s">
        <v>44</v>
      </c>
      <c r="G158" t="s">
        <v>181</v>
      </c>
    </row>
    <row r="159" spans="1:7">
      <c r="A159">
        <v>158</v>
      </c>
      <c r="B159" s="222">
        <v>46004</v>
      </c>
      <c r="C159" t="s">
        <v>76</v>
      </c>
      <c r="F159" t="s">
        <v>71</v>
      </c>
      <c r="G159" t="s">
        <v>181</v>
      </c>
    </row>
    <row r="160" spans="1:7">
      <c r="A160">
        <v>159</v>
      </c>
      <c r="B160" s="222">
        <v>46004</v>
      </c>
      <c r="C160" t="s">
        <v>65</v>
      </c>
      <c r="F160" t="s">
        <v>50</v>
      </c>
      <c r="G160" t="s">
        <v>181</v>
      </c>
    </row>
    <row r="161" spans="1:7">
      <c r="A161">
        <v>160</v>
      </c>
      <c r="B161" s="222">
        <v>46004</v>
      </c>
      <c r="C161" t="s">
        <v>66</v>
      </c>
      <c r="F161" t="s">
        <v>49</v>
      </c>
      <c r="G161" t="s">
        <v>181</v>
      </c>
    </row>
    <row r="162" spans="1:7">
      <c r="A162">
        <v>161</v>
      </c>
      <c r="B162" s="222">
        <v>46011</v>
      </c>
      <c r="C162" t="s">
        <v>49</v>
      </c>
      <c r="F162" t="s">
        <v>82</v>
      </c>
      <c r="G162" t="s">
        <v>181</v>
      </c>
    </row>
    <row r="163" spans="1:7">
      <c r="A163">
        <v>162</v>
      </c>
      <c r="B163" s="222">
        <v>46011</v>
      </c>
      <c r="C163" t="s">
        <v>44</v>
      </c>
      <c r="F163" t="s">
        <v>72</v>
      </c>
      <c r="G163" t="s">
        <v>181</v>
      </c>
    </row>
    <row r="164" spans="1:7">
      <c r="A164">
        <v>163</v>
      </c>
      <c r="B164" s="222">
        <v>46011</v>
      </c>
      <c r="C164" t="s">
        <v>61</v>
      </c>
      <c r="F164" t="s">
        <v>65</v>
      </c>
      <c r="G164" t="s">
        <v>181</v>
      </c>
    </row>
    <row r="165" spans="1:7">
      <c r="A165">
        <v>164</v>
      </c>
      <c r="B165" s="222">
        <v>46011</v>
      </c>
      <c r="C165" t="s">
        <v>84</v>
      </c>
      <c r="F165" t="s">
        <v>83</v>
      </c>
      <c r="G165" t="s">
        <v>181</v>
      </c>
    </row>
    <row r="166" spans="1:7">
      <c r="A166">
        <v>165</v>
      </c>
      <c r="B166" s="222">
        <v>46011</v>
      </c>
      <c r="C166" t="s">
        <v>62</v>
      </c>
      <c r="F166" t="s">
        <v>76</v>
      </c>
      <c r="G166" t="s">
        <v>181</v>
      </c>
    </row>
    <row r="167" spans="1:7">
      <c r="A167">
        <v>166</v>
      </c>
      <c r="B167" s="222">
        <v>46011</v>
      </c>
      <c r="C167" t="s">
        <v>85</v>
      </c>
      <c r="F167" t="s">
        <v>80</v>
      </c>
      <c r="G167" t="s">
        <v>181</v>
      </c>
    </row>
    <row r="168" spans="1:7">
      <c r="A168">
        <v>167</v>
      </c>
      <c r="B168" s="222">
        <v>46011</v>
      </c>
      <c r="C168" t="s">
        <v>74</v>
      </c>
      <c r="F168" t="s">
        <v>66</v>
      </c>
      <c r="G168" t="s">
        <v>181</v>
      </c>
    </row>
    <row r="169" spans="1:7">
      <c r="A169">
        <v>168</v>
      </c>
      <c r="B169" s="222">
        <v>46011</v>
      </c>
      <c r="C169" t="s">
        <v>50</v>
      </c>
      <c r="F169" t="s">
        <v>77</v>
      </c>
      <c r="G169" t="s">
        <v>181</v>
      </c>
    </row>
    <row r="170" spans="1:7">
      <c r="A170">
        <v>169</v>
      </c>
      <c r="B170" s="222">
        <v>46011</v>
      </c>
      <c r="C170" t="s">
        <v>71</v>
      </c>
      <c r="F170" t="s">
        <v>43</v>
      </c>
      <c r="G170" t="s">
        <v>181</v>
      </c>
    </row>
    <row r="171" spans="1:7">
      <c r="A171">
        <v>170</v>
      </c>
      <c r="B171" s="222">
        <v>46011</v>
      </c>
      <c r="C171" t="s">
        <v>73</v>
      </c>
      <c r="F171" t="s">
        <v>67</v>
      </c>
      <c r="G171" t="s">
        <v>181</v>
      </c>
    </row>
    <row r="172" spans="1:7">
      <c r="A172">
        <v>171</v>
      </c>
      <c r="B172" s="222">
        <v>46018</v>
      </c>
      <c r="C172" t="s">
        <v>83</v>
      </c>
      <c r="F172" t="s">
        <v>61</v>
      </c>
      <c r="G172" t="s">
        <v>181</v>
      </c>
    </row>
    <row r="173" spans="1:7">
      <c r="A173">
        <v>172</v>
      </c>
      <c r="B173" s="222">
        <v>46018</v>
      </c>
      <c r="C173" t="s">
        <v>67</v>
      </c>
      <c r="F173" t="s">
        <v>44</v>
      </c>
      <c r="G173" t="s">
        <v>181</v>
      </c>
    </row>
    <row r="174" spans="1:7">
      <c r="A174">
        <v>173</v>
      </c>
      <c r="B174" s="222">
        <v>46018</v>
      </c>
      <c r="C174" t="s">
        <v>72</v>
      </c>
      <c r="F174" t="s">
        <v>84</v>
      </c>
      <c r="G174" t="s">
        <v>181</v>
      </c>
    </row>
    <row r="175" spans="1:7">
      <c r="A175">
        <v>174</v>
      </c>
      <c r="B175" s="222">
        <v>46018</v>
      </c>
      <c r="C175" t="s">
        <v>77</v>
      </c>
      <c r="F175" t="s">
        <v>49</v>
      </c>
      <c r="G175" t="s">
        <v>181</v>
      </c>
    </row>
    <row r="176" spans="1:7">
      <c r="A176">
        <v>175</v>
      </c>
      <c r="B176" s="222">
        <v>46018</v>
      </c>
      <c r="C176" t="s">
        <v>80</v>
      </c>
      <c r="F176" t="s">
        <v>71</v>
      </c>
      <c r="G176" t="s">
        <v>181</v>
      </c>
    </row>
    <row r="177" spans="1:7">
      <c r="A177">
        <v>176</v>
      </c>
      <c r="B177" s="222">
        <v>46018</v>
      </c>
      <c r="C177" t="s">
        <v>43</v>
      </c>
      <c r="F177" t="s">
        <v>73</v>
      </c>
      <c r="G177" t="s">
        <v>181</v>
      </c>
    </row>
    <row r="178" spans="1:7">
      <c r="A178">
        <v>177</v>
      </c>
      <c r="B178" s="222">
        <v>46018</v>
      </c>
      <c r="C178" t="s">
        <v>82</v>
      </c>
      <c r="F178" t="s">
        <v>50</v>
      </c>
      <c r="G178" t="s">
        <v>181</v>
      </c>
    </row>
    <row r="179" spans="1:7">
      <c r="A179">
        <v>178</v>
      </c>
      <c r="B179" s="222">
        <v>46018</v>
      </c>
      <c r="C179" t="s">
        <v>76</v>
      </c>
      <c r="F179" t="s">
        <v>74</v>
      </c>
      <c r="G179" t="s">
        <v>181</v>
      </c>
    </row>
    <row r="180" spans="1:7">
      <c r="A180">
        <v>179</v>
      </c>
      <c r="B180" s="222">
        <v>46018</v>
      </c>
      <c r="C180" t="s">
        <v>65</v>
      </c>
      <c r="F180" t="s">
        <v>85</v>
      </c>
      <c r="G180" t="s">
        <v>181</v>
      </c>
    </row>
    <row r="181" spans="1:7">
      <c r="A181">
        <v>180</v>
      </c>
      <c r="B181" s="222">
        <v>46018</v>
      </c>
      <c r="C181" t="s">
        <v>66</v>
      </c>
      <c r="F181" t="s">
        <v>62</v>
      </c>
      <c r="G181" t="s">
        <v>181</v>
      </c>
    </row>
    <row r="182" spans="1:7">
      <c r="A182">
        <v>181</v>
      </c>
      <c r="B182" s="222">
        <v>46021</v>
      </c>
      <c r="C182" t="s">
        <v>83</v>
      </c>
      <c r="F182" t="s">
        <v>49</v>
      </c>
      <c r="G182" t="s">
        <v>181</v>
      </c>
    </row>
    <row r="183" spans="1:7">
      <c r="A183">
        <v>182</v>
      </c>
      <c r="B183" s="222">
        <v>46021</v>
      </c>
      <c r="C183" t="s">
        <v>67</v>
      </c>
      <c r="F183" t="s">
        <v>71</v>
      </c>
      <c r="G183" t="s">
        <v>181</v>
      </c>
    </row>
    <row r="184" spans="1:7">
      <c r="A184">
        <v>183</v>
      </c>
      <c r="B184" s="222">
        <v>46021</v>
      </c>
      <c r="C184" t="s">
        <v>72</v>
      </c>
      <c r="F184" t="s">
        <v>50</v>
      </c>
      <c r="G184" t="s">
        <v>181</v>
      </c>
    </row>
    <row r="185" spans="1:7">
      <c r="A185">
        <v>184</v>
      </c>
      <c r="B185" s="222">
        <v>46021</v>
      </c>
      <c r="C185" t="s">
        <v>77</v>
      </c>
      <c r="F185" t="s">
        <v>44</v>
      </c>
      <c r="G185" t="s">
        <v>181</v>
      </c>
    </row>
    <row r="186" spans="1:7">
      <c r="A186">
        <v>185</v>
      </c>
      <c r="B186" s="222">
        <v>46021</v>
      </c>
      <c r="C186" t="s">
        <v>80</v>
      </c>
      <c r="F186" t="s">
        <v>62</v>
      </c>
      <c r="G186" t="s">
        <v>181</v>
      </c>
    </row>
    <row r="187" spans="1:7">
      <c r="A187">
        <v>186</v>
      </c>
      <c r="B187" s="222">
        <v>46021</v>
      </c>
      <c r="C187" t="s">
        <v>43</v>
      </c>
      <c r="F187" t="s">
        <v>85</v>
      </c>
      <c r="G187" t="s">
        <v>181</v>
      </c>
    </row>
    <row r="188" spans="1:7">
      <c r="A188">
        <v>187</v>
      </c>
      <c r="B188" s="222">
        <v>46021</v>
      </c>
      <c r="C188" t="s">
        <v>82</v>
      </c>
      <c r="F188" t="s">
        <v>73</v>
      </c>
      <c r="G188" t="s">
        <v>181</v>
      </c>
    </row>
    <row r="189" spans="1:7">
      <c r="A189">
        <v>188</v>
      </c>
      <c r="B189" s="222">
        <v>46021</v>
      </c>
      <c r="C189" t="s">
        <v>76</v>
      </c>
      <c r="F189" t="s">
        <v>84</v>
      </c>
      <c r="G189" t="s">
        <v>181</v>
      </c>
    </row>
    <row r="190" spans="1:7">
      <c r="A190">
        <v>189</v>
      </c>
      <c r="B190" s="222">
        <v>46021</v>
      </c>
      <c r="C190" t="s">
        <v>65</v>
      </c>
      <c r="F190" t="s">
        <v>74</v>
      </c>
      <c r="G190" t="s">
        <v>181</v>
      </c>
    </row>
    <row r="191" spans="1:7">
      <c r="A191">
        <v>190</v>
      </c>
      <c r="B191" s="222">
        <v>46021</v>
      </c>
      <c r="C191" t="s">
        <v>66</v>
      </c>
      <c r="F191" t="s">
        <v>61</v>
      </c>
      <c r="G191" t="s">
        <v>181</v>
      </c>
    </row>
    <row r="192" spans="1:7">
      <c r="A192">
        <v>191</v>
      </c>
      <c r="B192" s="222">
        <v>46025</v>
      </c>
      <c r="C192" t="s">
        <v>49</v>
      </c>
      <c r="F192" t="s">
        <v>76</v>
      </c>
      <c r="G192" t="s">
        <v>181</v>
      </c>
    </row>
    <row r="193" spans="1:7">
      <c r="A193">
        <v>192</v>
      </c>
      <c r="B193" s="222">
        <v>46025</v>
      </c>
      <c r="C193" t="s">
        <v>44</v>
      </c>
      <c r="F193" t="s">
        <v>83</v>
      </c>
      <c r="G193" t="s">
        <v>181</v>
      </c>
    </row>
    <row r="194" spans="1:7">
      <c r="A194">
        <v>193</v>
      </c>
      <c r="B194" s="222">
        <v>46025</v>
      </c>
      <c r="C194" t="s">
        <v>61</v>
      </c>
      <c r="F194" t="s">
        <v>72</v>
      </c>
      <c r="G194" t="s">
        <v>181</v>
      </c>
    </row>
    <row r="195" spans="1:7">
      <c r="A195">
        <v>194</v>
      </c>
      <c r="B195" s="222">
        <v>46025</v>
      </c>
      <c r="C195" t="s">
        <v>84</v>
      </c>
      <c r="F195" t="s">
        <v>67</v>
      </c>
      <c r="G195" t="s">
        <v>181</v>
      </c>
    </row>
    <row r="196" spans="1:7">
      <c r="A196">
        <v>195</v>
      </c>
      <c r="B196" s="222">
        <v>46025</v>
      </c>
      <c r="C196" t="s">
        <v>62</v>
      </c>
      <c r="F196" t="s">
        <v>43</v>
      </c>
      <c r="G196" t="s">
        <v>181</v>
      </c>
    </row>
    <row r="197" spans="1:7">
      <c r="A197">
        <v>196</v>
      </c>
      <c r="B197" s="222">
        <v>46025</v>
      </c>
      <c r="C197" t="s">
        <v>85</v>
      </c>
      <c r="F197" t="s">
        <v>82</v>
      </c>
      <c r="G197" t="s">
        <v>181</v>
      </c>
    </row>
    <row r="198" spans="1:7">
      <c r="A198">
        <v>197</v>
      </c>
      <c r="B198" s="222">
        <v>46025</v>
      </c>
      <c r="C198" t="s">
        <v>74</v>
      </c>
      <c r="F198" t="s">
        <v>77</v>
      </c>
      <c r="G198" t="s">
        <v>181</v>
      </c>
    </row>
    <row r="199" spans="1:7">
      <c r="A199">
        <v>198</v>
      </c>
      <c r="B199" s="222">
        <v>46025</v>
      </c>
      <c r="C199" t="s">
        <v>50</v>
      </c>
      <c r="F199" t="s">
        <v>80</v>
      </c>
      <c r="G199" t="s">
        <v>181</v>
      </c>
    </row>
    <row r="200" spans="1:7">
      <c r="A200">
        <v>199</v>
      </c>
      <c r="B200" s="222">
        <v>46025</v>
      </c>
      <c r="C200" t="s">
        <v>71</v>
      </c>
      <c r="F200" t="s">
        <v>65</v>
      </c>
      <c r="G200" t="s">
        <v>181</v>
      </c>
    </row>
    <row r="201" spans="1:7">
      <c r="A201">
        <v>200</v>
      </c>
      <c r="B201" s="222">
        <v>46025</v>
      </c>
      <c r="C201" t="s">
        <v>73</v>
      </c>
      <c r="F201" t="s">
        <v>66</v>
      </c>
      <c r="G201" t="s">
        <v>181</v>
      </c>
    </row>
    <row r="202" spans="1:7">
      <c r="A202">
        <v>201</v>
      </c>
      <c r="B202" s="222">
        <v>46029</v>
      </c>
      <c r="C202" t="s">
        <v>83</v>
      </c>
      <c r="F202" t="s">
        <v>43</v>
      </c>
      <c r="G202" t="s">
        <v>181</v>
      </c>
    </row>
    <row r="203" spans="1:7">
      <c r="A203">
        <v>202</v>
      </c>
      <c r="B203" s="222">
        <v>46029</v>
      </c>
      <c r="C203" t="s">
        <v>44</v>
      </c>
      <c r="F203" t="s">
        <v>71</v>
      </c>
      <c r="G203" t="s">
        <v>181</v>
      </c>
    </row>
    <row r="204" spans="1:7">
      <c r="A204">
        <v>203</v>
      </c>
      <c r="B204" s="222">
        <v>46029</v>
      </c>
      <c r="C204" t="s">
        <v>67</v>
      </c>
      <c r="F204" t="s">
        <v>65</v>
      </c>
      <c r="G204" t="s">
        <v>181</v>
      </c>
    </row>
    <row r="205" spans="1:7">
      <c r="A205">
        <v>204</v>
      </c>
      <c r="B205" s="222">
        <v>46029</v>
      </c>
      <c r="C205" t="s">
        <v>72</v>
      </c>
      <c r="F205" t="s">
        <v>82</v>
      </c>
      <c r="G205" t="s">
        <v>181</v>
      </c>
    </row>
    <row r="206" spans="1:7">
      <c r="A206">
        <v>205</v>
      </c>
      <c r="B206" s="222">
        <v>46029</v>
      </c>
      <c r="C206" t="s">
        <v>80</v>
      </c>
      <c r="F206" t="s">
        <v>49</v>
      </c>
      <c r="G206" t="s">
        <v>181</v>
      </c>
    </row>
    <row r="207" spans="1:7">
      <c r="A207">
        <v>206</v>
      </c>
      <c r="B207" s="222">
        <v>46029</v>
      </c>
      <c r="C207" t="s">
        <v>84</v>
      </c>
      <c r="F207" t="s">
        <v>73</v>
      </c>
      <c r="G207" t="s">
        <v>181</v>
      </c>
    </row>
    <row r="208" spans="1:7">
      <c r="A208">
        <v>207</v>
      </c>
      <c r="B208" s="222">
        <v>46029</v>
      </c>
      <c r="C208" t="s">
        <v>62</v>
      </c>
      <c r="F208" t="s">
        <v>77</v>
      </c>
      <c r="G208" t="s">
        <v>181</v>
      </c>
    </row>
    <row r="209" spans="1:7">
      <c r="A209">
        <v>208</v>
      </c>
      <c r="B209" s="222">
        <v>46029</v>
      </c>
      <c r="C209" t="s">
        <v>74</v>
      </c>
      <c r="F209" t="s">
        <v>61</v>
      </c>
      <c r="G209" t="s">
        <v>181</v>
      </c>
    </row>
    <row r="210" spans="1:7">
      <c r="A210">
        <v>209</v>
      </c>
      <c r="B210" s="222">
        <v>46029</v>
      </c>
      <c r="C210" t="s">
        <v>50</v>
      </c>
      <c r="F210" t="s">
        <v>85</v>
      </c>
      <c r="G210" t="s">
        <v>181</v>
      </c>
    </row>
    <row r="211" spans="1:7">
      <c r="A211">
        <v>210</v>
      </c>
      <c r="B211" s="222">
        <v>46029</v>
      </c>
      <c r="C211" t="s">
        <v>66</v>
      </c>
      <c r="F211" t="s">
        <v>76</v>
      </c>
      <c r="G211" t="s">
        <v>181</v>
      </c>
    </row>
    <row r="212" spans="1:7">
      <c r="A212">
        <v>211</v>
      </c>
      <c r="B212" s="222">
        <v>46039</v>
      </c>
      <c r="C212" t="s">
        <v>49</v>
      </c>
      <c r="F212" t="s">
        <v>84</v>
      </c>
      <c r="G212" t="s">
        <v>181</v>
      </c>
    </row>
    <row r="213" spans="1:7">
      <c r="A213">
        <v>212</v>
      </c>
      <c r="B213" s="222">
        <v>46039</v>
      </c>
      <c r="C213" t="s">
        <v>61</v>
      </c>
      <c r="F213" t="s">
        <v>44</v>
      </c>
      <c r="G213" t="s">
        <v>181</v>
      </c>
    </row>
    <row r="214" spans="1:7">
      <c r="A214">
        <v>213</v>
      </c>
      <c r="B214" s="222">
        <v>46039</v>
      </c>
      <c r="C214" t="s">
        <v>77</v>
      </c>
      <c r="F214" t="s">
        <v>67</v>
      </c>
      <c r="G214" t="s">
        <v>181</v>
      </c>
    </row>
    <row r="215" spans="1:7">
      <c r="A215">
        <v>214</v>
      </c>
      <c r="B215" s="222">
        <v>46039</v>
      </c>
      <c r="C215" t="s">
        <v>85</v>
      </c>
      <c r="F215" t="s">
        <v>62</v>
      </c>
      <c r="G215" t="s">
        <v>181</v>
      </c>
    </row>
    <row r="216" spans="1:7">
      <c r="A216">
        <v>215</v>
      </c>
      <c r="B216" s="222">
        <v>46039</v>
      </c>
      <c r="C216" t="s">
        <v>43</v>
      </c>
      <c r="F216" t="s">
        <v>72</v>
      </c>
      <c r="G216" t="s">
        <v>181</v>
      </c>
    </row>
    <row r="217" spans="1:7">
      <c r="A217">
        <v>216</v>
      </c>
      <c r="B217" s="222">
        <v>46039</v>
      </c>
      <c r="C217" t="s">
        <v>82</v>
      </c>
      <c r="F217" t="s">
        <v>74</v>
      </c>
      <c r="G217" t="s">
        <v>181</v>
      </c>
    </row>
    <row r="218" spans="1:7">
      <c r="A218">
        <v>217</v>
      </c>
      <c r="B218" s="222">
        <v>46039</v>
      </c>
      <c r="C218" t="s">
        <v>76</v>
      </c>
      <c r="F218" t="s">
        <v>83</v>
      </c>
      <c r="G218" t="s">
        <v>181</v>
      </c>
    </row>
    <row r="219" spans="1:7">
      <c r="A219">
        <v>218</v>
      </c>
      <c r="B219" s="222">
        <v>46039</v>
      </c>
      <c r="C219" t="s">
        <v>65</v>
      </c>
      <c r="F219" t="s">
        <v>80</v>
      </c>
      <c r="G219" t="s">
        <v>181</v>
      </c>
    </row>
    <row r="220" spans="1:7">
      <c r="A220">
        <v>219</v>
      </c>
      <c r="B220" s="222">
        <v>46039</v>
      </c>
      <c r="C220" t="s">
        <v>71</v>
      </c>
      <c r="F220" t="s">
        <v>66</v>
      </c>
      <c r="G220" t="s">
        <v>181</v>
      </c>
    </row>
    <row r="221" spans="1:7">
      <c r="A221">
        <v>220</v>
      </c>
      <c r="B221" s="222">
        <v>46039</v>
      </c>
      <c r="C221" t="s">
        <v>73</v>
      </c>
      <c r="F221" t="s">
        <v>50</v>
      </c>
      <c r="G221" t="s">
        <v>181</v>
      </c>
    </row>
    <row r="222" spans="1:7">
      <c r="A222">
        <v>221</v>
      </c>
      <c r="B222" s="222">
        <v>46046</v>
      </c>
      <c r="C222" t="s">
        <v>83</v>
      </c>
      <c r="F222" t="s">
        <v>82</v>
      </c>
      <c r="G222" t="s">
        <v>181</v>
      </c>
    </row>
    <row r="223" spans="1:7">
      <c r="A223">
        <v>222</v>
      </c>
      <c r="B223" s="222">
        <v>46046</v>
      </c>
      <c r="C223" t="s">
        <v>44</v>
      </c>
      <c r="F223" t="s">
        <v>43</v>
      </c>
      <c r="G223" t="s">
        <v>181</v>
      </c>
    </row>
    <row r="224" spans="1:7">
      <c r="A224">
        <v>223</v>
      </c>
      <c r="B224" s="222">
        <v>46046</v>
      </c>
      <c r="C224" t="s">
        <v>67</v>
      </c>
      <c r="F224" t="s">
        <v>76</v>
      </c>
      <c r="G224" t="s">
        <v>181</v>
      </c>
    </row>
    <row r="225" spans="1:7">
      <c r="A225">
        <v>224</v>
      </c>
      <c r="B225" s="222">
        <v>46046</v>
      </c>
      <c r="C225" t="s">
        <v>72</v>
      </c>
      <c r="F225" t="s">
        <v>71</v>
      </c>
      <c r="G225" t="s">
        <v>181</v>
      </c>
    </row>
    <row r="226" spans="1:7">
      <c r="A226">
        <v>225</v>
      </c>
      <c r="B226" s="222">
        <v>46046</v>
      </c>
      <c r="C226" t="s">
        <v>80</v>
      </c>
      <c r="F226" t="s">
        <v>77</v>
      </c>
      <c r="G226" t="s">
        <v>181</v>
      </c>
    </row>
    <row r="227" spans="1:7">
      <c r="A227">
        <v>226</v>
      </c>
      <c r="B227" s="222">
        <v>46046</v>
      </c>
      <c r="C227" t="s">
        <v>84</v>
      </c>
      <c r="F227" t="s">
        <v>85</v>
      </c>
      <c r="G227" t="s">
        <v>181</v>
      </c>
    </row>
    <row r="228" spans="1:7">
      <c r="A228">
        <v>227</v>
      </c>
      <c r="B228" s="222">
        <v>46046</v>
      </c>
      <c r="C228" t="s">
        <v>62</v>
      </c>
      <c r="F228" t="s">
        <v>61</v>
      </c>
      <c r="G228" t="s">
        <v>181</v>
      </c>
    </row>
    <row r="229" spans="1:7">
      <c r="A229">
        <v>228</v>
      </c>
      <c r="B229" s="222">
        <v>46046</v>
      </c>
      <c r="C229" t="s">
        <v>74</v>
      </c>
      <c r="F229" t="s">
        <v>73</v>
      </c>
      <c r="G229" t="s">
        <v>181</v>
      </c>
    </row>
    <row r="230" spans="1:7">
      <c r="A230">
        <v>229</v>
      </c>
      <c r="B230" s="222">
        <v>46046</v>
      </c>
      <c r="C230" t="s">
        <v>50</v>
      </c>
      <c r="F230" t="s">
        <v>49</v>
      </c>
      <c r="G230" t="s">
        <v>181</v>
      </c>
    </row>
    <row r="231" spans="1:7">
      <c r="A231">
        <v>230</v>
      </c>
      <c r="B231" s="222">
        <v>46046</v>
      </c>
      <c r="C231" t="s">
        <v>66</v>
      </c>
      <c r="F231" t="s">
        <v>65</v>
      </c>
      <c r="G231" t="s">
        <v>181</v>
      </c>
    </row>
    <row r="232" spans="1:7">
      <c r="A232">
        <v>231</v>
      </c>
      <c r="B232" s="222">
        <v>46053</v>
      </c>
      <c r="C232" t="s">
        <v>49</v>
      </c>
      <c r="F232" t="s">
        <v>67</v>
      </c>
      <c r="G232" t="s">
        <v>181</v>
      </c>
    </row>
    <row r="233" spans="1:7">
      <c r="A233">
        <v>232</v>
      </c>
      <c r="B233" s="222">
        <v>46053</v>
      </c>
      <c r="C233" t="s">
        <v>61</v>
      </c>
      <c r="F233" t="s">
        <v>84</v>
      </c>
      <c r="G233" t="s">
        <v>181</v>
      </c>
    </row>
    <row r="234" spans="1:7">
      <c r="A234">
        <v>233</v>
      </c>
      <c r="B234" s="222">
        <v>46053</v>
      </c>
      <c r="C234" t="s">
        <v>77</v>
      </c>
      <c r="F234" t="s">
        <v>66</v>
      </c>
      <c r="G234" t="s">
        <v>181</v>
      </c>
    </row>
    <row r="235" spans="1:7">
      <c r="A235">
        <v>234</v>
      </c>
      <c r="B235" s="222">
        <v>46053</v>
      </c>
      <c r="C235" t="s">
        <v>85</v>
      </c>
      <c r="F235" t="s">
        <v>83</v>
      </c>
      <c r="G235" t="s">
        <v>181</v>
      </c>
    </row>
    <row r="236" spans="1:7">
      <c r="A236">
        <v>235</v>
      </c>
      <c r="B236" s="222">
        <v>46053</v>
      </c>
      <c r="C236" t="s">
        <v>43</v>
      </c>
      <c r="F236" t="s">
        <v>50</v>
      </c>
      <c r="G236" t="s">
        <v>181</v>
      </c>
    </row>
    <row r="237" spans="1:7">
      <c r="A237">
        <v>236</v>
      </c>
      <c r="B237" s="222">
        <v>46053</v>
      </c>
      <c r="C237" t="s">
        <v>82</v>
      </c>
      <c r="F237" t="s">
        <v>62</v>
      </c>
      <c r="G237" t="s">
        <v>181</v>
      </c>
    </row>
    <row r="238" spans="1:7">
      <c r="A238">
        <v>237</v>
      </c>
      <c r="B238" s="222">
        <v>46053</v>
      </c>
      <c r="C238" t="s">
        <v>76</v>
      </c>
      <c r="F238" t="s">
        <v>80</v>
      </c>
      <c r="G238" t="s">
        <v>181</v>
      </c>
    </row>
    <row r="239" spans="1:7">
      <c r="A239">
        <v>238</v>
      </c>
      <c r="B239" s="222">
        <v>46053</v>
      </c>
      <c r="C239" t="s">
        <v>65</v>
      </c>
      <c r="F239" t="s">
        <v>72</v>
      </c>
      <c r="G239" t="s">
        <v>181</v>
      </c>
    </row>
    <row r="240" spans="1:7">
      <c r="A240">
        <v>239</v>
      </c>
      <c r="B240" s="222">
        <v>46053</v>
      </c>
      <c r="C240" t="s">
        <v>71</v>
      </c>
      <c r="F240" t="s">
        <v>74</v>
      </c>
      <c r="G240" t="s">
        <v>181</v>
      </c>
    </row>
    <row r="241" spans="1:7">
      <c r="A241">
        <v>240</v>
      </c>
      <c r="B241" s="222">
        <v>46053</v>
      </c>
      <c r="C241" t="s">
        <v>73</v>
      </c>
      <c r="F241" t="s">
        <v>44</v>
      </c>
      <c r="G241" t="s">
        <v>181</v>
      </c>
    </row>
    <row r="242" spans="1:7">
      <c r="A242">
        <v>241</v>
      </c>
      <c r="B242" s="222">
        <v>46060</v>
      </c>
      <c r="C242" t="s">
        <v>83</v>
      </c>
      <c r="F242" t="s">
        <v>65</v>
      </c>
      <c r="G242" t="s">
        <v>181</v>
      </c>
    </row>
    <row r="243" spans="1:7">
      <c r="A243">
        <v>242</v>
      </c>
      <c r="B243" s="222">
        <v>46060</v>
      </c>
      <c r="C243" t="s">
        <v>44</v>
      </c>
      <c r="F243" t="s">
        <v>49</v>
      </c>
      <c r="G243" t="s">
        <v>181</v>
      </c>
    </row>
    <row r="244" spans="1:7">
      <c r="A244">
        <v>243</v>
      </c>
      <c r="B244" s="222">
        <v>46060</v>
      </c>
      <c r="C244" t="s">
        <v>61</v>
      </c>
      <c r="F244" t="s">
        <v>80</v>
      </c>
      <c r="G244" t="s">
        <v>181</v>
      </c>
    </row>
    <row r="245" spans="1:7">
      <c r="A245">
        <v>244</v>
      </c>
      <c r="B245" s="222">
        <v>46060</v>
      </c>
      <c r="C245" t="s">
        <v>72</v>
      </c>
      <c r="F245" t="s">
        <v>66</v>
      </c>
      <c r="G245" t="s">
        <v>181</v>
      </c>
    </row>
    <row r="246" spans="1:7">
      <c r="A246">
        <v>245</v>
      </c>
      <c r="B246" s="222">
        <v>46060</v>
      </c>
      <c r="C246" t="s">
        <v>62</v>
      </c>
      <c r="F246" t="s">
        <v>84</v>
      </c>
      <c r="G246" t="s">
        <v>181</v>
      </c>
    </row>
    <row r="247" spans="1:7">
      <c r="A247">
        <v>246</v>
      </c>
      <c r="B247" s="222">
        <v>46060</v>
      </c>
      <c r="C247" t="s">
        <v>85</v>
      </c>
      <c r="F247" t="s">
        <v>76</v>
      </c>
      <c r="G247" t="s">
        <v>181</v>
      </c>
    </row>
    <row r="248" spans="1:7">
      <c r="A248">
        <v>247</v>
      </c>
      <c r="B248" s="222">
        <v>46060</v>
      </c>
      <c r="C248" t="s">
        <v>43</v>
      </c>
      <c r="F248" t="s">
        <v>74</v>
      </c>
      <c r="G248" t="s">
        <v>181</v>
      </c>
    </row>
    <row r="249" spans="1:7">
      <c r="A249">
        <v>248</v>
      </c>
      <c r="B249" s="222">
        <v>46060</v>
      </c>
      <c r="C249" t="s">
        <v>82</v>
      </c>
      <c r="F249" t="s">
        <v>71</v>
      </c>
      <c r="G249" t="s">
        <v>181</v>
      </c>
    </row>
    <row r="250" spans="1:7">
      <c r="A250">
        <v>249</v>
      </c>
      <c r="B250" s="222">
        <v>46060</v>
      </c>
      <c r="C250" t="s">
        <v>50</v>
      </c>
      <c r="F250" t="s">
        <v>67</v>
      </c>
      <c r="G250" t="s">
        <v>181</v>
      </c>
    </row>
    <row r="251" spans="1:7">
      <c r="A251">
        <v>250</v>
      </c>
      <c r="B251" s="222">
        <v>46060</v>
      </c>
      <c r="C251" t="s">
        <v>73</v>
      </c>
      <c r="F251" t="s">
        <v>77</v>
      </c>
      <c r="G251" t="s">
        <v>181</v>
      </c>
    </row>
    <row r="252" spans="1:7">
      <c r="A252">
        <v>251</v>
      </c>
      <c r="B252" s="222">
        <v>46064</v>
      </c>
      <c r="C252" t="s">
        <v>49</v>
      </c>
      <c r="F252" t="s">
        <v>61</v>
      </c>
      <c r="G252" t="s">
        <v>181</v>
      </c>
    </row>
    <row r="253" spans="1:7">
      <c r="A253">
        <v>252</v>
      </c>
      <c r="B253" s="222">
        <v>46064</v>
      </c>
      <c r="C253" t="s">
        <v>67</v>
      </c>
      <c r="F253" t="s">
        <v>83</v>
      </c>
      <c r="G253" t="s">
        <v>181</v>
      </c>
    </row>
    <row r="254" spans="1:7">
      <c r="A254">
        <v>253</v>
      </c>
      <c r="B254" s="222">
        <v>46064</v>
      </c>
      <c r="C254" t="s">
        <v>77</v>
      </c>
      <c r="F254" t="s">
        <v>85</v>
      </c>
      <c r="G254" t="s">
        <v>181</v>
      </c>
    </row>
    <row r="255" spans="1:7">
      <c r="A255">
        <v>254</v>
      </c>
      <c r="B255" s="222">
        <v>46064</v>
      </c>
      <c r="C255" t="s">
        <v>80</v>
      </c>
      <c r="F255" t="s">
        <v>72</v>
      </c>
      <c r="G255" t="s">
        <v>181</v>
      </c>
    </row>
    <row r="256" spans="1:7">
      <c r="A256">
        <v>255</v>
      </c>
      <c r="B256" s="222">
        <v>46064</v>
      </c>
      <c r="C256" t="s">
        <v>84</v>
      </c>
      <c r="F256" t="s">
        <v>44</v>
      </c>
      <c r="G256" t="s">
        <v>181</v>
      </c>
    </row>
    <row r="257" spans="1:7">
      <c r="A257">
        <v>256</v>
      </c>
      <c r="B257" s="222">
        <v>46064</v>
      </c>
      <c r="C257" t="s">
        <v>74</v>
      </c>
      <c r="F257" t="s">
        <v>62</v>
      </c>
      <c r="G257" t="s">
        <v>181</v>
      </c>
    </row>
    <row r="258" spans="1:7">
      <c r="A258">
        <v>257</v>
      </c>
      <c r="B258" s="222">
        <v>46064</v>
      </c>
      <c r="C258" t="s">
        <v>76</v>
      </c>
      <c r="F258" t="s">
        <v>73</v>
      </c>
      <c r="G258" t="s">
        <v>181</v>
      </c>
    </row>
    <row r="259" spans="1:7">
      <c r="A259">
        <v>258</v>
      </c>
      <c r="B259" s="222">
        <v>46064</v>
      </c>
      <c r="C259" t="s">
        <v>65</v>
      </c>
      <c r="F259" t="s">
        <v>43</v>
      </c>
      <c r="G259" t="s">
        <v>181</v>
      </c>
    </row>
    <row r="260" spans="1:7">
      <c r="A260">
        <v>259</v>
      </c>
      <c r="B260" s="222">
        <v>46064</v>
      </c>
      <c r="C260" t="s">
        <v>71</v>
      </c>
      <c r="F260" t="s">
        <v>50</v>
      </c>
      <c r="G260" t="s">
        <v>181</v>
      </c>
    </row>
    <row r="261" spans="1:7">
      <c r="A261">
        <v>260</v>
      </c>
      <c r="B261" s="222">
        <v>46064</v>
      </c>
      <c r="C261" t="s">
        <v>66</v>
      </c>
      <c r="F261" t="s">
        <v>82</v>
      </c>
      <c r="G261" t="s">
        <v>181</v>
      </c>
    </row>
    <row r="262" spans="1:7">
      <c r="A262">
        <v>261</v>
      </c>
      <c r="B262" s="222">
        <v>46074</v>
      </c>
      <c r="C262" t="s">
        <v>49</v>
      </c>
      <c r="F262" t="s">
        <v>85</v>
      </c>
      <c r="G262" t="s">
        <v>181</v>
      </c>
    </row>
    <row r="263" spans="1:7">
      <c r="A263">
        <v>262</v>
      </c>
      <c r="B263" s="222">
        <v>46074</v>
      </c>
      <c r="C263" t="s">
        <v>67</v>
      </c>
      <c r="F263" t="s">
        <v>61</v>
      </c>
      <c r="G263" t="s">
        <v>181</v>
      </c>
    </row>
    <row r="264" spans="1:7">
      <c r="A264">
        <v>263</v>
      </c>
      <c r="B264" s="222">
        <v>46074</v>
      </c>
      <c r="C264" t="s">
        <v>77</v>
      </c>
      <c r="F264" t="s">
        <v>72</v>
      </c>
      <c r="G264" t="s">
        <v>181</v>
      </c>
    </row>
    <row r="265" spans="1:7">
      <c r="A265">
        <v>264</v>
      </c>
      <c r="B265" s="222">
        <v>46074</v>
      </c>
      <c r="C265" t="s">
        <v>80</v>
      </c>
      <c r="F265" t="s">
        <v>73</v>
      </c>
      <c r="G265" t="s">
        <v>181</v>
      </c>
    </row>
    <row r="266" spans="1:7">
      <c r="A266">
        <v>265</v>
      </c>
      <c r="B266" s="222">
        <v>46074</v>
      </c>
      <c r="C266" t="s">
        <v>84</v>
      </c>
      <c r="F266" t="s">
        <v>82</v>
      </c>
      <c r="G266" t="s">
        <v>181</v>
      </c>
    </row>
    <row r="267" spans="1:7">
      <c r="A267">
        <v>266</v>
      </c>
      <c r="B267" s="222">
        <v>46074</v>
      </c>
      <c r="C267" t="s">
        <v>74</v>
      </c>
      <c r="F267" t="s">
        <v>50</v>
      </c>
      <c r="G267" t="s">
        <v>181</v>
      </c>
    </row>
    <row r="268" spans="1:7">
      <c r="A268">
        <v>267</v>
      </c>
      <c r="B268" s="222">
        <v>46074</v>
      </c>
      <c r="C268" t="s">
        <v>76</v>
      </c>
      <c r="F268" t="s">
        <v>43</v>
      </c>
      <c r="G268" t="s">
        <v>181</v>
      </c>
    </row>
    <row r="269" spans="1:7">
      <c r="A269">
        <v>268</v>
      </c>
      <c r="B269" s="222">
        <v>46074</v>
      </c>
      <c r="C269" t="s">
        <v>65</v>
      </c>
      <c r="F269" t="s">
        <v>62</v>
      </c>
      <c r="G269" t="s">
        <v>181</v>
      </c>
    </row>
    <row r="270" spans="1:7">
      <c r="A270">
        <v>269</v>
      </c>
      <c r="B270" s="222">
        <v>46074</v>
      </c>
      <c r="C270" t="s">
        <v>71</v>
      </c>
      <c r="F270" t="s">
        <v>83</v>
      </c>
      <c r="G270" t="s">
        <v>181</v>
      </c>
    </row>
    <row r="271" spans="1:7">
      <c r="A271">
        <v>270</v>
      </c>
      <c r="B271" s="222">
        <v>46074</v>
      </c>
      <c r="C271" t="s">
        <v>66</v>
      </c>
      <c r="F271" t="s">
        <v>44</v>
      </c>
      <c r="G271" t="s">
        <v>181</v>
      </c>
    </row>
    <row r="272" spans="1:7">
      <c r="A272">
        <v>271</v>
      </c>
      <c r="B272" s="222">
        <v>46081</v>
      </c>
      <c r="C272" t="s">
        <v>83</v>
      </c>
      <c r="F272" t="s">
        <v>77</v>
      </c>
      <c r="G272" t="s">
        <v>181</v>
      </c>
    </row>
    <row r="273" spans="1:7">
      <c r="A273">
        <v>272</v>
      </c>
      <c r="B273" s="222">
        <v>46081</v>
      </c>
      <c r="C273" t="s">
        <v>44</v>
      </c>
      <c r="F273" t="s">
        <v>65</v>
      </c>
      <c r="G273" t="s">
        <v>181</v>
      </c>
    </row>
    <row r="274" spans="1:7">
      <c r="A274">
        <v>273</v>
      </c>
      <c r="B274" s="222">
        <v>46081</v>
      </c>
      <c r="C274" t="s">
        <v>61</v>
      </c>
      <c r="F274" t="s">
        <v>76</v>
      </c>
      <c r="G274" t="s">
        <v>181</v>
      </c>
    </row>
    <row r="275" spans="1:7">
      <c r="A275">
        <v>274</v>
      </c>
      <c r="B275" s="222">
        <v>46081</v>
      </c>
      <c r="C275" t="s">
        <v>72</v>
      </c>
      <c r="F275" t="s">
        <v>67</v>
      </c>
      <c r="G275" t="s">
        <v>181</v>
      </c>
    </row>
    <row r="276" spans="1:7">
      <c r="A276">
        <v>275</v>
      </c>
      <c r="B276" s="222">
        <v>46081</v>
      </c>
      <c r="C276" t="s">
        <v>62</v>
      </c>
      <c r="F276" t="s">
        <v>71</v>
      </c>
      <c r="G276" t="s">
        <v>181</v>
      </c>
    </row>
    <row r="277" spans="1:7">
      <c r="A277">
        <v>276</v>
      </c>
      <c r="B277" s="222">
        <v>46081</v>
      </c>
      <c r="C277" t="s">
        <v>85</v>
      </c>
      <c r="F277" t="s">
        <v>74</v>
      </c>
      <c r="G277" t="s">
        <v>181</v>
      </c>
    </row>
    <row r="278" spans="1:7">
      <c r="A278">
        <v>277</v>
      </c>
      <c r="B278" s="222">
        <v>46081</v>
      </c>
      <c r="C278" t="s">
        <v>43</v>
      </c>
      <c r="F278" t="s">
        <v>66</v>
      </c>
      <c r="G278" t="s">
        <v>181</v>
      </c>
    </row>
    <row r="279" spans="1:7">
      <c r="A279">
        <v>278</v>
      </c>
      <c r="B279" s="222">
        <v>46081</v>
      </c>
      <c r="C279" t="s">
        <v>82</v>
      </c>
      <c r="F279" t="s">
        <v>80</v>
      </c>
      <c r="G279" t="s">
        <v>181</v>
      </c>
    </row>
    <row r="280" spans="1:7">
      <c r="A280">
        <v>279</v>
      </c>
      <c r="B280" s="222">
        <v>46081</v>
      </c>
      <c r="C280" t="s">
        <v>50</v>
      </c>
      <c r="F280" t="s">
        <v>84</v>
      </c>
      <c r="G280" t="s">
        <v>181</v>
      </c>
    </row>
    <row r="281" spans="1:7">
      <c r="A281">
        <v>280</v>
      </c>
      <c r="B281" s="222">
        <v>46081</v>
      </c>
      <c r="C281" t="s">
        <v>73</v>
      </c>
      <c r="F281" t="s">
        <v>49</v>
      </c>
      <c r="G281" t="s">
        <v>181</v>
      </c>
    </row>
    <row r="282" spans="1:7">
      <c r="A282">
        <v>281</v>
      </c>
      <c r="B282" s="222">
        <v>46085</v>
      </c>
      <c r="C282" t="s">
        <v>49</v>
      </c>
      <c r="F282" t="s">
        <v>77</v>
      </c>
      <c r="G282" t="s">
        <v>181</v>
      </c>
    </row>
    <row r="283" spans="1:7">
      <c r="A283">
        <v>282</v>
      </c>
      <c r="B283" s="222">
        <v>46085</v>
      </c>
      <c r="C283" t="s">
        <v>44</v>
      </c>
      <c r="F283" t="s">
        <v>67</v>
      </c>
      <c r="G283" t="s">
        <v>181</v>
      </c>
    </row>
    <row r="284" spans="1:7">
      <c r="A284">
        <v>283</v>
      </c>
      <c r="B284" s="222">
        <v>46085</v>
      </c>
      <c r="C284" t="s">
        <v>61</v>
      </c>
      <c r="F284" t="s">
        <v>83</v>
      </c>
      <c r="G284" t="s">
        <v>181</v>
      </c>
    </row>
    <row r="285" spans="1:7">
      <c r="A285">
        <v>284</v>
      </c>
      <c r="B285" s="222">
        <v>46085</v>
      </c>
      <c r="C285" t="s">
        <v>84</v>
      </c>
      <c r="F285" t="s">
        <v>72</v>
      </c>
      <c r="G285" t="s">
        <v>181</v>
      </c>
    </row>
    <row r="286" spans="1:7">
      <c r="A286">
        <v>285</v>
      </c>
      <c r="B286" s="222">
        <v>46085</v>
      </c>
      <c r="C286" t="s">
        <v>62</v>
      </c>
      <c r="F286" t="s">
        <v>66</v>
      </c>
      <c r="G286" t="s">
        <v>181</v>
      </c>
    </row>
    <row r="287" spans="1:7">
      <c r="A287">
        <v>286</v>
      </c>
      <c r="B287" s="222">
        <v>46085</v>
      </c>
      <c r="C287" t="s">
        <v>85</v>
      </c>
      <c r="F287" t="s">
        <v>65</v>
      </c>
      <c r="G287" t="s">
        <v>181</v>
      </c>
    </row>
    <row r="288" spans="1:7">
      <c r="A288">
        <v>287</v>
      </c>
      <c r="B288" s="222">
        <v>46085</v>
      </c>
      <c r="C288" t="s">
        <v>74</v>
      </c>
      <c r="F288" t="s">
        <v>76</v>
      </c>
      <c r="G288" t="s">
        <v>181</v>
      </c>
    </row>
    <row r="289" spans="1:7">
      <c r="A289">
        <v>288</v>
      </c>
      <c r="B289" s="222">
        <v>46085</v>
      </c>
      <c r="C289" t="s">
        <v>50</v>
      </c>
      <c r="F289" t="s">
        <v>82</v>
      </c>
      <c r="G289" t="s">
        <v>181</v>
      </c>
    </row>
    <row r="290" spans="1:7">
      <c r="A290">
        <v>289</v>
      </c>
      <c r="B290" s="222">
        <v>46085</v>
      </c>
      <c r="C290" t="s">
        <v>71</v>
      </c>
      <c r="F290" t="s">
        <v>80</v>
      </c>
      <c r="G290" t="s">
        <v>181</v>
      </c>
    </row>
    <row r="291" spans="1:7">
      <c r="A291">
        <v>290</v>
      </c>
      <c r="B291" s="222">
        <v>46085</v>
      </c>
      <c r="C291" t="s">
        <v>73</v>
      </c>
      <c r="F291" t="s">
        <v>43</v>
      </c>
      <c r="G291" t="s">
        <v>181</v>
      </c>
    </row>
    <row r="292" spans="1:7">
      <c r="A292">
        <v>291</v>
      </c>
      <c r="B292" s="222">
        <v>46095</v>
      </c>
      <c r="C292" t="s">
        <v>83</v>
      </c>
      <c r="F292" t="s">
        <v>84</v>
      </c>
      <c r="G292" t="s">
        <v>181</v>
      </c>
    </row>
    <row r="293" spans="1:7">
      <c r="A293">
        <v>292</v>
      </c>
      <c r="B293" s="222">
        <v>46095</v>
      </c>
      <c r="C293" t="s">
        <v>67</v>
      </c>
      <c r="F293" t="s">
        <v>73</v>
      </c>
      <c r="G293" t="s">
        <v>181</v>
      </c>
    </row>
    <row r="294" spans="1:7">
      <c r="A294">
        <v>293</v>
      </c>
      <c r="B294" s="222">
        <v>46095</v>
      </c>
      <c r="C294" t="s">
        <v>72</v>
      </c>
      <c r="F294" t="s">
        <v>44</v>
      </c>
      <c r="G294" t="s">
        <v>181</v>
      </c>
    </row>
    <row r="295" spans="1:7">
      <c r="A295">
        <v>294</v>
      </c>
      <c r="B295" s="222">
        <v>46095</v>
      </c>
      <c r="C295" t="s">
        <v>77</v>
      </c>
      <c r="F295" t="s">
        <v>50</v>
      </c>
      <c r="G295" t="s">
        <v>181</v>
      </c>
    </row>
    <row r="296" spans="1:7">
      <c r="A296">
        <v>295</v>
      </c>
      <c r="B296" s="222">
        <v>46095</v>
      </c>
      <c r="C296" t="s">
        <v>80</v>
      </c>
      <c r="F296" t="s">
        <v>85</v>
      </c>
      <c r="G296" t="s">
        <v>181</v>
      </c>
    </row>
    <row r="297" spans="1:7">
      <c r="A297">
        <v>296</v>
      </c>
      <c r="B297" s="222">
        <v>46095</v>
      </c>
      <c r="C297" t="s">
        <v>43</v>
      </c>
      <c r="F297" t="s">
        <v>71</v>
      </c>
      <c r="G297" t="s">
        <v>181</v>
      </c>
    </row>
    <row r="298" spans="1:7">
      <c r="A298">
        <v>297</v>
      </c>
      <c r="B298" s="222">
        <v>46095</v>
      </c>
      <c r="C298" t="s">
        <v>82</v>
      </c>
      <c r="F298" t="s">
        <v>49</v>
      </c>
      <c r="G298" t="s">
        <v>181</v>
      </c>
    </row>
    <row r="299" spans="1:7">
      <c r="A299">
        <v>298</v>
      </c>
      <c r="B299" s="222">
        <v>46095</v>
      </c>
      <c r="C299" t="s">
        <v>76</v>
      </c>
      <c r="F299" t="s">
        <v>62</v>
      </c>
      <c r="G299" t="s">
        <v>181</v>
      </c>
    </row>
    <row r="300" spans="1:7">
      <c r="A300">
        <v>299</v>
      </c>
      <c r="B300" s="222">
        <v>46095</v>
      </c>
      <c r="C300" t="s">
        <v>65</v>
      </c>
      <c r="F300" t="s">
        <v>61</v>
      </c>
      <c r="G300" t="s">
        <v>181</v>
      </c>
    </row>
    <row r="301" spans="1:7">
      <c r="A301">
        <v>300</v>
      </c>
      <c r="B301" s="222">
        <v>46095</v>
      </c>
      <c r="C301" t="s">
        <v>66</v>
      </c>
      <c r="F301" t="s">
        <v>74</v>
      </c>
      <c r="G301" t="s">
        <v>181</v>
      </c>
    </row>
    <row r="302" spans="1:7">
      <c r="A302">
        <v>301</v>
      </c>
      <c r="B302" s="222">
        <v>46102</v>
      </c>
      <c r="C302" t="s">
        <v>49</v>
      </c>
      <c r="F302" t="s">
        <v>66</v>
      </c>
      <c r="G302" t="s">
        <v>181</v>
      </c>
    </row>
    <row r="303" spans="1:7">
      <c r="A303">
        <v>302</v>
      </c>
      <c r="B303" s="222">
        <v>46102</v>
      </c>
      <c r="C303" t="s">
        <v>44</v>
      </c>
      <c r="F303" t="s">
        <v>82</v>
      </c>
      <c r="G303" t="s">
        <v>181</v>
      </c>
    </row>
    <row r="304" spans="1:7">
      <c r="A304">
        <v>303</v>
      </c>
      <c r="B304" s="222">
        <v>46102</v>
      </c>
      <c r="C304" t="s">
        <v>61</v>
      </c>
      <c r="F304" t="s">
        <v>43</v>
      </c>
      <c r="G304" t="s">
        <v>181</v>
      </c>
    </row>
    <row r="305" spans="1:7">
      <c r="A305">
        <v>304</v>
      </c>
      <c r="B305" s="222">
        <v>46102</v>
      </c>
      <c r="C305" t="s">
        <v>84</v>
      </c>
      <c r="F305" t="s">
        <v>77</v>
      </c>
      <c r="G305" t="s">
        <v>181</v>
      </c>
    </row>
    <row r="306" spans="1:7">
      <c r="A306">
        <v>305</v>
      </c>
      <c r="B306" s="222">
        <v>46102</v>
      </c>
      <c r="C306" t="s">
        <v>62</v>
      </c>
      <c r="F306" t="s">
        <v>72</v>
      </c>
      <c r="G306" t="s">
        <v>181</v>
      </c>
    </row>
    <row r="307" spans="1:7">
      <c r="A307">
        <v>306</v>
      </c>
      <c r="B307" s="222">
        <v>46102</v>
      </c>
      <c r="C307" t="s">
        <v>85</v>
      </c>
      <c r="F307" t="s">
        <v>67</v>
      </c>
      <c r="G307" t="s">
        <v>181</v>
      </c>
    </row>
    <row r="308" spans="1:7">
      <c r="A308">
        <v>307</v>
      </c>
      <c r="B308" s="222">
        <v>46102</v>
      </c>
      <c r="C308" t="s">
        <v>74</v>
      </c>
      <c r="F308" t="s">
        <v>80</v>
      </c>
      <c r="G308" t="s">
        <v>181</v>
      </c>
    </row>
    <row r="309" spans="1:7">
      <c r="A309">
        <v>308</v>
      </c>
      <c r="B309" s="222">
        <v>46102</v>
      </c>
      <c r="C309" t="s">
        <v>50</v>
      </c>
      <c r="F309" t="s">
        <v>65</v>
      </c>
      <c r="G309" t="s">
        <v>181</v>
      </c>
    </row>
    <row r="310" spans="1:7">
      <c r="A310">
        <v>309</v>
      </c>
      <c r="B310" s="222">
        <v>46102</v>
      </c>
      <c r="C310" t="s">
        <v>71</v>
      </c>
      <c r="F310" t="s">
        <v>76</v>
      </c>
      <c r="G310" t="s">
        <v>181</v>
      </c>
    </row>
    <row r="311" spans="1:7">
      <c r="A311">
        <v>310</v>
      </c>
      <c r="B311" s="222">
        <v>46102</v>
      </c>
      <c r="C311" t="s">
        <v>73</v>
      </c>
      <c r="F311" t="s">
        <v>83</v>
      </c>
      <c r="G311" t="s">
        <v>181</v>
      </c>
    </row>
    <row r="312" spans="1:7">
      <c r="A312">
        <v>311</v>
      </c>
      <c r="B312" s="222">
        <v>46123</v>
      </c>
      <c r="C312" t="s">
        <v>83</v>
      </c>
      <c r="F312" t="s">
        <v>44</v>
      </c>
      <c r="G312" t="s">
        <v>181</v>
      </c>
    </row>
    <row r="313" spans="1:7">
      <c r="A313">
        <v>312</v>
      </c>
      <c r="B313" s="222">
        <v>46123</v>
      </c>
      <c r="C313" t="s">
        <v>67</v>
      </c>
      <c r="F313" t="s">
        <v>84</v>
      </c>
      <c r="G313" t="s">
        <v>181</v>
      </c>
    </row>
    <row r="314" spans="1:7">
      <c r="A314">
        <v>313</v>
      </c>
      <c r="B314" s="222">
        <v>46123</v>
      </c>
      <c r="C314" t="s">
        <v>72</v>
      </c>
      <c r="F314" t="s">
        <v>61</v>
      </c>
      <c r="G314" t="s">
        <v>181</v>
      </c>
    </row>
    <row r="315" spans="1:7">
      <c r="A315">
        <v>314</v>
      </c>
      <c r="B315" s="222">
        <v>46123</v>
      </c>
      <c r="C315" t="s">
        <v>77</v>
      </c>
      <c r="F315" t="s">
        <v>74</v>
      </c>
      <c r="G315" t="s">
        <v>181</v>
      </c>
    </row>
    <row r="316" spans="1:7">
      <c r="A316">
        <v>315</v>
      </c>
      <c r="B316" s="222">
        <v>46123</v>
      </c>
      <c r="C316" t="s">
        <v>80</v>
      </c>
      <c r="F316" t="s">
        <v>50</v>
      </c>
      <c r="G316" t="s">
        <v>181</v>
      </c>
    </row>
    <row r="317" spans="1:7">
      <c r="A317">
        <v>316</v>
      </c>
      <c r="B317" s="222">
        <v>46123</v>
      </c>
      <c r="C317" t="s">
        <v>43</v>
      </c>
      <c r="F317" t="s">
        <v>62</v>
      </c>
      <c r="G317" t="s">
        <v>181</v>
      </c>
    </row>
    <row r="318" spans="1:7">
      <c r="A318">
        <v>317</v>
      </c>
      <c r="B318" s="222">
        <v>46123</v>
      </c>
      <c r="C318" t="s">
        <v>82</v>
      </c>
      <c r="F318" t="s">
        <v>85</v>
      </c>
      <c r="G318" t="s">
        <v>181</v>
      </c>
    </row>
    <row r="319" spans="1:7">
      <c r="A319">
        <v>318</v>
      </c>
      <c r="B319" s="222">
        <v>46123</v>
      </c>
      <c r="C319" t="s">
        <v>76</v>
      </c>
      <c r="F319" t="s">
        <v>49</v>
      </c>
      <c r="G319" t="s">
        <v>181</v>
      </c>
    </row>
    <row r="320" spans="1:7">
      <c r="A320">
        <v>319</v>
      </c>
      <c r="B320" s="222">
        <v>46123</v>
      </c>
      <c r="C320" t="s">
        <v>65</v>
      </c>
      <c r="F320" t="s">
        <v>71</v>
      </c>
      <c r="G320" t="s">
        <v>181</v>
      </c>
    </row>
    <row r="321" spans="1:7">
      <c r="A321">
        <v>320</v>
      </c>
      <c r="B321" s="222">
        <v>46123</v>
      </c>
      <c r="C321" t="s">
        <v>66</v>
      </c>
      <c r="F321" t="s">
        <v>73</v>
      </c>
      <c r="G321" t="s">
        <v>181</v>
      </c>
    </row>
    <row r="322" spans="1:7">
      <c r="A322">
        <v>321</v>
      </c>
      <c r="B322" s="222">
        <v>46130</v>
      </c>
      <c r="C322" t="s">
        <v>49</v>
      </c>
      <c r="F322" t="s">
        <v>65</v>
      </c>
      <c r="G322" t="s">
        <v>181</v>
      </c>
    </row>
    <row r="323" spans="1:7">
      <c r="A323">
        <v>322</v>
      </c>
      <c r="B323" s="222">
        <v>46130</v>
      </c>
      <c r="C323" t="s">
        <v>67</v>
      </c>
      <c r="F323" t="s">
        <v>62</v>
      </c>
      <c r="G323" t="s">
        <v>181</v>
      </c>
    </row>
    <row r="324" spans="1:7">
      <c r="A324">
        <v>323</v>
      </c>
      <c r="B324" s="222">
        <v>46130</v>
      </c>
      <c r="C324" t="s">
        <v>77</v>
      </c>
      <c r="F324" t="s">
        <v>82</v>
      </c>
      <c r="G324" t="s">
        <v>181</v>
      </c>
    </row>
    <row r="325" spans="1:7">
      <c r="A325">
        <v>324</v>
      </c>
      <c r="B325" s="222">
        <v>46130</v>
      </c>
      <c r="C325" t="s">
        <v>80</v>
      </c>
      <c r="F325" t="s">
        <v>66</v>
      </c>
      <c r="G325" t="s">
        <v>181</v>
      </c>
    </row>
    <row r="326" spans="1:7">
      <c r="A326">
        <v>325</v>
      </c>
      <c r="B326" s="222">
        <v>46130</v>
      </c>
      <c r="C326" t="s">
        <v>84</v>
      </c>
      <c r="F326" t="s">
        <v>43</v>
      </c>
      <c r="G326" t="s">
        <v>181</v>
      </c>
    </row>
    <row r="327" spans="1:7">
      <c r="A327">
        <v>326</v>
      </c>
      <c r="B327" s="222">
        <v>46130</v>
      </c>
      <c r="C327" t="s">
        <v>85</v>
      </c>
      <c r="F327" t="s">
        <v>73</v>
      </c>
      <c r="G327" t="s">
        <v>181</v>
      </c>
    </row>
    <row r="328" spans="1:7">
      <c r="A328">
        <v>327</v>
      </c>
      <c r="B328" s="222">
        <v>46130</v>
      </c>
      <c r="C328" t="s">
        <v>74</v>
      </c>
      <c r="F328" t="s">
        <v>83</v>
      </c>
      <c r="G328" t="s">
        <v>181</v>
      </c>
    </row>
    <row r="329" spans="1:7">
      <c r="A329">
        <v>328</v>
      </c>
      <c r="B329" s="222">
        <v>46130</v>
      </c>
      <c r="C329" t="s">
        <v>50</v>
      </c>
      <c r="F329" t="s">
        <v>44</v>
      </c>
      <c r="G329" t="s">
        <v>181</v>
      </c>
    </row>
    <row r="330" spans="1:7">
      <c r="A330">
        <v>329</v>
      </c>
      <c r="B330" s="222">
        <v>46130</v>
      </c>
      <c r="C330" t="s">
        <v>76</v>
      </c>
      <c r="F330" t="s">
        <v>72</v>
      </c>
      <c r="G330" t="s">
        <v>181</v>
      </c>
    </row>
    <row r="331" spans="1:7">
      <c r="A331">
        <v>330</v>
      </c>
      <c r="B331" s="222">
        <v>46130</v>
      </c>
      <c r="C331" t="s">
        <v>71</v>
      </c>
      <c r="F331" t="s">
        <v>61</v>
      </c>
      <c r="G331" t="s">
        <v>181</v>
      </c>
    </row>
    <row r="332" spans="1:7">
      <c r="A332">
        <v>331</v>
      </c>
      <c r="B332" s="222">
        <v>46137</v>
      </c>
      <c r="C332" t="s">
        <v>83</v>
      </c>
      <c r="F332" t="s">
        <v>50</v>
      </c>
      <c r="G332" t="s">
        <v>181</v>
      </c>
    </row>
    <row r="333" spans="1:7">
      <c r="A333">
        <v>332</v>
      </c>
      <c r="B333" s="222">
        <v>46137</v>
      </c>
      <c r="C333" t="s">
        <v>44</v>
      </c>
      <c r="F333" t="s">
        <v>85</v>
      </c>
      <c r="G333" t="s">
        <v>181</v>
      </c>
    </row>
    <row r="334" spans="1:7">
      <c r="A334">
        <v>333</v>
      </c>
      <c r="B334" s="222">
        <v>46137</v>
      </c>
      <c r="C334" t="s">
        <v>61</v>
      </c>
      <c r="F334" t="s">
        <v>77</v>
      </c>
      <c r="G334" t="s">
        <v>181</v>
      </c>
    </row>
    <row r="335" spans="1:7">
      <c r="A335">
        <v>334</v>
      </c>
      <c r="B335" s="222">
        <v>46137</v>
      </c>
      <c r="C335" t="s">
        <v>72</v>
      </c>
      <c r="F335" t="s">
        <v>74</v>
      </c>
      <c r="G335" t="s">
        <v>181</v>
      </c>
    </row>
    <row r="336" spans="1:7">
      <c r="A336">
        <v>335</v>
      </c>
      <c r="B336" s="222">
        <v>46137</v>
      </c>
      <c r="C336" t="s">
        <v>62</v>
      </c>
      <c r="F336" t="s">
        <v>49</v>
      </c>
      <c r="G336" t="s">
        <v>181</v>
      </c>
    </row>
    <row r="337" spans="1:7">
      <c r="A337">
        <v>336</v>
      </c>
      <c r="B337" s="222">
        <v>46137</v>
      </c>
      <c r="C337" t="s">
        <v>43</v>
      </c>
      <c r="F337" t="s">
        <v>80</v>
      </c>
      <c r="G337" t="s">
        <v>181</v>
      </c>
    </row>
    <row r="338" spans="1:7">
      <c r="A338">
        <v>337</v>
      </c>
      <c r="B338" s="222">
        <v>46137</v>
      </c>
      <c r="C338" t="s">
        <v>82</v>
      </c>
      <c r="F338" t="s">
        <v>67</v>
      </c>
      <c r="G338" t="s">
        <v>181</v>
      </c>
    </row>
    <row r="339" spans="1:7">
      <c r="A339">
        <v>338</v>
      </c>
      <c r="B339" s="222">
        <v>46137</v>
      </c>
      <c r="C339" t="s">
        <v>65</v>
      </c>
      <c r="F339" t="s">
        <v>76</v>
      </c>
      <c r="G339" t="s">
        <v>181</v>
      </c>
    </row>
    <row r="340" spans="1:7">
      <c r="A340">
        <v>339</v>
      </c>
      <c r="B340" s="222">
        <v>46137</v>
      </c>
      <c r="C340" t="s">
        <v>66</v>
      </c>
      <c r="F340" t="s">
        <v>84</v>
      </c>
      <c r="G340" t="s">
        <v>181</v>
      </c>
    </row>
    <row r="341" spans="1:7">
      <c r="A341">
        <v>340</v>
      </c>
      <c r="B341" s="222">
        <v>46137</v>
      </c>
      <c r="C341" t="s">
        <v>73</v>
      </c>
      <c r="F341" t="s">
        <v>71</v>
      </c>
      <c r="G341" t="s">
        <v>181</v>
      </c>
    </row>
    <row r="342" spans="1:7">
      <c r="A342">
        <v>341</v>
      </c>
      <c r="B342" s="222">
        <v>46144</v>
      </c>
      <c r="C342" t="s">
        <v>83</v>
      </c>
      <c r="F342" t="s">
        <v>62</v>
      </c>
      <c r="G342" t="s">
        <v>181</v>
      </c>
    </row>
    <row r="343" spans="1:7">
      <c r="A343">
        <v>342</v>
      </c>
      <c r="B343" s="222">
        <v>46144</v>
      </c>
      <c r="C343" t="s">
        <v>49</v>
      </c>
      <c r="F343" t="s">
        <v>71</v>
      </c>
      <c r="G343" t="s">
        <v>181</v>
      </c>
    </row>
    <row r="344" spans="1:7">
      <c r="A344">
        <v>343</v>
      </c>
      <c r="B344" s="222">
        <v>46144</v>
      </c>
      <c r="C344" t="s">
        <v>44</v>
      </c>
      <c r="F344" t="s">
        <v>80</v>
      </c>
      <c r="G344" t="s">
        <v>181</v>
      </c>
    </row>
    <row r="345" spans="1:7">
      <c r="A345">
        <v>344</v>
      </c>
      <c r="B345" s="222">
        <v>46144</v>
      </c>
      <c r="C345" t="s">
        <v>67</v>
      </c>
      <c r="F345" t="s">
        <v>66</v>
      </c>
      <c r="G345" t="s">
        <v>181</v>
      </c>
    </row>
    <row r="346" spans="1:7">
      <c r="A346">
        <v>345</v>
      </c>
      <c r="B346" s="222">
        <v>46144</v>
      </c>
      <c r="C346" t="s">
        <v>77</v>
      </c>
      <c r="F346" t="s">
        <v>76</v>
      </c>
      <c r="G346" t="s">
        <v>181</v>
      </c>
    </row>
    <row r="347" spans="1:7">
      <c r="A347">
        <v>346</v>
      </c>
      <c r="B347" s="222">
        <v>46144</v>
      </c>
      <c r="C347" t="s">
        <v>84</v>
      </c>
      <c r="F347" t="s">
        <v>74</v>
      </c>
      <c r="G347" t="s">
        <v>181</v>
      </c>
    </row>
    <row r="348" spans="1:7">
      <c r="A348">
        <v>347</v>
      </c>
      <c r="B348" s="222">
        <v>46144</v>
      </c>
      <c r="C348" t="s">
        <v>85</v>
      </c>
      <c r="F348" t="s">
        <v>72</v>
      </c>
      <c r="G348" t="s">
        <v>181</v>
      </c>
    </row>
    <row r="349" spans="1:7">
      <c r="A349">
        <v>348</v>
      </c>
      <c r="B349" s="222">
        <v>46144</v>
      </c>
      <c r="C349" t="s">
        <v>82</v>
      </c>
      <c r="F349" t="s">
        <v>43</v>
      </c>
      <c r="G349" t="s">
        <v>181</v>
      </c>
    </row>
    <row r="350" spans="1:7">
      <c r="A350">
        <v>349</v>
      </c>
      <c r="B350" s="222">
        <v>46144</v>
      </c>
      <c r="C350" t="s">
        <v>50</v>
      </c>
      <c r="F350" t="s">
        <v>61</v>
      </c>
      <c r="G350" t="s">
        <v>181</v>
      </c>
    </row>
    <row r="351" spans="1:7">
      <c r="A351">
        <v>350</v>
      </c>
      <c r="B351" s="222">
        <v>46144</v>
      </c>
      <c r="C351" t="s">
        <v>73</v>
      </c>
      <c r="F351" t="s">
        <v>65</v>
      </c>
      <c r="G351" t="s">
        <v>181</v>
      </c>
    </row>
    <row r="352" spans="1:7">
      <c r="A352">
        <v>351</v>
      </c>
      <c r="B352" s="222">
        <v>46151</v>
      </c>
      <c r="C352" t="s">
        <v>61</v>
      </c>
      <c r="F352" t="s">
        <v>73</v>
      </c>
      <c r="G352" t="s">
        <v>181</v>
      </c>
    </row>
    <row r="353" spans="1:7">
      <c r="A353">
        <v>352</v>
      </c>
      <c r="B353" s="222">
        <v>46151</v>
      </c>
      <c r="C353" t="s">
        <v>72</v>
      </c>
      <c r="F353" t="s">
        <v>49</v>
      </c>
      <c r="G353" t="s">
        <v>181</v>
      </c>
    </row>
    <row r="354" spans="1:7">
      <c r="A354">
        <v>353</v>
      </c>
      <c r="B354" s="222">
        <v>46151</v>
      </c>
      <c r="C354" t="s">
        <v>80</v>
      </c>
      <c r="F354" t="s">
        <v>84</v>
      </c>
      <c r="G354" t="s">
        <v>181</v>
      </c>
    </row>
    <row r="355" spans="1:7">
      <c r="A355">
        <v>354</v>
      </c>
      <c r="B355" s="222">
        <v>46151</v>
      </c>
      <c r="C355" t="s">
        <v>62</v>
      </c>
      <c r="F355" t="s">
        <v>44</v>
      </c>
      <c r="G355" t="s">
        <v>181</v>
      </c>
    </row>
    <row r="356" spans="1:7">
      <c r="A356">
        <v>355</v>
      </c>
      <c r="B356" s="222">
        <v>46151</v>
      </c>
      <c r="C356" t="s">
        <v>43</v>
      </c>
      <c r="F356" t="s">
        <v>77</v>
      </c>
      <c r="G356" t="s">
        <v>181</v>
      </c>
    </row>
    <row r="357" spans="1:7">
      <c r="A357">
        <v>356</v>
      </c>
      <c r="B357" s="222">
        <v>46151</v>
      </c>
      <c r="C357" t="s">
        <v>74</v>
      </c>
      <c r="F357" t="s">
        <v>67</v>
      </c>
      <c r="G357" t="s">
        <v>181</v>
      </c>
    </row>
    <row r="358" spans="1:7">
      <c r="A358">
        <v>357</v>
      </c>
      <c r="B358" s="222">
        <v>46151</v>
      </c>
      <c r="C358" t="s">
        <v>76</v>
      </c>
      <c r="F358" t="s">
        <v>50</v>
      </c>
      <c r="G358" t="s">
        <v>181</v>
      </c>
    </row>
    <row r="359" spans="1:7">
      <c r="A359">
        <v>358</v>
      </c>
      <c r="B359" s="222">
        <v>46151</v>
      </c>
      <c r="C359" t="s">
        <v>65</v>
      </c>
      <c r="F359" t="s">
        <v>82</v>
      </c>
      <c r="G359" t="s">
        <v>181</v>
      </c>
    </row>
    <row r="360" spans="1:7">
      <c r="A360">
        <v>359</v>
      </c>
      <c r="B360" s="222">
        <v>46151</v>
      </c>
      <c r="C360" t="s">
        <v>71</v>
      </c>
      <c r="F360" t="s">
        <v>85</v>
      </c>
      <c r="G360" t="s">
        <v>181</v>
      </c>
    </row>
    <row r="361" spans="1:7">
      <c r="A361">
        <v>360</v>
      </c>
      <c r="B361" s="222">
        <v>46151</v>
      </c>
      <c r="C361" t="s">
        <v>66</v>
      </c>
      <c r="F361" t="s">
        <v>83</v>
      </c>
      <c r="G361" t="s">
        <v>181</v>
      </c>
    </row>
    <row r="362" spans="1:7">
      <c r="A362">
        <v>361</v>
      </c>
      <c r="B362" s="222">
        <v>46159</v>
      </c>
      <c r="C362" t="s">
        <v>83</v>
      </c>
      <c r="F362" t="s">
        <v>72</v>
      </c>
      <c r="G362" t="s">
        <v>181</v>
      </c>
    </row>
    <row r="363" spans="1:7">
      <c r="A363">
        <v>362</v>
      </c>
      <c r="B363" s="222">
        <v>46159</v>
      </c>
      <c r="C363" t="s">
        <v>49</v>
      </c>
      <c r="F363" t="s">
        <v>43</v>
      </c>
      <c r="G363" t="s">
        <v>181</v>
      </c>
    </row>
    <row r="364" spans="1:7">
      <c r="A364">
        <v>363</v>
      </c>
      <c r="B364" s="222">
        <v>46159</v>
      </c>
      <c r="C364" t="s">
        <v>44</v>
      </c>
      <c r="F364" t="s">
        <v>74</v>
      </c>
      <c r="G364" t="s">
        <v>181</v>
      </c>
    </row>
    <row r="365" spans="1:7">
      <c r="A365">
        <v>364</v>
      </c>
      <c r="B365" s="222">
        <v>46159</v>
      </c>
      <c r="C365" t="s">
        <v>67</v>
      </c>
      <c r="F365" t="s">
        <v>80</v>
      </c>
      <c r="G365" t="s">
        <v>181</v>
      </c>
    </row>
    <row r="366" spans="1:7">
      <c r="A366">
        <v>365</v>
      </c>
      <c r="B366" s="222">
        <v>46159</v>
      </c>
      <c r="C366" t="s">
        <v>77</v>
      </c>
      <c r="F366" t="s">
        <v>71</v>
      </c>
      <c r="G366" t="s">
        <v>181</v>
      </c>
    </row>
    <row r="367" spans="1:7">
      <c r="A367">
        <v>366</v>
      </c>
      <c r="B367" s="222">
        <v>46159</v>
      </c>
      <c r="C367" t="s">
        <v>84</v>
      </c>
      <c r="F367" t="s">
        <v>65</v>
      </c>
      <c r="G367" t="s">
        <v>181</v>
      </c>
    </row>
    <row r="368" spans="1:7">
      <c r="A368">
        <v>367</v>
      </c>
      <c r="B368" s="222">
        <v>46159</v>
      </c>
      <c r="C368" t="s">
        <v>85</v>
      </c>
      <c r="F368" t="s">
        <v>61</v>
      </c>
      <c r="G368" t="s">
        <v>181</v>
      </c>
    </row>
    <row r="369" spans="1:7">
      <c r="A369">
        <v>368</v>
      </c>
      <c r="B369" s="222">
        <v>46159</v>
      </c>
      <c r="C369" t="s">
        <v>82</v>
      </c>
      <c r="F369" t="s">
        <v>76</v>
      </c>
      <c r="G369" t="s">
        <v>181</v>
      </c>
    </row>
    <row r="370" spans="1:7">
      <c r="A370">
        <v>369</v>
      </c>
      <c r="B370" s="222">
        <v>46159</v>
      </c>
      <c r="C370" t="s">
        <v>50</v>
      </c>
      <c r="F370" t="s">
        <v>66</v>
      </c>
      <c r="G370" t="s">
        <v>181</v>
      </c>
    </row>
    <row r="371" spans="1:7">
      <c r="A371">
        <v>370</v>
      </c>
      <c r="B371" s="222">
        <v>46159</v>
      </c>
      <c r="C371" t="s">
        <v>73</v>
      </c>
      <c r="F371" t="s">
        <v>62</v>
      </c>
      <c r="G371" t="s">
        <v>181</v>
      </c>
    </row>
    <row r="372" spans="1:7">
      <c r="A372">
        <v>371</v>
      </c>
      <c r="B372" s="222">
        <v>46166</v>
      </c>
      <c r="C372" t="s">
        <v>61</v>
      </c>
      <c r="F372" t="s">
        <v>82</v>
      </c>
      <c r="G372" t="s">
        <v>181</v>
      </c>
    </row>
    <row r="373" spans="1:7">
      <c r="A373">
        <v>372</v>
      </c>
      <c r="B373" s="222">
        <v>46166</v>
      </c>
      <c r="C373" t="s">
        <v>72</v>
      </c>
      <c r="F373" t="s">
        <v>73</v>
      </c>
      <c r="G373" t="s">
        <v>181</v>
      </c>
    </row>
    <row r="374" spans="1:7">
      <c r="A374">
        <v>373</v>
      </c>
      <c r="B374" s="222">
        <v>46166</v>
      </c>
      <c r="C374" t="s">
        <v>80</v>
      </c>
      <c r="F374" t="s">
        <v>83</v>
      </c>
      <c r="G374" t="s">
        <v>181</v>
      </c>
    </row>
    <row r="375" spans="1:7">
      <c r="A375">
        <v>374</v>
      </c>
      <c r="B375" s="222">
        <v>46166</v>
      </c>
      <c r="C375" t="s">
        <v>62</v>
      </c>
      <c r="F375" t="s">
        <v>50</v>
      </c>
      <c r="G375" t="s">
        <v>181</v>
      </c>
    </row>
    <row r="376" spans="1:7">
      <c r="A376">
        <v>375</v>
      </c>
      <c r="B376" s="222">
        <v>46166</v>
      </c>
      <c r="C376" t="s">
        <v>43</v>
      </c>
      <c r="F376" t="s">
        <v>67</v>
      </c>
      <c r="G376" t="s">
        <v>181</v>
      </c>
    </row>
    <row r="377" spans="1:7">
      <c r="A377">
        <v>376</v>
      </c>
      <c r="B377" s="222">
        <v>46166</v>
      </c>
      <c r="C377" t="s">
        <v>74</v>
      </c>
      <c r="F377" t="s">
        <v>49</v>
      </c>
      <c r="G377" t="s">
        <v>181</v>
      </c>
    </row>
    <row r="378" spans="1:7">
      <c r="A378">
        <v>377</v>
      </c>
      <c r="B378" s="222">
        <v>46166</v>
      </c>
      <c r="C378" t="s">
        <v>76</v>
      </c>
      <c r="F378" t="s">
        <v>44</v>
      </c>
      <c r="G378" t="s">
        <v>181</v>
      </c>
    </row>
    <row r="379" spans="1:7">
      <c r="A379">
        <v>378</v>
      </c>
      <c r="B379" s="222">
        <v>46166</v>
      </c>
      <c r="C379" t="s">
        <v>65</v>
      </c>
      <c r="F379" t="s">
        <v>77</v>
      </c>
      <c r="G379" t="s">
        <v>181</v>
      </c>
    </row>
    <row r="380" spans="1:7">
      <c r="A380">
        <v>379</v>
      </c>
      <c r="B380" s="222">
        <v>46166</v>
      </c>
      <c r="C380" t="s">
        <v>71</v>
      </c>
      <c r="F380" t="s">
        <v>84</v>
      </c>
      <c r="G380" t="s">
        <v>181</v>
      </c>
    </row>
    <row r="381" spans="1:7">
      <c r="A381">
        <v>380</v>
      </c>
      <c r="B381" s="222">
        <v>46166</v>
      </c>
      <c r="C381" t="s">
        <v>66</v>
      </c>
      <c r="F381" t="s">
        <v>85</v>
      </c>
      <c r="G381" t="s">
        <v>181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3 f b 2 3 0 5 - 7 3 7 8 - 4 7 2 f - a 0 9 6 - 2 6 6 0 1 e a a c d 8 7 "   x m l n s = " h t t p : / / s c h e m a s . m i c r o s o f t . c o m / D a t a M a s h u p " > A A A A A B U D A A B Q S w M E F A A C A A g A s m P 3 X D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L J j 9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Y / d c K I p H u A 4 A A A A R A A A A E w A c A E Z v c m 1 1 b G F z L 1 N l Y 3 R p b 2 4 x L m 0 g o h g A K K A U A A A A A A A A A A A A A A A A A A A A A A A A A A A A K 0 5 N L s n M z 1 M I h t C G 1 g B Q S w E C L Q A U A A I A C A C y Y / d c M 3 4 Y p a U A A A D 2 A A A A E g A A A A A A A A A A A A A A A A A A A A A A Q 2 9 u Z m l n L 1 B h Y 2 t h Z 2 U u e G 1 s U E s B A i 0 A F A A C A A g A s m P 3 X A / K 6 a u k A A A A 6 Q A A A B M A A A A A A A A A A A A A A A A A 8 Q A A A F t D b 2 5 0 Z W 5 0 X 1 R 5 c G V z X S 5 4 b W x Q S w E C L Q A U A A I A C A C y Y / d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1 5 D u W R h C U G N U d a J t I a c 1 A A A A A A C A A A A A A A Q Z g A A A A E A A C A A A A C y C u + u L 9 y 4 7 k 6 1 9 a G w f S 4 x 8 Y T 1 0 w B e V x u h F 7 G I r i g V L g A A A A A O g A A A A A I A A C A A A A C R 6 q G 3 n 5 i a + e 8 p 9 M S 9 C 1 Y X O z 6 p o + E p g K U o q F B 8 i G S N c l A A A A D D a F a v 3 9 v N s Y W T f I x 1 Y j i i 8 6 v 2 a n o h n a L f T R b e O L R V x / u g h X 8 A p Q H v S l e E / O M / q H v z Y o N u w Y j j P B I 7 A E 6 J F Y W a r d D l c t k B D C 2 u w 2 c i j 8 G 9 Z U A A A A A B E F N X o M 2 0 b S a b u z V U j z f I F t C 6 u h U r r O k 6 / c G I U O 6 0 v b A 3 1 p Y v Q A + 4 s D R c u H t j x b E w Y u T 2 M 6 g O s o 8 n t Q t w b r e R < / D a t a M a s h u p > 
</file>

<file path=customXml/itemProps1.xml><?xml version="1.0" encoding="utf-8"?>
<ds:datastoreItem xmlns:ds="http://schemas.openxmlformats.org/officeDocument/2006/customXml" ds:itemID="{33E30889-E20B-4864-85B0-29518E1CBB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LOGOS</vt:lpstr>
      <vt:lpstr>SCHEDULES</vt:lpstr>
      <vt:lpstr>MASTER.SCHEDULE</vt:lpstr>
      <vt:lpstr>TEAM.SCHEDULE</vt:lpstr>
      <vt:lpstr>WEEKLY.SCHEDULE</vt:lpstr>
      <vt:lpstr>WEEKLY.PREDICTIONS</vt:lpstr>
      <vt:lpstr>LEADERBOARD</vt:lpstr>
      <vt:lpstr>ACTUALS</vt:lpstr>
      <vt:lpstr>TEAM.SCHEDULE!Print_Area</vt:lpstr>
      <vt:lpstr>WEEKLY.SCHEDULE!Print_Area</vt:lpstr>
      <vt:lpstr>TEAM.SCHEDULE!Print_Titles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</dc:creator>
  <cp:lastModifiedBy>David J</cp:lastModifiedBy>
  <cp:lastPrinted>2026-07-23T03:10:42Z</cp:lastPrinted>
  <dcterms:created xsi:type="dcterms:W3CDTF">2025-08-09T20:50:31Z</dcterms:created>
  <dcterms:modified xsi:type="dcterms:W3CDTF">2026-07-23T21:38:45Z</dcterms:modified>
</cp:coreProperties>
</file>