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OneDrive\Desktop\Excel Practice Sheets\"/>
    </mc:Choice>
  </mc:AlternateContent>
  <xr:revisionPtr revIDLastSave="0" documentId="13_ncr:1_{FDDDA414-9DE2-4551-A690-3FD9CEEC96B0}" xr6:coauthVersionLast="47" xr6:coauthVersionMax="47" xr10:uidLastSave="{00000000-0000-0000-0000-000000000000}"/>
  <bookViews>
    <workbookView xWindow="-120" yWindow="-120" windowWidth="29040" windowHeight="15720" xr2:uid="{578B002B-9829-48E1-8102-8D45F1ECB02B}"/>
  </bookViews>
  <sheets>
    <sheet name="TFSA" sheetId="2" r:id="rId1"/>
  </sheets>
  <definedNames>
    <definedName name="contributionroom">TFSA!$C$2</definedName>
    <definedName name="contributionyear">TFSA!$C$3</definedName>
    <definedName name="firstyear">TFSA!$R$2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4" i="2" l="1"/>
  <c r="J22" i="2"/>
  <c r="J21" i="2"/>
  <c r="J20" i="2"/>
  <c r="J19" i="2"/>
  <c r="J18" i="2"/>
  <c r="J17" i="2"/>
  <c r="J16" i="2"/>
  <c r="J15" i="2"/>
  <c r="J13" i="2"/>
  <c r="J12" i="2"/>
  <c r="J11" i="2"/>
  <c r="J10" i="2"/>
  <c r="J9" i="2"/>
  <c r="J8" i="2"/>
  <c r="K24" i="2"/>
  <c r="K23" i="2"/>
  <c r="K22" i="2"/>
  <c r="K21" i="2"/>
  <c r="K20" i="2"/>
  <c r="K19" i="2"/>
  <c r="K18" i="2"/>
  <c r="K17" i="2"/>
  <c r="K16" i="2"/>
  <c r="K14" i="2"/>
  <c r="K13" i="2"/>
  <c r="K12" i="2"/>
  <c r="K11" i="2"/>
  <c r="K10" i="2"/>
  <c r="K9" i="2"/>
  <c r="L10" i="2" s="1"/>
  <c r="K8" i="2"/>
  <c r="K15" i="2"/>
  <c r="H8" i="2"/>
  <c r="I8" i="2" s="1"/>
  <c r="O9" i="2"/>
  <c r="O10" i="2" s="1"/>
  <c r="O11" i="2" s="1"/>
  <c r="O12" i="2" s="1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H21" i="2" l="1"/>
  <c r="H20" i="2"/>
  <c r="H18" i="2"/>
  <c r="H17" i="2"/>
  <c r="H24" i="2"/>
  <c r="H15" i="2"/>
  <c r="H14" i="2"/>
  <c r="H23" i="2"/>
  <c r="H13" i="2"/>
  <c r="H16" i="2"/>
  <c r="H12" i="2"/>
  <c r="H19" i="2"/>
  <c r="H11" i="2"/>
  <c r="H10" i="2"/>
  <c r="H9" i="2"/>
  <c r="H22" i="2"/>
  <c r="J14" i="2"/>
  <c r="M8" i="2"/>
  <c r="J23" i="2"/>
  <c r="I9" i="2" l="1"/>
  <c r="L21" i="2"/>
  <c r="L11" i="2"/>
  <c r="L16" i="2"/>
  <c r="L22" i="2"/>
  <c r="L12" i="2"/>
  <c r="L14" i="2"/>
  <c r="L13" i="2"/>
  <c r="L18" i="2"/>
  <c r="L23" i="2"/>
  <c r="L20" i="2"/>
  <c r="L19" i="2"/>
  <c r="L15" i="2"/>
  <c r="L24" i="2"/>
  <c r="L17" i="2"/>
  <c r="L9" i="2"/>
  <c r="M9" i="2" l="1"/>
  <c r="I10" i="2" s="1"/>
  <c r="M10" i="2" l="1"/>
  <c r="I11" i="2" s="1"/>
  <c r="M11" i="2" s="1"/>
  <c r="I12" i="2" l="1"/>
  <c r="M12" i="2" s="1"/>
  <c r="I13" i="2" l="1"/>
  <c r="M13" i="2" s="1"/>
  <c r="I14" i="2" s="1"/>
  <c r="M14" i="2" s="1"/>
  <c r="I15" i="2" s="1"/>
  <c r="M15" i="2" l="1"/>
  <c r="I16" i="2" s="1"/>
  <c r="M16" i="2" l="1"/>
  <c r="I17" i="2" s="1"/>
  <c r="M17" i="2" l="1"/>
  <c r="I18" i="2" s="1"/>
  <c r="M18" i="2" l="1"/>
  <c r="I19" i="2" s="1"/>
  <c r="M19" i="2" l="1"/>
  <c r="I20" i="2" s="1"/>
  <c r="M20" i="2" l="1"/>
  <c r="I21" i="2" s="1"/>
  <c r="M21" i="2" l="1"/>
  <c r="I22" i="2" s="1"/>
  <c r="M22" i="2" l="1"/>
  <c r="I23" i="2" s="1"/>
  <c r="M23" i="2" s="1"/>
  <c r="I24" i="2" l="1"/>
  <c r="M24" i="2" s="1"/>
</calcChain>
</file>

<file path=xl/sharedStrings.xml><?xml version="1.0" encoding="utf-8"?>
<sst xmlns="http://schemas.openxmlformats.org/spreadsheetml/2006/main" count="24" uniqueCount="20">
  <si>
    <t>+</t>
  </si>
  <si>
    <t>-</t>
  </si>
  <si>
    <t>YEAR</t>
  </si>
  <si>
    <t>CONTRIBUTIONS</t>
  </si>
  <si>
    <t>WITHDRAWALS</t>
  </si>
  <si>
    <t>PRIOR-YEAR WITHDRAWALS</t>
  </si>
  <si>
    <t>DATE</t>
  </si>
  <si>
    <t>TYPE</t>
  </si>
  <si>
    <t>AMOUNT</t>
  </si>
  <si>
    <t>TFSA CONTRIBUTION BALANCE CALCULATION</t>
  </si>
  <si>
    <t>ANNUAL LIMIT</t>
  </si>
  <si>
    <t>STARTING ROOM</t>
  </si>
  <si>
    <t>ENDING ROOM</t>
  </si>
  <si>
    <t>TFSA TRACKING TEMPLATE</t>
  </si>
  <si>
    <t>ANNUAL LIMITS</t>
  </si>
  <si>
    <t xml:space="preserve">      TFSA TRANSACTIONS</t>
  </si>
  <si>
    <t>ACCOUNT</t>
  </si>
  <si>
    <t>FIRST YEAR OF ELIGIBILITY</t>
  </si>
  <si>
    <t>CONTRIBUTION ROOM</t>
  </si>
  <si>
    <t>IF YOU KNOW YOUR CONTRIBUTION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</si>
</sst>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mmm\ dd\ yyyy"/>
    <numFmt numFmtId="166" formatCode="_-&quot;$&quot;* #,##0_-;\-&quot;$&quot;* #,##0_-;_-&quot;$&quot;* &quot;-&quot;??_-;_-@_-"/>
    <numFmt numFmtId="167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22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name val="Calibri"/>
      <family val="2"/>
      <scheme val="minor"/>
    </font>
    <font>
      <b/>
      <sz val="7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6">
    <border>
      <left/>
      <right/>
      <top/>
      <bottom/>
      <diagonal/>
    </border>
    <border>
      <left style="thin">
        <color theme="6" tint="0.39997558519241921"/>
      </left>
      <right/>
      <top/>
      <bottom/>
      <diagonal/>
    </border>
    <border>
      <left/>
      <right/>
      <top style="thin">
        <color theme="6" tint="0.3999755851924192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164" fontId="3" fillId="0" borderId="0" xfId="1" applyFont="1" applyAlignment="1">
      <alignment horizontal="center" vertical="center"/>
    </xf>
    <xf numFmtId="164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1" applyFont="1" applyFill="1" applyAlignment="1">
      <alignment vertical="center"/>
    </xf>
    <xf numFmtId="0" fontId="3" fillId="0" borderId="0" xfId="0" quotePrefix="1" applyFont="1" applyAlignment="1">
      <alignment horizontal="center" vertical="center"/>
    </xf>
    <xf numFmtId="164" fontId="3" fillId="0" borderId="0" xfId="1" quotePrefix="1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4" fontId="2" fillId="2" borderId="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164" fontId="2" fillId="2" borderId="4" xfId="1" applyFont="1" applyFill="1" applyBorder="1" applyAlignment="1">
      <alignment vertical="center" wrapText="1"/>
    </xf>
    <xf numFmtId="164" fontId="2" fillId="2" borderId="0" xfId="1" applyFont="1" applyFill="1" applyAlignment="1">
      <alignment vertical="center" wrapText="1"/>
    </xf>
    <xf numFmtId="0" fontId="13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3" fillId="0" borderId="0" xfId="0" applyNumberFormat="1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64" fontId="3" fillId="0" borderId="0" xfId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64" fontId="3" fillId="0" borderId="2" xfId="1" applyFont="1" applyFill="1" applyBorder="1" applyAlignment="1" applyProtection="1">
      <alignment vertical="center"/>
      <protection locked="0"/>
    </xf>
    <xf numFmtId="167" fontId="8" fillId="0" borderId="3" xfId="1" applyNumberFormat="1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hidden="1"/>
    </xf>
    <xf numFmtId="164" fontId="2" fillId="2" borderId="0" xfId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64" fontId="3" fillId="0" borderId="0" xfId="1" applyFont="1" applyFill="1" applyBorder="1" applyAlignment="1" applyProtection="1">
      <alignment horizontal="center" vertical="center"/>
      <protection hidden="1"/>
    </xf>
    <xf numFmtId="164" fontId="3" fillId="0" borderId="0" xfId="0" applyNumberFormat="1" applyFont="1" applyAlignment="1" applyProtection="1">
      <alignment horizontal="center" vertical="center"/>
      <protection hidden="1"/>
    </xf>
    <xf numFmtId="164" fontId="3" fillId="0" borderId="0" xfId="1" applyFont="1" applyFill="1" applyBorder="1" applyAlignment="1" applyProtection="1">
      <alignment vertical="center"/>
      <protection hidden="1"/>
    </xf>
    <xf numFmtId="164" fontId="3" fillId="0" borderId="0" xfId="0" applyNumberFormat="1" applyFont="1" applyAlignment="1" applyProtection="1">
      <alignment vertical="center"/>
      <protection hidden="1"/>
    </xf>
    <xf numFmtId="44" fontId="3" fillId="0" borderId="0" xfId="0" applyNumberFormat="1" applyFont="1" applyAlignment="1" applyProtection="1">
      <alignment horizontal="center" vertical="center"/>
      <protection hidden="1"/>
    </xf>
    <xf numFmtId="164" fontId="3" fillId="0" borderId="0" xfId="1" applyFont="1" applyFill="1" applyAlignment="1" applyProtection="1">
      <alignment horizontal="center" vertical="center"/>
      <protection hidden="1"/>
    </xf>
    <xf numFmtId="164" fontId="3" fillId="0" borderId="0" xfId="1" applyFont="1" applyFill="1" applyAlignment="1" applyProtection="1">
      <alignment vertical="center"/>
      <protection hidden="1"/>
    </xf>
    <xf numFmtId="166" fontId="3" fillId="0" borderId="0" xfId="1" applyNumberFormat="1" applyFont="1" applyAlignment="1" applyProtection="1">
      <alignment horizontal="center" vertical="center"/>
      <protection hidden="1"/>
    </xf>
  </cellXfs>
  <cellStyles count="2">
    <cellStyle name="Currency" xfId="1" builtinId="4"/>
    <cellStyle name="Normal" xfId="0" builtinId="0"/>
  </cellStyles>
  <dxfs count="22"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C0000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_-&quot;$&quot;* #,##0_-;\-&quot;$&quot;* #,##0_-;_-&quot;$&quot;* &quot;-&quot;??_-;_-@_-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C000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_-&quot;$&quot;* #,##0.00_-;\-&quot;$&quot;* #,##0.00_-;_-&quot;$&quot;* &quot;-&quot;??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_-&quot;$&quot;* #,##0.00_-;\-&quot;$&quot;* #,##0.00_-;_-&quot;$&quot;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_-&quot;$&quot;* #,##0.00_-;\-&quot;$&quot;* #,##0.00_-;_-&quot;$&quot;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_-&quot;$&quot;* #,##0.00_-;\-&quot;$&quot;* #,##0.00_-;_-&quot;$&quot;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_-&quot;$&quot;* #,##0.00_-;\-&quot;$&quot;* #,##0.00_-;_-&quot;$&quot;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_-&quot;$&quot;* #,##0.00_-;\-&quot;$&quot;* #,##0.00_-;_-&quot;$&quot;* &quot;-&quot;??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6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mmm\ dd\ yyyy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mmm\ dd\ 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ill>
        <patternFill>
          <bgColor rgb="FFFF0000"/>
        </patternFill>
      </fill>
    </dxf>
    <dxf>
      <border outline="0">
        <right style="thin">
          <color theme="6" tint="0.39997558519241921"/>
        </right>
      </border>
    </dxf>
    <dxf>
      <font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1400734</xdr:colOff>
      <xdr:row>3</xdr:row>
      <xdr:rowOff>168087</xdr:rowOff>
    </xdr:from>
    <xdr:to>
      <xdr:col>14</xdr:col>
      <xdr:colOff>544604</xdr:colOff>
      <xdr:row>5</xdr:row>
      <xdr:rowOff>286870</xdr:rowOff>
    </xdr:to>
    <xdr:pic>
      <xdr:nvPicPr>
        <xdr:cNvPr id="5" name="Graphic 4" descr="Coins outline">
          <a:extLst>
            <a:ext uri="{FF2B5EF4-FFF2-40B4-BE49-F238E27FC236}">
              <a16:creationId xmlns:a16="http://schemas.microsoft.com/office/drawing/2014/main" id="{836A4AFB-66D3-094F-6CD5-F2804E39B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542558" y="1344705"/>
          <a:ext cx="623047" cy="623047"/>
        </a:xfrm>
        <a:prstGeom prst="rect">
          <a:avLst/>
        </a:prstGeom>
      </xdr:spPr>
    </xdr:pic>
    <xdr:clientData/>
  </xdr:twoCellAnchor>
  <xdr:twoCellAnchor editAs="oneCell">
    <xdr:from>
      <xdr:col>0</xdr:col>
      <xdr:colOff>131911</xdr:colOff>
      <xdr:row>4</xdr:row>
      <xdr:rowOff>1</xdr:rowOff>
    </xdr:from>
    <xdr:to>
      <xdr:col>0</xdr:col>
      <xdr:colOff>752397</xdr:colOff>
      <xdr:row>5</xdr:row>
      <xdr:rowOff>306723</xdr:rowOff>
    </xdr:to>
    <xdr:pic>
      <xdr:nvPicPr>
        <xdr:cNvPr id="9" name="Graphic 8" descr="Money outline">
          <a:extLst>
            <a:ext uri="{FF2B5EF4-FFF2-40B4-BE49-F238E27FC236}">
              <a16:creationId xmlns:a16="http://schemas.microsoft.com/office/drawing/2014/main" id="{FD34697A-81D2-3CD0-DEE6-F8EB25F7B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31911" y="1411942"/>
          <a:ext cx="620486" cy="620486"/>
        </a:xfrm>
        <a:prstGeom prst="rect">
          <a:avLst/>
        </a:prstGeom>
      </xdr:spPr>
    </xdr:pic>
    <xdr:clientData/>
  </xdr:twoCellAnchor>
  <xdr:twoCellAnchor editAs="oneCell">
    <xdr:from>
      <xdr:col>11</xdr:col>
      <xdr:colOff>881407</xdr:colOff>
      <xdr:row>3</xdr:row>
      <xdr:rowOff>44823</xdr:rowOff>
    </xdr:from>
    <xdr:to>
      <xdr:col>12</xdr:col>
      <xdr:colOff>189828</xdr:colOff>
      <xdr:row>6</xdr:row>
      <xdr:rowOff>78441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9B5FD88-D658-C5A8-C5F4-625863715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7642" y="1221441"/>
          <a:ext cx="854833" cy="851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484718</xdr:colOff>
      <xdr:row>3</xdr:row>
      <xdr:rowOff>44824</xdr:rowOff>
    </xdr:from>
    <xdr:to>
      <xdr:col>7</xdr:col>
      <xdr:colOff>1339551</xdr:colOff>
      <xdr:row>6</xdr:row>
      <xdr:rowOff>78442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83DE3B5-91C2-40F4-A026-ED7E380AE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9218" y="1221442"/>
          <a:ext cx="854833" cy="851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B77816C-D4BA-43C2-9CC2-033D8F3DA9A6}" name="tblTFSABalance" displayName="tblTFSABalance" ref="G7:M24" totalsRowShown="0" headerRowDxfId="5" dataDxfId="4" dataCellStyle="Currency">
  <tableColumns count="7">
    <tableColumn id="1" xr3:uid="{B390CAD4-BC4B-458D-8175-12895C0012E3}" name="YEAR" dataDxfId="12"/>
    <tableColumn id="2" xr3:uid="{7BF1B35C-2DB9-4CB1-B998-AF9F29DEED6E}" name="ANNUAL LIMIT" dataDxfId="11" dataCellStyle="Currency">
      <calculatedColumnFormula>IF(firstyear&lt;=tblTFSABalance[[#This Row],[YEAR]],VLOOKUP(tblTFSABalance[[#This Row],[YEAR]],tblAnnualLimits[],2,FALSE),0)</calculatedColumnFormula>
    </tableColumn>
    <tableColumn id="3" xr3:uid="{F759823D-4FED-403A-ACE1-70F4F7EC0FA8}" name="STARTING ROOM" dataDxfId="10">
      <calculatedColumnFormula>IF(OR(contributionyear&lt;tblTFSABalance[[#This Row],[YEAR]],contributionyear=""),IF(ROW()=8,0+H8,H8+M7),IF(contributionyear=tblTFSABalance[[#This Row],[YEAR]],contributionroom,0))</calculatedColumnFormula>
    </tableColumn>
    <tableColumn id="4" xr3:uid="{C9711A5C-ED11-41F0-B972-F14B09110AD0}" name="CONTRIBUTIONS" dataDxfId="9" dataCellStyle="Currency">
      <calculatedColumnFormula>SUMIFS(tblTFSATransactions[AMOUNT],tblTFSATransactions[YEAR],tblTFSABalance[[#This Row],[YEAR]],tblTFSATransactions[TYPE],J$7)</calculatedColumnFormula>
    </tableColumn>
    <tableColumn id="5" xr3:uid="{D76E8B22-7B87-49D4-91D1-960AB6A78F7D}" name="WITHDRAWALS" dataDxfId="8" dataCellStyle="Currency">
      <calculatedColumnFormula>SUMIFS(tblTFSATransactions[AMOUNT],tblTFSATransactions[YEAR],tblTFSABalance[[#This Row],[YEAR]],tblTFSATransactions[TYPE],K$7)</calculatedColumnFormula>
    </tableColumn>
    <tableColumn id="8" xr3:uid="{C62CCB6F-056F-44FC-B97D-DBD17CA73C76}" name="PRIOR-YEAR WITHDRAWALS" dataDxfId="7" dataCellStyle="Currency">
      <calculatedColumnFormula>-K7</calculatedColumnFormula>
    </tableColumn>
    <tableColumn id="9" xr3:uid="{C59CDF32-69E6-44CA-9320-566F4F66012E}" name="ENDING ROOM" dataDxfId="6">
      <calculatedColumnFormula>I8-tblTFSABalance[[#This Row],[CONTRIBUTIONS]]-tblTFSABalance[[#This Row],[PRIOR-YEAR WITHDRAWALS]]</calculatedColumnFormula>
    </tableColumn>
  </tableColumns>
  <tableStyleInfo name="TableStyleMedium2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7318467-BF79-4040-816F-C21448DB417C}" name="tblTFSATransactions" displayName="tblTFSATransactions" ref="A7:E100" totalsRowShown="0" headerRowDxfId="21" dataDxfId="13" tableBorderDxfId="20">
  <tableColumns count="5">
    <tableColumn id="1" xr3:uid="{A637A595-AD56-40BA-81E8-EC1A5ABA7655}" name="DATE" dataDxfId="18"/>
    <tableColumn id="5" xr3:uid="{A3E0EB19-F8CD-43DD-A9FF-CB0EE20E10D0}" name="ACCOUNT" dataDxfId="17"/>
    <tableColumn id="2" xr3:uid="{66987538-8E45-4E33-8E1F-EE12FB2F03AB}" name="TYPE" dataDxfId="16"/>
    <tableColumn id="3" xr3:uid="{F1EC9278-1471-49BC-A702-30EF8BC9B52C}" name="AMOUNT" dataDxfId="15" dataCellStyle="Currency"/>
    <tableColumn id="4" xr3:uid="{57E555F8-A8FE-449A-A28E-396A1BD5C654}" name="YEAR" dataDxfId="14"/>
  </tableColumns>
  <tableStyleInfo name="TableStyleMedium2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6E3DD1-E1B4-4931-93D4-764A5842DDB9}" name="tblAnnualLimits" displayName="tblAnnualLimits" ref="O7:P24" totalsRowShown="0" headerRowDxfId="1" dataDxfId="0">
  <tableColumns count="2">
    <tableColumn id="1" xr3:uid="{D5D1B7C3-E0CB-4AE2-86DB-AFB5F43F6FFC}" name="YEAR" dataDxfId="3"/>
    <tableColumn id="2" xr3:uid="{3A1EC8EA-BD07-4DA0-86DA-421BA3393EDE}" name="ANNUAL LIMIT" dataDxfId="2" dataCellStyle="Currency"/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EEEEF-B36C-417B-BA8F-E46AFF6D391F}">
  <dimension ref="A1:S101"/>
  <sheetViews>
    <sheetView showGridLines="0" tabSelected="1" zoomScale="70" zoomScaleNormal="70" workbookViewId="0">
      <pane ySplit="7" topLeftCell="A8" activePane="bottomLeft" state="frozen"/>
      <selection pane="bottomLeft" activeCell="C2" sqref="C2:D2"/>
    </sheetView>
  </sheetViews>
  <sheetFormatPr defaultRowHeight="24.95" customHeight="1" x14ac:dyDescent="0.25"/>
  <cols>
    <col min="1" max="1" width="16.7109375" style="1" customWidth="1"/>
    <col min="2" max="2" width="11.140625" style="4" customWidth="1"/>
    <col min="3" max="3" width="13.85546875" style="1" bestFit="1" customWidth="1"/>
    <col min="4" max="4" width="13.85546875" style="4" customWidth="1"/>
    <col min="5" max="5" width="9.5703125" style="1" customWidth="1"/>
    <col min="6" max="6" width="8" style="1" customWidth="1"/>
    <col min="7" max="7" width="11.5703125" style="5" bestFit="1" customWidth="1"/>
    <col min="8" max="8" width="21.42578125" style="1" bestFit="1" customWidth="1"/>
    <col min="9" max="9" width="16.42578125" style="10" bestFit="1" customWidth="1"/>
    <col min="10" max="10" width="23.7109375" style="2" bestFit="1" customWidth="1"/>
    <col min="11" max="11" width="22.140625" style="6" bestFit="1" customWidth="1"/>
    <col min="12" max="12" width="23.140625" style="6" bestFit="1" customWidth="1"/>
    <col min="13" max="13" width="22.140625" style="3" bestFit="1" customWidth="1"/>
    <col min="14" max="14" width="22.140625" style="6" bestFit="1" customWidth="1"/>
    <col min="15" max="15" width="14.5703125" style="7" bestFit="1" customWidth="1"/>
    <col min="16" max="16" width="12.28515625" style="2" customWidth="1"/>
    <col min="17" max="17" width="13" style="12" customWidth="1"/>
    <col min="18" max="18" width="19.85546875" style="12" customWidth="1"/>
    <col min="19" max="16384" width="9.140625" style="2"/>
  </cols>
  <sheetData>
    <row r="1" spans="1:19" ht="38.25" customHeight="1" x14ac:dyDescent="0.25">
      <c r="A1" s="25" t="s">
        <v>19</v>
      </c>
      <c r="B1" s="26"/>
      <c r="C1" s="26"/>
      <c r="D1" s="26"/>
      <c r="E1" s="18"/>
      <c r="F1" s="18"/>
      <c r="G1" s="28" t="s">
        <v>13</v>
      </c>
      <c r="H1" s="28"/>
      <c r="I1" s="28"/>
      <c r="J1" s="28"/>
      <c r="K1" s="28"/>
      <c r="L1" s="28"/>
      <c r="M1" s="28"/>
      <c r="N1" s="28"/>
      <c r="O1" s="28"/>
      <c r="P1" s="18"/>
      <c r="Q1" s="18"/>
      <c r="R1" s="18"/>
      <c r="S1" s="21"/>
    </row>
    <row r="2" spans="1:19" ht="24.95" customHeight="1" x14ac:dyDescent="0.25">
      <c r="A2" s="24" t="s">
        <v>18</v>
      </c>
      <c r="B2" s="24"/>
      <c r="C2" s="36"/>
      <c r="D2" s="36"/>
      <c r="E2" s="17"/>
      <c r="F2" s="17"/>
      <c r="G2" s="28"/>
      <c r="H2" s="28"/>
      <c r="I2" s="28"/>
      <c r="J2" s="28"/>
      <c r="K2" s="28"/>
      <c r="L2" s="28"/>
      <c r="M2" s="28"/>
      <c r="N2" s="28"/>
      <c r="O2" s="28"/>
      <c r="P2" s="27" t="s">
        <v>17</v>
      </c>
      <c r="Q2" s="27"/>
      <c r="R2" s="38"/>
      <c r="S2" s="21"/>
    </row>
    <row r="3" spans="1:19" ht="30" customHeight="1" x14ac:dyDescent="0.25">
      <c r="A3" s="24" t="s">
        <v>2</v>
      </c>
      <c r="B3" s="24"/>
      <c r="C3" s="37"/>
      <c r="D3" s="37"/>
      <c r="E3" s="18"/>
      <c r="F3" s="18"/>
      <c r="G3" s="28"/>
      <c r="H3" s="28"/>
      <c r="I3" s="28"/>
      <c r="J3" s="28"/>
      <c r="K3" s="28"/>
      <c r="L3" s="28"/>
      <c r="M3" s="28"/>
      <c r="N3" s="28"/>
      <c r="O3" s="28"/>
      <c r="P3" s="18"/>
      <c r="Q3" s="19"/>
      <c r="R3" s="19"/>
      <c r="S3" s="21"/>
    </row>
    <row r="4" spans="1:19" s="11" customFormat="1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  <c r="J4" s="14"/>
      <c r="K4" s="20"/>
      <c r="L4" s="20"/>
      <c r="M4" s="20"/>
      <c r="N4" s="20"/>
      <c r="O4" s="20"/>
      <c r="P4" s="20"/>
      <c r="Q4" s="20"/>
      <c r="R4" s="20"/>
      <c r="S4" s="20"/>
    </row>
    <row r="5" spans="1:19" ht="24.95" customHeight="1" x14ac:dyDescent="0.25">
      <c r="A5" s="29" t="s">
        <v>15</v>
      </c>
      <c r="B5" s="29"/>
      <c r="C5" s="29"/>
      <c r="D5" s="29"/>
      <c r="E5" s="29"/>
      <c r="F5" s="16"/>
      <c r="G5" s="30" t="s">
        <v>9</v>
      </c>
      <c r="H5" s="30"/>
      <c r="I5" s="30"/>
      <c r="J5" s="30"/>
      <c r="K5" s="30"/>
      <c r="L5" s="30"/>
      <c r="M5" s="30"/>
      <c r="N5" s="22"/>
      <c r="O5" s="22"/>
      <c r="P5" s="23" t="s">
        <v>14</v>
      </c>
      <c r="Q5" s="2"/>
      <c r="R5" s="2"/>
    </row>
    <row r="6" spans="1:19" ht="24.95" customHeight="1" x14ac:dyDescent="0.25">
      <c r="A6" s="29"/>
      <c r="B6" s="29"/>
      <c r="C6" s="29"/>
      <c r="D6" s="29"/>
      <c r="E6" s="29"/>
      <c r="F6" s="16"/>
      <c r="G6" s="30"/>
      <c r="H6" s="30"/>
      <c r="I6" s="30"/>
      <c r="J6" s="30"/>
      <c r="K6" s="30"/>
      <c r="L6" s="30"/>
      <c r="M6" s="30"/>
      <c r="N6" s="22"/>
      <c r="O6" s="22"/>
      <c r="P6" s="23"/>
      <c r="Q6" s="2"/>
      <c r="R6" s="2"/>
    </row>
    <row r="7" spans="1:19" ht="31.5" x14ac:dyDescent="0.25">
      <c r="A7" s="13" t="s">
        <v>6</v>
      </c>
      <c r="B7" s="13" t="s">
        <v>16</v>
      </c>
      <c r="C7" s="14" t="s">
        <v>7</v>
      </c>
      <c r="D7" s="15" t="s">
        <v>8</v>
      </c>
      <c r="E7" s="14" t="s">
        <v>2</v>
      </c>
      <c r="G7" s="39" t="s">
        <v>2</v>
      </c>
      <c r="H7" s="40" t="s">
        <v>10</v>
      </c>
      <c r="I7" s="39" t="s">
        <v>11</v>
      </c>
      <c r="J7" s="40" t="s">
        <v>3</v>
      </c>
      <c r="K7" s="39" t="s">
        <v>4</v>
      </c>
      <c r="L7" s="40" t="s">
        <v>5</v>
      </c>
      <c r="M7" s="39" t="s">
        <v>12</v>
      </c>
      <c r="N7" s="2"/>
      <c r="O7" s="39" t="s">
        <v>2</v>
      </c>
      <c r="P7" s="39" t="s">
        <v>10</v>
      </c>
      <c r="Q7" s="2"/>
      <c r="R7" s="2"/>
    </row>
    <row r="8" spans="1:19" ht="24.95" customHeight="1" x14ac:dyDescent="0.25">
      <c r="A8" s="31"/>
      <c r="B8" s="31"/>
      <c r="C8" s="32"/>
      <c r="D8" s="33"/>
      <c r="E8" s="34"/>
      <c r="G8" s="41">
        <v>2009</v>
      </c>
      <c r="H8" s="42">
        <f>IF(firstyear&lt;=tblTFSABalance[[#This Row],[YEAR]],VLOOKUP(tblTFSABalance[[#This Row],[YEAR]],tblAnnualLimits[],2,FALSE),0)</f>
        <v>5000</v>
      </c>
      <c r="I8" s="43">
        <f>IF(OR(contributionyear&lt;tblTFSABalance[[#This Row],[YEAR]],contributionyear=""),IF(ROW()=8,0+H8,H8+M7),IF(contributionyear=tblTFSABalance[[#This Row],[YEAR]],contributionroom,0))</f>
        <v>5000</v>
      </c>
      <c r="J8" s="42">
        <f>SUMIFS(tblTFSATransactions[AMOUNT],tblTFSATransactions[YEAR],tblTFSABalance[[#This Row],[YEAR]],tblTFSATransactions[TYPE],J$7)</f>
        <v>0</v>
      </c>
      <c r="K8" s="42">
        <f>SUMIFS(tblTFSATransactions[AMOUNT],tblTFSATransactions[YEAR],tblTFSABalance[[#This Row],[YEAR]],tblTFSATransactions[TYPE],K$7)</f>
        <v>0</v>
      </c>
      <c r="L8" s="44">
        <v>0</v>
      </c>
      <c r="M8" s="45">
        <f>I8-tblTFSABalance[[#This Row],[CONTRIBUTIONS]]-tblTFSABalance[[#This Row],[PRIOR-YEAR WITHDRAWALS]]</f>
        <v>5000</v>
      </c>
      <c r="N8" s="2"/>
      <c r="O8" s="41">
        <v>2009</v>
      </c>
      <c r="P8" s="49">
        <v>5000</v>
      </c>
      <c r="Q8" s="2"/>
      <c r="R8" s="2"/>
    </row>
    <row r="9" spans="1:19" ht="24.95" customHeight="1" x14ac:dyDescent="0.25">
      <c r="A9" s="31"/>
      <c r="B9" s="31"/>
      <c r="C9" s="32"/>
      <c r="D9" s="35"/>
      <c r="E9" s="34"/>
      <c r="G9" s="41">
        <v>2010</v>
      </c>
      <c r="H9" s="42">
        <f>IF(firstyear&lt;=tblTFSABalance[[#This Row],[YEAR]],VLOOKUP(tblTFSABalance[[#This Row],[YEAR]],tblAnnualLimits[],2,FALSE),0)</f>
        <v>5000</v>
      </c>
      <c r="I9" s="46">
        <f>IF(OR(contributionyear&lt;tblTFSABalance[[#This Row],[YEAR]],contributionyear=""),IF(ROW()=8,0+H9,H9+M8),IF(contributionyear=tblTFSABalance[[#This Row],[YEAR]],contributionroom,0))</f>
        <v>10000</v>
      </c>
      <c r="J9" s="42">
        <f>SUMIFS(tblTFSATransactions[AMOUNT],tblTFSATransactions[YEAR],tblTFSABalance[[#This Row],[YEAR]],tblTFSATransactions[TYPE],J$7)</f>
        <v>0</v>
      </c>
      <c r="K9" s="42">
        <f>SUMIFS(tblTFSATransactions[AMOUNT],tblTFSATransactions[YEAR],tblTFSABalance[[#This Row],[YEAR]],tblTFSATransactions[TYPE],K$7)</f>
        <v>0</v>
      </c>
      <c r="L9" s="44">
        <f t="shared" ref="L9:L24" si="0">-K8</f>
        <v>0</v>
      </c>
      <c r="M9" s="45">
        <f>I9-tblTFSABalance[[#This Row],[CONTRIBUTIONS]]-tblTFSABalance[[#This Row],[PRIOR-YEAR WITHDRAWALS]]</f>
        <v>10000</v>
      </c>
      <c r="N9" s="2"/>
      <c r="O9" s="41">
        <f>+O8+1</f>
        <v>2010</v>
      </c>
      <c r="P9" s="49">
        <v>5000</v>
      </c>
      <c r="Q9" s="2"/>
      <c r="R9" s="2"/>
    </row>
    <row r="10" spans="1:19" ht="24.95" customHeight="1" x14ac:dyDescent="0.25">
      <c r="A10" s="31"/>
      <c r="B10" s="31"/>
      <c r="C10" s="34"/>
      <c r="D10" s="35"/>
      <c r="E10" s="34"/>
      <c r="G10" s="41">
        <v>2011</v>
      </c>
      <c r="H10" s="42">
        <f>IF(firstyear&lt;=tblTFSABalance[[#This Row],[YEAR]],VLOOKUP(tblTFSABalance[[#This Row],[YEAR]],tblAnnualLimits[],2,FALSE),0)</f>
        <v>5000</v>
      </c>
      <c r="I10" s="43">
        <f>IF(OR(contributionyear&lt;tblTFSABalance[[#This Row],[YEAR]],contributionyear=""),IF(ROW()=8,0+H10,H10+M9),IF(contributionyear=tblTFSABalance[[#This Row],[YEAR]],contributionroom,0))</f>
        <v>15000</v>
      </c>
      <c r="J10" s="42">
        <f>SUMIFS(tblTFSATransactions[AMOUNT],tblTFSATransactions[YEAR],tblTFSABalance[[#This Row],[YEAR]],tblTFSATransactions[TYPE],J$7)</f>
        <v>0</v>
      </c>
      <c r="K10" s="42">
        <f>SUMIFS(tblTFSATransactions[AMOUNT],tblTFSATransactions[YEAR],tblTFSABalance[[#This Row],[YEAR]],tblTFSATransactions[TYPE],K$7)</f>
        <v>0</v>
      </c>
      <c r="L10" s="44">
        <f t="shared" si="0"/>
        <v>0</v>
      </c>
      <c r="M10" s="45">
        <f>I10-tblTFSABalance[[#This Row],[CONTRIBUTIONS]]-tblTFSABalance[[#This Row],[PRIOR-YEAR WITHDRAWALS]]</f>
        <v>15000</v>
      </c>
      <c r="N10" s="2"/>
      <c r="O10" s="41">
        <f t="shared" ref="O10:O24" si="1">+O9+1</f>
        <v>2011</v>
      </c>
      <c r="P10" s="49">
        <v>5000</v>
      </c>
      <c r="Q10" s="2"/>
      <c r="R10" s="2"/>
    </row>
    <row r="11" spans="1:19" ht="24.95" customHeight="1" x14ac:dyDescent="0.25">
      <c r="A11" s="31"/>
      <c r="B11" s="31"/>
      <c r="C11" s="34"/>
      <c r="D11" s="35"/>
      <c r="E11" s="34"/>
      <c r="G11" s="41">
        <v>2012</v>
      </c>
      <c r="H11" s="42">
        <f>IF(firstyear&lt;=tblTFSABalance[[#This Row],[YEAR]],VLOOKUP(tblTFSABalance[[#This Row],[YEAR]],tblAnnualLimits[],2,FALSE),0)</f>
        <v>5000</v>
      </c>
      <c r="I11" s="43">
        <f>IF(OR(contributionyear&lt;tblTFSABalance[[#This Row],[YEAR]],contributionyear=""),IF(ROW()=8,0+H11,H11+M10),IF(contributionyear=tblTFSABalance[[#This Row],[YEAR]],contributionroom,0))</f>
        <v>20000</v>
      </c>
      <c r="J11" s="42">
        <f>SUMIFS(tblTFSATransactions[AMOUNT],tblTFSATransactions[YEAR],tblTFSABalance[[#This Row],[YEAR]],tblTFSATransactions[TYPE],J$7)</f>
        <v>0</v>
      </c>
      <c r="K11" s="42">
        <f>SUMIFS(tblTFSATransactions[AMOUNT],tblTFSATransactions[YEAR],tblTFSABalance[[#This Row],[YEAR]],tblTFSATransactions[TYPE],K$7)</f>
        <v>0</v>
      </c>
      <c r="L11" s="44">
        <f t="shared" si="0"/>
        <v>0</v>
      </c>
      <c r="M11" s="45">
        <f>I11-tblTFSABalance[[#This Row],[CONTRIBUTIONS]]-tblTFSABalance[[#This Row],[PRIOR-YEAR WITHDRAWALS]]</f>
        <v>20000</v>
      </c>
      <c r="N11" s="2"/>
      <c r="O11" s="41">
        <f t="shared" si="1"/>
        <v>2012</v>
      </c>
      <c r="P11" s="49">
        <v>5000</v>
      </c>
      <c r="Q11" s="2"/>
      <c r="R11" s="2"/>
    </row>
    <row r="12" spans="1:19" ht="24.95" customHeight="1" x14ac:dyDescent="0.25">
      <c r="A12" s="31"/>
      <c r="B12" s="31"/>
      <c r="C12" s="34"/>
      <c r="D12" s="35"/>
      <c r="E12" s="34"/>
      <c r="G12" s="41">
        <v>2013</v>
      </c>
      <c r="H12" s="42">
        <f>IF(firstyear&lt;=tblTFSABalance[[#This Row],[YEAR]],VLOOKUP(tblTFSABalance[[#This Row],[YEAR]],tblAnnualLimits[],2,FALSE),0)</f>
        <v>5500</v>
      </c>
      <c r="I12" s="43">
        <f>IF(OR(contributionyear&lt;tblTFSABalance[[#This Row],[YEAR]],contributionyear=""),IF(ROW()=8,0+H12,H12+M11),IF(contributionyear=tblTFSABalance[[#This Row],[YEAR]],contributionroom,0))</f>
        <v>25500</v>
      </c>
      <c r="J12" s="42">
        <f>SUMIFS(tblTFSATransactions[AMOUNT],tblTFSATransactions[YEAR],tblTFSABalance[[#This Row],[YEAR]],tblTFSATransactions[TYPE],J$7)</f>
        <v>0</v>
      </c>
      <c r="K12" s="42">
        <f>SUMIFS(tblTFSATransactions[AMOUNT],tblTFSATransactions[YEAR],tblTFSABalance[[#This Row],[YEAR]],tblTFSATransactions[TYPE],K$7)</f>
        <v>0</v>
      </c>
      <c r="L12" s="44">
        <f t="shared" si="0"/>
        <v>0</v>
      </c>
      <c r="M12" s="45">
        <f>I12-tblTFSABalance[[#This Row],[CONTRIBUTIONS]]-tblTFSABalance[[#This Row],[PRIOR-YEAR WITHDRAWALS]]</f>
        <v>25500</v>
      </c>
      <c r="N12" s="2"/>
      <c r="O12" s="41">
        <f t="shared" si="1"/>
        <v>2013</v>
      </c>
      <c r="P12" s="49">
        <v>5500</v>
      </c>
      <c r="Q12" s="2"/>
      <c r="R12" s="2"/>
    </row>
    <row r="13" spans="1:19" ht="24.95" customHeight="1" x14ac:dyDescent="0.25">
      <c r="A13" s="31"/>
      <c r="B13" s="31"/>
      <c r="C13" s="34"/>
      <c r="D13" s="35"/>
      <c r="E13" s="34"/>
      <c r="G13" s="41">
        <v>2014</v>
      </c>
      <c r="H13" s="42">
        <f>IF(firstyear&lt;=tblTFSABalance[[#This Row],[YEAR]],VLOOKUP(tblTFSABalance[[#This Row],[YEAR]],tblAnnualLimits[],2,FALSE),0)</f>
        <v>5500</v>
      </c>
      <c r="I13" s="43">
        <f>IF(OR(contributionyear&lt;tblTFSABalance[[#This Row],[YEAR]],contributionyear=""),IF(ROW()=8,0+H13,H13+M12),IF(contributionyear=tblTFSABalance[[#This Row],[YEAR]],contributionroom,0))</f>
        <v>31000</v>
      </c>
      <c r="J13" s="42">
        <f>SUMIFS(tblTFSATransactions[AMOUNT],tblTFSATransactions[YEAR],tblTFSABalance[[#This Row],[YEAR]],tblTFSATransactions[TYPE],J$7)</f>
        <v>0</v>
      </c>
      <c r="K13" s="42">
        <f>SUMIFS(tblTFSATransactions[AMOUNT],tblTFSATransactions[YEAR],tblTFSABalance[[#This Row],[YEAR]],tblTFSATransactions[TYPE],K$7)</f>
        <v>0</v>
      </c>
      <c r="L13" s="44">
        <f t="shared" si="0"/>
        <v>0</v>
      </c>
      <c r="M13" s="45">
        <f>I13-tblTFSABalance[[#This Row],[CONTRIBUTIONS]]-tblTFSABalance[[#This Row],[PRIOR-YEAR WITHDRAWALS]]</f>
        <v>31000</v>
      </c>
      <c r="N13" s="2"/>
      <c r="O13" s="41">
        <f t="shared" si="1"/>
        <v>2014</v>
      </c>
      <c r="P13" s="49">
        <v>5500</v>
      </c>
      <c r="Q13" s="2"/>
      <c r="R13" s="2"/>
    </row>
    <row r="14" spans="1:19" ht="24.95" customHeight="1" x14ac:dyDescent="0.25">
      <c r="A14" s="31"/>
      <c r="B14" s="31"/>
      <c r="C14" s="34"/>
      <c r="D14" s="35"/>
      <c r="E14" s="34"/>
      <c r="G14" s="41">
        <v>2015</v>
      </c>
      <c r="H14" s="42">
        <f>IF(firstyear&lt;=tblTFSABalance[[#This Row],[YEAR]],VLOOKUP(tblTFSABalance[[#This Row],[YEAR]],tblAnnualLimits[],2,FALSE),0)</f>
        <v>10000</v>
      </c>
      <c r="I14" s="43">
        <f>IF(OR(contributionyear&lt;tblTFSABalance[[#This Row],[YEAR]],contributionyear=""),IF(ROW()=8,0+H14,H14+M13),IF(contributionyear=tblTFSABalance[[#This Row],[YEAR]],contributionroom,0))</f>
        <v>41000</v>
      </c>
      <c r="J14" s="42">
        <f>SUMIFS(tblTFSATransactions[AMOUNT],tblTFSATransactions[YEAR],tblTFSABalance[[#This Row],[YEAR]],tblTFSATransactions[TYPE],J$7)</f>
        <v>0</v>
      </c>
      <c r="K14" s="42">
        <f>SUMIFS(tblTFSATransactions[AMOUNT],tblTFSATransactions[YEAR],tblTFSABalance[[#This Row],[YEAR]],tblTFSATransactions[TYPE],K$7)</f>
        <v>0</v>
      </c>
      <c r="L14" s="44">
        <f t="shared" si="0"/>
        <v>0</v>
      </c>
      <c r="M14" s="45">
        <f>I14-tblTFSABalance[[#This Row],[CONTRIBUTIONS]]-tblTFSABalance[[#This Row],[PRIOR-YEAR WITHDRAWALS]]</f>
        <v>41000</v>
      </c>
      <c r="N14" s="2"/>
      <c r="O14" s="41">
        <f t="shared" si="1"/>
        <v>2015</v>
      </c>
      <c r="P14" s="49">
        <v>10000</v>
      </c>
      <c r="Q14" s="2"/>
      <c r="R14" s="2"/>
    </row>
    <row r="15" spans="1:19" ht="24.95" customHeight="1" x14ac:dyDescent="0.25">
      <c r="A15" s="31"/>
      <c r="B15" s="31"/>
      <c r="C15" s="34"/>
      <c r="D15" s="35"/>
      <c r="E15" s="34"/>
      <c r="G15" s="41">
        <v>2016</v>
      </c>
      <c r="H15" s="42">
        <f>IF(firstyear&lt;=tblTFSABalance[[#This Row],[YEAR]],VLOOKUP(tblTFSABalance[[#This Row],[YEAR]],tblAnnualLimits[],2,FALSE),0)</f>
        <v>5500</v>
      </c>
      <c r="I15" s="43">
        <f>IF(OR(contributionyear&lt;tblTFSABalance[[#This Row],[YEAR]],contributionyear=""),IF(ROW()=8,0+H15,H15+M14),IF(contributionyear=tblTFSABalance[[#This Row],[YEAR]],contributionroom,0))</f>
        <v>46500</v>
      </c>
      <c r="J15" s="42">
        <f>SUMIFS(tblTFSATransactions[AMOUNT],tblTFSATransactions[YEAR],tblTFSABalance[[#This Row],[YEAR]],tblTFSATransactions[TYPE],J$7)</f>
        <v>0</v>
      </c>
      <c r="K15" s="42">
        <f>SUMIFS(tblTFSATransactions[AMOUNT],tblTFSATransactions[YEAR],tblTFSABalance[[#This Row],[YEAR]],tblTFSATransactions[TYPE],K$7)</f>
        <v>0</v>
      </c>
      <c r="L15" s="44">
        <f t="shared" si="0"/>
        <v>0</v>
      </c>
      <c r="M15" s="45">
        <f>I15-tblTFSABalance[[#This Row],[CONTRIBUTIONS]]-tblTFSABalance[[#This Row],[PRIOR-YEAR WITHDRAWALS]]</f>
        <v>46500</v>
      </c>
      <c r="N15" s="2"/>
      <c r="O15" s="41">
        <f t="shared" si="1"/>
        <v>2016</v>
      </c>
      <c r="P15" s="49">
        <v>5500</v>
      </c>
      <c r="Q15" s="2"/>
      <c r="R15" s="2"/>
    </row>
    <row r="16" spans="1:19" ht="24.95" customHeight="1" x14ac:dyDescent="0.25">
      <c r="A16" s="31"/>
      <c r="B16" s="31"/>
      <c r="C16" s="34"/>
      <c r="D16" s="35"/>
      <c r="E16" s="34"/>
      <c r="G16" s="41">
        <v>2017</v>
      </c>
      <c r="H16" s="42">
        <f>IF(firstyear&lt;=tblTFSABalance[[#This Row],[YEAR]],VLOOKUP(tblTFSABalance[[#This Row],[YEAR]],tblAnnualLimits[],2,FALSE),0)</f>
        <v>5500</v>
      </c>
      <c r="I16" s="43">
        <f>IF(OR(contributionyear&lt;tblTFSABalance[[#This Row],[YEAR]],contributionyear=""),IF(ROW()=8,0+H16,H16+M15),IF(contributionyear=tblTFSABalance[[#This Row],[YEAR]],contributionroom,0))</f>
        <v>52000</v>
      </c>
      <c r="J16" s="42">
        <f>SUMIFS(tblTFSATransactions[AMOUNT],tblTFSATransactions[YEAR],tblTFSABalance[[#This Row],[YEAR]],tblTFSATransactions[TYPE],J$7)</f>
        <v>0</v>
      </c>
      <c r="K16" s="42">
        <f>SUMIFS(tblTFSATransactions[AMOUNT],tblTFSATransactions[YEAR],tblTFSABalance[[#This Row],[YEAR]],tblTFSATransactions[TYPE],K$7)</f>
        <v>0</v>
      </c>
      <c r="L16" s="44">
        <f t="shared" si="0"/>
        <v>0</v>
      </c>
      <c r="M16" s="45">
        <f>I16-tblTFSABalance[[#This Row],[CONTRIBUTIONS]]-tblTFSABalance[[#This Row],[PRIOR-YEAR WITHDRAWALS]]</f>
        <v>52000</v>
      </c>
      <c r="N16" s="2"/>
      <c r="O16" s="41">
        <f t="shared" si="1"/>
        <v>2017</v>
      </c>
      <c r="P16" s="49">
        <v>5500</v>
      </c>
      <c r="Q16" s="2"/>
      <c r="R16" s="2"/>
    </row>
    <row r="17" spans="1:18" ht="24.95" customHeight="1" x14ac:dyDescent="0.25">
      <c r="A17" s="31"/>
      <c r="B17" s="31"/>
      <c r="C17" s="34"/>
      <c r="D17" s="35"/>
      <c r="E17" s="34"/>
      <c r="G17" s="41">
        <v>2018</v>
      </c>
      <c r="H17" s="42">
        <f>IF(firstyear&lt;=tblTFSABalance[[#This Row],[YEAR]],VLOOKUP(tblTFSABalance[[#This Row],[YEAR]],tblAnnualLimits[],2,FALSE),0)</f>
        <v>5500</v>
      </c>
      <c r="I17" s="43">
        <f>IF(OR(contributionyear&lt;tblTFSABalance[[#This Row],[YEAR]],contributionyear=""),IF(ROW()=8,0+H17,H17+M16),IF(contributionyear=tblTFSABalance[[#This Row],[YEAR]],contributionroom,0))</f>
        <v>57500</v>
      </c>
      <c r="J17" s="42">
        <f>SUMIFS(tblTFSATransactions[AMOUNT],tblTFSATransactions[YEAR],tblTFSABalance[[#This Row],[YEAR]],tblTFSATransactions[TYPE],J$7)</f>
        <v>0</v>
      </c>
      <c r="K17" s="42">
        <f>SUMIFS(tblTFSATransactions[AMOUNT],tblTFSATransactions[YEAR],tblTFSABalance[[#This Row],[YEAR]],tblTFSATransactions[TYPE],K$7)</f>
        <v>0</v>
      </c>
      <c r="L17" s="44">
        <f t="shared" si="0"/>
        <v>0</v>
      </c>
      <c r="M17" s="45">
        <f>I17-tblTFSABalance[[#This Row],[CONTRIBUTIONS]]-tblTFSABalance[[#This Row],[PRIOR-YEAR WITHDRAWALS]]</f>
        <v>57500</v>
      </c>
      <c r="N17" s="2"/>
      <c r="O17" s="41">
        <f t="shared" si="1"/>
        <v>2018</v>
      </c>
      <c r="P17" s="49">
        <v>5500</v>
      </c>
      <c r="Q17" s="2"/>
      <c r="R17" s="2"/>
    </row>
    <row r="18" spans="1:18" ht="24.95" customHeight="1" x14ac:dyDescent="0.25">
      <c r="A18" s="31"/>
      <c r="B18" s="31"/>
      <c r="C18" s="34"/>
      <c r="D18" s="35"/>
      <c r="E18" s="34"/>
      <c r="G18" s="41">
        <v>2019</v>
      </c>
      <c r="H18" s="42">
        <f>IF(firstyear&lt;=tblTFSABalance[[#This Row],[YEAR]],VLOOKUP(tblTFSABalance[[#This Row],[YEAR]],tblAnnualLimits[],2,FALSE),0)</f>
        <v>6000</v>
      </c>
      <c r="I18" s="43">
        <f>IF(OR(contributionyear&lt;tblTFSABalance[[#This Row],[YEAR]],contributionyear=""),IF(ROW()=8,0+H18,H18+M17),IF(contributionyear=tblTFSABalance[[#This Row],[YEAR]],contributionroom,0))</f>
        <v>63500</v>
      </c>
      <c r="J18" s="42">
        <f>SUMIFS(tblTFSATransactions[AMOUNT],tblTFSATransactions[YEAR],tblTFSABalance[[#This Row],[YEAR]],tblTFSATransactions[TYPE],J$7)</f>
        <v>0</v>
      </c>
      <c r="K18" s="42">
        <f>SUMIFS(tblTFSATransactions[AMOUNT],tblTFSATransactions[YEAR],tblTFSABalance[[#This Row],[YEAR]],tblTFSATransactions[TYPE],K$7)</f>
        <v>0</v>
      </c>
      <c r="L18" s="44">
        <f t="shared" si="0"/>
        <v>0</v>
      </c>
      <c r="M18" s="45">
        <f>I18-tblTFSABalance[[#This Row],[CONTRIBUTIONS]]-tblTFSABalance[[#This Row],[PRIOR-YEAR WITHDRAWALS]]</f>
        <v>63500</v>
      </c>
      <c r="N18" s="2"/>
      <c r="O18" s="41">
        <f t="shared" si="1"/>
        <v>2019</v>
      </c>
      <c r="P18" s="49">
        <v>6000</v>
      </c>
      <c r="Q18" s="2"/>
      <c r="R18" s="2"/>
    </row>
    <row r="19" spans="1:18" ht="24.95" customHeight="1" x14ac:dyDescent="0.25">
      <c r="A19" s="31"/>
      <c r="B19" s="31"/>
      <c r="C19" s="34"/>
      <c r="D19" s="35"/>
      <c r="E19" s="34"/>
      <c r="G19" s="41">
        <v>2020</v>
      </c>
      <c r="H19" s="42">
        <f>IF(firstyear&lt;=tblTFSABalance[[#This Row],[YEAR]],VLOOKUP(tblTFSABalance[[#This Row],[YEAR]],tblAnnualLimits[],2,FALSE),0)</f>
        <v>6000</v>
      </c>
      <c r="I19" s="43">
        <f>IF(OR(contributionyear&lt;tblTFSABalance[[#This Row],[YEAR]],contributionyear=""),IF(ROW()=8,0+H19,H19+M18),IF(contributionyear=tblTFSABalance[[#This Row],[YEAR]],contributionroom,0))</f>
        <v>69500</v>
      </c>
      <c r="J19" s="47">
        <f>SUMIFS(tblTFSATransactions[AMOUNT],tblTFSATransactions[YEAR],tblTFSABalance[[#This Row],[YEAR]],tblTFSATransactions[TYPE],J$7)</f>
        <v>0</v>
      </c>
      <c r="K19" s="47">
        <f>SUMIFS(tblTFSATransactions[AMOUNT],tblTFSATransactions[YEAR],tblTFSABalance[[#This Row],[YEAR]],tblTFSATransactions[TYPE],K$7)</f>
        <v>0</v>
      </c>
      <c r="L19" s="48">
        <f t="shared" si="0"/>
        <v>0</v>
      </c>
      <c r="M19" s="45">
        <f>I19-tblTFSABalance[[#This Row],[CONTRIBUTIONS]]-tblTFSABalance[[#This Row],[PRIOR-YEAR WITHDRAWALS]]</f>
        <v>69500</v>
      </c>
      <c r="N19" s="2"/>
      <c r="O19" s="41">
        <f t="shared" si="1"/>
        <v>2020</v>
      </c>
      <c r="P19" s="49">
        <v>6000</v>
      </c>
      <c r="Q19" s="2"/>
      <c r="R19" s="2"/>
    </row>
    <row r="20" spans="1:18" ht="24.95" customHeight="1" x14ac:dyDescent="0.25">
      <c r="A20" s="31"/>
      <c r="B20" s="31"/>
      <c r="C20" s="34"/>
      <c r="D20" s="35"/>
      <c r="E20" s="34"/>
      <c r="G20" s="41">
        <v>2021</v>
      </c>
      <c r="H20" s="42">
        <f>IF(firstyear&lt;=tblTFSABalance[[#This Row],[YEAR]],VLOOKUP(tblTFSABalance[[#This Row],[YEAR]],tblAnnualLimits[],2,FALSE),0)</f>
        <v>6000</v>
      </c>
      <c r="I20" s="43">
        <f>IF(OR(contributionyear&lt;tblTFSABalance[[#This Row],[YEAR]],contributionyear=""),IF(ROW()=8,0+H20,H20+M19),IF(contributionyear=tblTFSABalance[[#This Row],[YEAR]],contributionroom,0))</f>
        <v>75500</v>
      </c>
      <c r="J20" s="47">
        <f>SUMIFS(tblTFSATransactions[AMOUNT],tblTFSATransactions[YEAR],tblTFSABalance[[#This Row],[YEAR]],tblTFSATransactions[TYPE],J$7)</f>
        <v>0</v>
      </c>
      <c r="K20" s="47">
        <f>SUMIFS(tblTFSATransactions[AMOUNT],tblTFSATransactions[YEAR],tblTFSABalance[[#This Row],[YEAR]],tblTFSATransactions[TYPE],K$7)</f>
        <v>0</v>
      </c>
      <c r="L20" s="48">
        <f t="shared" si="0"/>
        <v>0</v>
      </c>
      <c r="M20" s="45">
        <f>I20-tblTFSABalance[[#This Row],[CONTRIBUTIONS]]-tblTFSABalance[[#This Row],[PRIOR-YEAR WITHDRAWALS]]</f>
        <v>75500</v>
      </c>
      <c r="N20" s="2"/>
      <c r="O20" s="41">
        <f t="shared" si="1"/>
        <v>2021</v>
      </c>
      <c r="P20" s="49">
        <v>6000</v>
      </c>
      <c r="Q20" s="2"/>
      <c r="R20" s="2"/>
    </row>
    <row r="21" spans="1:18" ht="24.95" customHeight="1" x14ac:dyDescent="0.25">
      <c r="A21" s="31"/>
      <c r="B21" s="31"/>
      <c r="C21" s="34"/>
      <c r="D21" s="35"/>
      <c r="E21" s="34"/>
      <c r="G21" s="41">
        <v>2022</v>
      </c>
      <c r="H21" s="42">
        <f>IF(firstyear&lt;=tblTFSABalance[[#This Row],[YEAR]],VLOOKUP(tblTFSABalance[[#This Row],[YEAR]],tblAnnualLimits[],2,FALSE),0)</f>
        <v>6000</v>
      </c>
      <c r="I21" s="43">
        <f>IF(OR(contributionyear&lt;tblTFSABalance[[#This Row],[YEAR]],contributionyear=""),IF(ROW()=8,0+H21,H21+M20),IF(contributionyear=tblTFSABalance[[#This Row],[YEAR]],contributionroom,0))</f>
        <v>81500</v>
      </c>
      <c r="J21" s="47">
        <f>SUMIFS(tblTFSATransactions[AMOUNT],tblTFSATransactions[YEAR],tblTFSABalance[[#This Row],[YEAR]],tblTFSATransactions[TYPE],J$7)</f>
        <v>0</v>
      </c>
      <c r="K21" s="47">
        <f>SUMIFS(tblTFSATransactions[AMOUNT],tblTFSATransactions[YEAR],tblTFSABalance[[#This Row],[YEAR]],tblTFSATransactions[TYPE],K$7)</f>
        <v>0</v>
      </c>
      <c r="L21" s="48">
        <f t="shared" si="0"/>
        <v>0</v>
      </c>
      <c r="M21" s="45">
        <f>I21-tblTFSABalance[[#This Row],[CONTRIBUTIONS]]-tblTFSABalance[[#This Row],[PRIOR-YEAR WITHDRAWALS]]</f>
        <v>81500</v>
      </c>
      <c r="N21" s="2"/>
      <c r="O21" s="41">
        <f t="shared" si="1"/>
        <v>2022</v>
      </c>
      <c r="P21" s="49">
        <v>6000</v>
      </c>
      <c r="Q21" s="2"/>
      <c r="R21" s="2"/>
    </row>
    <row r="22" spans="1:18" ht="24.95" customHeight="1" x14ac:dyDescent="0.25">
      <c r="A22" s="31"/>
      <c r="B22" s="31"/>
      <c r="C22" s="34"/>
      <c r="D22" s="35"/>
      <c r="E22" s="34"/>
      <c r="G22" s="41">
        <v>2023</v>
      </c>
      <c r="H22" s="42">
        <f>IF(firstyear&lt;=tblTFSABalance[[#This Row],[YEAR]],VLOOKUP(tblTFSABalance[[#This Row],[YEAR]],tblAnnualLimits[],2,FALSE),0)</f>
        <v>6500</v>
      </c>
      <c r="I22" s="43">
        <f>IF(OR(contributionyear&lt;tblTFSABalance[[#This Row],[YEAR]],contributionyear=""),IF(ROW()=8,0+H22,H22+M21),IF(contributionyear=tblTFSABalance[[#This Row],[YEAR]],contributionroom,0))</f>
        <v>88000</v>
      </c>
      <c r="J22" s="47">
        <f>SUMIFS(tblTFSATransactions[AMOUNT],tblTFSATransactions[YEAR],tblTFSABalance[[#This Row],[YEAR]],tblTFSATransactions[TYPE],J$7)</f>
        <v>0</v>
      </c>
      <c r="K22" s="47">
        <f>SUMIFS(tblTFSATransactions[AMOUNT],tblTFSATransactions[YEAR],tblTFSABalance[[#This Row],[YEAR]],tblTFSATransactions[TYPE],K$7)</f>
        <v>0</v>
      </c>
      <c r="L22" s="48">
        <f t="shared" si="0"/>
        <v>0</v>
      </c>
      <c r="M22" s="45">
        <f>I22-tblTFSABalance[[#This Row],[CONTRIBUTIONS]]-tblTFSABalance[[#This Row],[PRIOR-YEAR WITHDRAWALS]]</f>
        <v>88000</v>
      </c>
      <c r="N22" s="2"/>
      <c r="O22" s="41">
        <f t="shared" si="1"/>
        <v>2023</v>
      </c>
      <c r="P22" s="49">
        <v>6500</v>
      </c>
      <c r="Q22" s="2"/>
      <c r="R22" s="2"/>
    </row>
    <row r="23" spans="1:18" ht="24.95" customHeight="1" x14ac:dyDescent="0.25">
      <c r="A23" s="31"/>
      <c r="B23" s="31"/>
      <c r="C23" s="34"/>
      <c r="D23" s="35"/>
      <c r="E23" s="34"/>
      <c r="G23" s="41">
        <v>2024</v>
      </c>
      <c r="H23" s="42">
        <f>IF(firstyear&lt;=tblTFSABalance[[#This Row],[YEAR]],VLOOKUP(tblTFSABalance[[#This Row],[YEAR]],tblAnnualLimits[],2,FALSE),0)</f>
        <v>7000</v>
      </c>
      <c r="I23" s="43">
        <f>IF(OR(contributionyear&lt;tblTFSABalance[[#This Row],[YEAR]],contributionyear=""),IF(ROW()=8,0+H23,H23+M22),IF(contributionyear=tblTFSABalance[[#This Row],[YEAR]],contributionroom,0))</f>
        <v>95000</v>
      </c>
      <c r="J23" s="47">
        <f>SUMIFS(tblTFSATransactions[AMOUNT],tblTFSATransactions[YEAR],tblTFSABalance[[#This Row],[YEAR]],tblTFSATransactions[TYPE],J$7)</f>
        <v>0</v>
      </c>
      <c r="K23" s="47">
        <f>SUMIFS(tblTFSATransactions[AMOUNT],tblTFSATransactions[YEAR],tblTFSABalance[[#This Row],[YEAR]],tblTFSATransactions[TYPE],K$7)</f>
        <v>0</v>
      </c>
      <c r="L23" s="48">
        <f t="shared" si="0"/>
        <v>0</v>
      </c>
      <c r="M23" s="45">
        <f>I23-tblTFSABalance[[#This Row],[CONTRIBUTIONS]]-tblTFSABalance[[#This Row],[PRIOR-YEAR WITHDRAWALS]]</f>
        <v>95000</v>
      </c>
      <c r="N23" s="2"/>
      <c r="O23" s="41">
        <f t="shared" si="1"/>
        <v>2024</v>
      </c>
      <c r="P23" s="49">
        <v>7000</v>
      </c>
      <c r="Q23" s="2"/>
      <c r="R23" s="2"/>
    </row>
    <row r="24" spans="1:18" ht="24.95" customHeight="1" x14ac:dyDescent="0.25">
      <c r="A24" s="31"/>
      <c r="B24" s="31"/>
      <c r="C24" s="34"/>
      <c r="D24" s="35"/>
      <c r="E24" s="34"/>
      <c r="F24" s="9" t="s">
        <v>1</v>
      </c>
      <c r="G24" s="41">
        <v>2025</v>
      </c>
      <c r="H24" s="42">
        <f>IF(firstyear&lt;=tblTFSABalance[[#This Row],[YEAR]],VLOOKUP(tblTFSABalance[[#This Row],[YEAR]],tblAnnualLimits[],2,FALSE),0)</f>
        <v>7000</v>
      </c>
      <c r="I24" s="43">
        <f>IF(OR(contributionyear&lt;tblTFSABalance[[#This Row],[YEAR]],contributionyear=""),IF(ROW()=8,0+H24,H24+M23),IF(contributionyear=tblTFSABalance[[#This Row],[YEAR]],contributionroom,0))</f>
        <v>102000</v>
      </c>
      <c r="J24" s="47">
        <f>SUMIFS(tblTFSATransactions[AMOUNT],tblTFSATransactions[YEAR],tblTFSABalance[[#This Row],[YEAR]],tblTFSATransactions[TYPE],J$7)</f>
        <v>0</v>
      </c>
      <c r="K24" s="47">
        <f>SUMIFS(tblTFSATransactions[AMOUNT],tblTFSATransactions[YEAR],tblTFSABalance[[#This Row],[YEAR]],tblTFSATransactions[TYPE],K$7)</f>
        <v>0</v>
      </c>
      <c r="L24" s="48">
        <f t="shared" si="0"/>
        <v>0</v>
      </c>
      <c r="M24" s="45">
        <f>I24-tblTFSABalance[[#This Row],[CONTRIBUTIONS]]-tblTFSABalance[[#This Row],[PRIOR-YEAR WITHDRAWALS]]</f>
        <v>102000</v>
      </c>
      <c r="N24" s="2"/>
      <c r="O24" s="41">
        <f t="shared" si="1"/>
        <v>2025</v>
      </c>
      <c r="P24" s="49">
        <v>7000</v>
      </c>
      <c r="Q24" s="2"/>
      <c r="R24" s="2"/>
    </row>
    <row r="25" spans="1:18" ht="24.95" customHeight="1" x14ac:dyDescent="0.25">
      <c r="A25" s="31"/>
      <c r="B25" s="31"/>
      <c r="C25" s="34"/>
      <c r="D25" s="35"/>
      <c r="E25" s="34"/>
      <c r="H25" s="8"/>
      <c r="I25" s="6"/>
    </row>
    <row r="26" spans="1:18" ht="24.95" customHeight="1" x14ac:dyDescent="0.25">
      <c r="A26" s="31"/>
      <c r="B26" s="31"/>
      <c r="C26" s="34"/>
      <c r="D26" s="35"/>
      <c r="E26" s="34"/>
      <c r="I26" s="6"/>
    </row>
    <row r="27" spans="1:18" ht="24.95" customHeight="1" x14ac:dyDescent="0.25">
      <c r="A27" s="31"/>
      <c r="B27" s="31"/>
      <c r="C27" s="34"/>
      <c r="D27" s="35"/>
      <c r="E27" s="34"/>
      <c r="I27" s="6"/>
    </row>
    <row r="28" spans="1:18" ht="24.95" customHeight="1" x14ac:dyDescent="0.25">
      <c r="A28" s="31"/>
      <c r="B28" s="31"/>
      <c r="C28" s="34"/>
      <c r="D28" s="35"/>
      <c r="E28" s="34"/>
    </row>
    <row r="29" spans="1:18" ht="24.95" customHeight="1" x14ac:dyDescent="0.25">
      <c r="A29" s="31"/>
      <c r="B29" s="31"/>
      <c r="C29" s="34"/>
      <c r="D29" s="35"/>
      <c r="E29" s="34"/>
    </row>
    <row r="30" spans="1:18" ht="24.95" customHeight="1" x14ac:dyDescent="0.25">
      <c r="A30" s="31"/>
      <c r="B30" s="31"/>
      <c r="C30" s="34"/>
      <c r="D30" s="35"/>
      <c r="E30" s="34"/>
    </row>
    <row r="31" spans="1:18" ht="24.95" customHeight="1" x14ac:dyDescent="0.25">
      <c r="A31" s="31"/>
      <c r="B31" s="31"/>
      <c r="C31" s="34"/>
      <c r="D31" s="35"/>
      <c r="E31" s="34"/>
    </row>
    <row r="32" spans="1:18" ht="24.95" customHeight="1" x14ac:dyDescent="0.25">
      <c r="A32" s="31"/>
      <c r="B32" s="31"/>
      <c r="C32" s="34"/>
      <c r="D32" s="35"/>
      <c r="E32" s="34"/>
    </row>
    <row r="33" spans="1:5" ht="24.95" customHeight="1" x14ac:dyDescent="0.25">
      <c r="A33" s="31"/>
      <c r="B33" s="31"/>
      <c r="C33" s="34"/>
      <c r="D33" s="35"/>
      <c r="E33" s="34"/>
    </row>
    <row r="34" spans="1:5" ht="24.95" customHeight="1" x14ac:dyDescent="0.25">
      <c r="A34" s="31"/>
      <c r="B34" s="31"/>
      <c r="C34" s="34"/>
      <c r="D34" s="35"/>
      <c r="E34" s="34"/>
    </row>
    <row r="35" spans="1:5" ht="24.95" customHeight="1" x14ac:dyDescent="0.25">
      <c r="A35" s="31"/>
      <c r="B35" s="31"/>
      <c r="C35" s="34"/>
      <c r="D35" s="35"/>
      <c r="E35" s="34"/>
    </row>
    <row r="36" spans="1:5" ht="24.95" customHeight="1" x14ac:dyDescent="0.25">
      <c r="A36" s="31"/>
      <c r="B36" s="31"/>
      <c r="C36" s="34"/>
      <c r="D36" s="35"/>
      <c r="E36" s="34"/>
    </row>
    <row r="37" spans="1:5" ht="24.95" customHeight="1" x14ac:dyDescent="0.25">
      <c r="A37" s="31"/>
      <c r="B37" s="31"/>
      <c r="C37" s="34"/>
      <c r="D37" s="35"/>
      <c r="E37" s="34"/>
    </row>
    <row r="38" spans="1:5" ht="24.95" customHeight="1" x14ac:dyDescent="0.25">
      <c r="A38" s="31"/>
      <c r="B38" s="31"/>
      <c r="C38" s="34"/>
      <c r="D38" s="35"/>
      <c r="E38" s="34"/>
    </row>
    <row r="39" spans="1:5" ht="24.95" customHeight="1" x14ac:dyDescent="0.25">
      <c r="A39" s="31"/>
      <c r="B39" s="31"/>
      <c r="C39" s="34"/>
      <c r="D39" s="35"/>
      <c r="E39" s="34"/>
    </row>
    <row r="40" spans="1:5" ht="24.95" customHeight="1" x14ac:dyDescent="0.25">
      <c r="A40" s="31"/>
      <c r="B40" s="31"/>
      <c r="C40" s="34"/>
      <c r="D40" s="35"/>
      <c r="E40" s="34"/>
    </row>
    <row r="41" spans="1:5" ht="24.95" customHeight="1" x14ac:dyDescent="0.25">
      <c r="A41" s="31"/>
      <c r="B41" s="31"/>
      <c r="C41" s="34"/>
      <c r="D41" s="35"/>
      <c r="E41" s="34"/>
    </row>
    <row r="42" spans="1:5" ht="24.95" customHeight="1" x14ac:dyDescent="0.25">
      <c r="A42" s="31"/>
      <c r="B42" s="31"/>
      <c r="C42" s="34"/>
      <c r="D42" s="35"/>
      <c r="E42" s="34"/>
    </row>
    <row r="43" spans="1:5" ht="24.95" customHeight="1" x14ac:dyDescent="0.25">
      <c r="A43" s="31"/>
      <c r="B43" s="31"/>
      <c r="C43" s="34"/>
      <c r="D43" s="35"/>
      <c r="E43" s="34"/>
    </row>
    <row r="44" spans="1:5" ht="24.95" customHeight="1" x14ac:dyDescent="0.25">
      <c r="A44" s="31"/>
      <c r="B44" s="31"/>
      <c r="C44" s="34"/>
      <c r="D44" s="35"/>
      <c r="E44" s="34"/>
    </row>
    <row r="45" spans="1:5" ht="24.95" customHeight="1" x14ac:dyDescent="0.25">
      <c r="A45" s="31"/>
      <c r="B45" s="31"/>
      <c r="C45" s="34"/>
      <c r="D45" s="35"/>
      <c r="E45" s="34"/>
    </row>
    <row r="46" spans="1:5" ht="24.95" customHeight="1" x14ac:dyDescent="0.25">
      <c r="A46" s="31"/>
      <c r="B46" s="31"/>
      <c r="C46" s="34"/>
      <c r="D46" s="35"/>
      <c r="E46" s="34"/>
    </row>
    <row r="47" spans="1:5" ht="24.95" customHeight="1" x14ac:dyDescent="0.25">
      <c r="A47" s="31"/>
      <c r="B47" s="31"/>
      <c r="C47" s="34"/>
      <c r="D47" s="35"/>
      <c r="E47" s="34"/>
    </row>
    <row r="48" spans="1:5" ht="24.95" customHeight="1" x14ac:dyDescent="0.25">
      <c r="A48" s="31"/>
      <c r="B48" s="31"/>
      <c r="C48" s="34"/>
      <c r="D48" s="35"/>
      <c r="E48" s="34"/>
    </row>
    <row r="49" spans="1:5" ht="24.95" customHeight="1" x14ac:dyDescent="0.25">
      <c r="A49" s="31"/>
      <c r="B49" s="31"/>
      <c r="C49" s="34"/>
      <c r="D49" s="35"/>
      <c r="E49" s="34"/>
    </row>
    <row r="50" spans="1:5" ht="24.95" customHeight="1" x14ac:dyDescent="0.25">
      <c r="A50" s="31"/>
      <c r="B50" s="31"/>
      <c r="C50" s="34"/>
      <c r="D50" s="35"/>
      <c r="E50" s="34"/>
    </row>
    <row r="51" spans="1:5" ht="24.95" customHeight="1" x14ac:dyDescent="0.25">
      <c r="A51" s="31"/>
      <c r="B51" s="31"/>
      <c r="C51" s="34"/>
      <c r="D51" s="35"/>
      <c r="E51" s="34"/>
    </row>
    <row r="52" spans="1:5" ht="24.95" customHeight="1" x14ac:dyDescent="0.25">
      <c r="A52" s="31"/>
      <c r="B52" s="31"/>
      <c r="C52" s="34"/>
      <c r="D52" s="35"/>
      <c r="E52" s="34"/>
    </row>
    <row r="53" spans="1:5" ht="24.95" customHeight="1" x14ac:dyDescent="0.25">
      <c r="A53" s="31"/>
      <c r="B53" s="31"/>
      <c r="C53" s="34"/>
      <c r="D53" s="35"/>
      <c r="E53" s="34"/>
    </row>
    <row r="54" spans="1:5" ht="24.95" customHeight="1" x14ac:dyDescent="0.25">
      <c r="A54" s="31"/>
      <c r="B54" s="31"/>
      <c r="C54" s="34"/>
      <c r="D54" s="35"/>
      <c r="E54" s="34"/>
    </row>
    <row r="55" spans="1:5" ht="24.95" customHeight="1" x14ac:dyDescent="0.25">
      <c r="A55" s="31"/>
      <c r="B55" s="31"/>
      <c r="C55" s="34"/>
      <c r="D55" s="35"/>
      <c r="E55" s="34"/>
    </row>
    <row r="56" spans="1:5" ht="24.95" customHeight="1" x14ac:dyDescent="0.25">
      <c r="A56" s="31"/>
      <c r="B56" s="31"/>
      <c r="C56" s="34"/>
      <c r="D56" s="35"/>
      <c r="E56" s="34"/>
    </row>
    <row r="57" spans="1:5" ht="24.95" customHeight="1" x14ac:dyDescent="0.25">
      <c r="A57" s="31"/>
      <c r="B57" s="31"/>
      <c r="C57" s="34"/>
      <c r="D57" s="35"/>
      <c r="E57" s="34"/>
    </row>
    <row r="58" spans="1:5" ht="24.95" customHeight="1" x14ac:dyDescent="0.25">
      <c r="A58" s="31"/>
      <c r="B58" s="31"/>
      <c r="C58" s="34"/>
      <c r="D58" s="35"/>
      <c r="E58" s="34"/>
    </row>
    <row r="59" spans="1:5" ht="24.95" customHeight="1" x14ac:dyDescent="0.25">
      <c r="A59" s="31"/>
      <c r="B59" s="31"/>
      <c r="C59" s="34"/>
      <c r="D59" s="35"/>
      <c r="E59" s="34"/>
    </row>
    <row r="60" spans="1:5" ht="24.95" customHeight="1" x14ac:dyDescent="0.25">
      <c r="A60" s="31"/>
      <c r="B60" s="31"/>
      <c r="C60" s="34"/>
      <c r="D60" s="35"/>
      <c r="E60" s="34"/>
    </row>
    <row r="61" spans="1:5" ht="24.95" customHeight="1" x14ac:dyDescent="0.25">
      <c r="A61" s="31"/>
      <c r="B61" s="31"/>
      <c r="C61" s="34"/>
      <c r="D61" s="35"/>
      <c r="E61" s="34"/>
    </row>
    <row r="62" spans="1:5" ht="24.95" customHeight="1" x14ac:dyDescent="0.25">
      <c r="A62" s="31"/>
      <c r="B62" s="31"/>
      <c r="C62" s="34"/>
      <c r="D62" s="35"/>
      <c r="E62" s="34"/>
    </row>
    <row r="63" spans="1:5" ht="24.95" customHeight="1" x14ac:dyDescent="0.25">
      <c r="A63" s="31"/>
      <c r="B63" s="31"/>
      <c r="C63" s="34"/>
      <c r="D63" s="35"/>
      <c r="E63" s="34"/>
    </row>
    <row r="64" spans="1:5" ht="24.95" customHeight="1" x14ac:dyDescent="0.25">
      <c r="A64" s="31"/>
      <c r="B64" s="31"/>
      <c r="C64" s="34"/>
      <c r="D64" s="35"/>
      <c r="E64" s="34"/>
    </row>
    <row r="65" spans="1:5" ht="24.95" customHeight="1" x14ac:dyDescent="0.25">
      <c r="A65" s="31"/>
      <c r="B65" s="31"/>
      <c r="C65" s="34"/>
      <c r="D65" s="35"/>
      <c r="E65" s="34"/>
    </row>
    <row r="66" spans="1:5" ht="24.95" customHeight="1" x14ac:dyDescent="0.25">
      <c r="A66" s="31"/>
      <c r="B66" s="31"/>
      <c r="C66" s="34"/>
      <c r="D66" s="35"/>
      <c r="E66" s="34"/>
    </row>
    <row r="67" spans="1:5" ht="24.95" customHeight="1" x14ac:dyDescent="0.25">
      <c r="A67" s="31"/>
      <c r="B67" s="31"/>
      <c r="C67" s="34"/>
      <c r="D67" s="35"/>
      <c r="E67" s="34"/>
    </row>
    <row r="68" spans="1:5" ht="24.95" customHeight="1" x14ac:dyDescent="0.25">
      <c r="A68" s="31"/>
      <c r="B68" s="31"/>
      <c r="C68" s="34"/>
      <c r="D68" s="35"/>
      <c r="E68" s="34"/>
    </row>
    <row r="69" spans="1:5" ht="24.95" customHeight="1" x14ac:dyDescent="0.25">
      <c r="A69" s="31"/>
      <c r="B69" s="31"/>
      <c r="C69" s="34"/>
      <c r="D69" s="35"/>
      <c r="E69" s="34"/>
    </row>
    <row r="70" spans="1:5" ht="24.95" customHeight="1" x14ac:dyDescent="0.25">
      <c r="A70" s="31"/>
      <c r="B70" s="31"/>
      <c r="C70" s="34"/>
      <c r="D70" s="35"/>
      <c r="E70" s="34"/>
    </row>
    <row r="71" spans="1:5" ht="24.95" customHeight="1" x14ac:dyDescent="0.25">
      <c r="A71" s="31"/>
      <c r="B71" s="31"/>
      <c r="C71" s="34"/>
      <c r="D71" s="35"/>
      <c r="E71" s="34"/>
    </row>
    <row r="72" spans="1:5" ht="24.95" customHeight="1" x14ac:dyDescent="0.25">
      <c r="A72" s="31"/>
      <c r="B72" s="31"/>
      <c r="C72" s="34"/>
      <c r="D72" s="35"/>
      <c r="E72" s="34"/>
    </row>
    <row r="73" spans="1:5" ht="24.95" customHeight="1" x14ac:dyDescent="0.25">
      <c r="A73" s="31"/>
      <c r="B73" s="31"/>
      <c r="C73" s="34"/>
      <c r="D73" s="35"/>
      <c r="E73" s="34"/>
    </row>
    <row r="74" spans="1:5" ht="24.95" customHeight="1" x14ac:dyDescent="0.25">
      <c r="A74" s="31"/>
      <c r="B74" s="31"/>
      <c r="C74" s="34"/>
      <c r="D74" s="35"/>
      <c r="E74" s="34"/>
    </row>
    <row r="75" spans="1:5" ht="24.95" customHeight="1" x14ac:dyDescent="0.25">
      <c r="A75" s="31"/>
      <c r="B75" s="31"/>
      <c r="C75" s="34"/>
      <c r="D75" s="35"/>
      <c r="E75" s="34"/>
    </row>
    <row r="76" spans="1:5" ht="24.95" customHeight="1" x14ac:dyDescent="0.25">
      <c r="A76" s="31"/>
      <c r="B76" s="31"/>
      <c r="C76" s="34"/>
      <c r="D76" s="35"/>
      <c r="E76" s="34"/>
    </row>
    <row r="77" spans="1:5" ht="24.95" customHeight="1" x14ac:dyDescent="0.25">
      <c r="A77" s="31"/>
      <c r="B77" s="31"/>
      <c r="C77" s="34"/>
      <c r="D77" s="35"/>
      <c r="E77" s="34"/>
    </row>
    <row r="78" spans="1:5" ht="24.95" customHeight="1" x14ac:dyDescent="0.25">
      <c r="A78" s="31"/>
      <c r="B78" s="31"/>
      <c r="C78" s="34"/>
      <c r="D78" s="35"/>
      <c r="E78" s="34"/>
    </row>
    <row r="79" spans="1:5" ht="24.95" customHeight="1" x14ac:dyDescent="0.25">
      <c r="A79" s="31"/>
      <c r="B79" s="31"/>
      <c r="C79" s="34"/>
      <c r="D79" s="35"/>
      <c r="E79" s="34"/>
    </row>
    <row r="80" spans="1:5" ht="24.95" customHeight="1" x14ac:dyDescent="0.25">
      <c r="A80" s="31"/>
      <c r="B80" s="31"/>
      <c r="C80" s="34"/>
      <c r="D80" s="35"/>
      <c r="E80" s="34"/>
    </row>
    <row r="81" spans="1:5" ht="24.95" customHeight="1" x14ac:dyDescent="0.25">
      <c r="A81" s="31"/>
      <c r="B81" s="31"/>
      <c r="C81" s="34"/>
      <c r="D81" s="35"/>
      <c r="E81" s="34"/>
    </row>
    <row r="82" spans="1:5" ht="24.95" customHeight="1" x14ac:dyDescent="0.25">
      <c r="A82" s="31"/>
      <c r="B82" s="31"/>
      <c r="C82" s="34"/>
      <c r="D82" s="35"/>
      <c r="E82" s="34"/>
    </row>
    <row r="83" spans="1:5" ht="24.95" customHeight="1" x14ac:dyDescent="0.25">
      <c r="A83" s="31"/>
      <c r="B83" s="31"/>
      <c r="C83" s="34"/>
      <c r="D83" s="35"/>
      <c r="E83" s="34"/>
    </row>
    <row r="84" spans="1:5" ht="24.95" customHeight="1" x14ac:dyDescent="0.25">
      <c r="A84" s="31"/>
      <c r="B84" s="31"/>
      <c r="C84" s="34"/>
      <c r="D84" s="35"/>
      <c r="E84" s="34"/>
    </row>
    <row r="85" spans="1:5" ht="24.95" customHeight="1" x14ac:dyDescent="0.25">
      <c r="A85" s="31"/>
      <c r="B85" s="31"/>
      <c r="C85" s="34"/>
      <c r="D85" s="35"/>
      <c r="E85" s="34"/>
    </row>
    <row r="86" spans="1:5" ht="24.95" customHeight="1" x14ac:dyDescent="0.25">
      <c r="A86" s="31"/>
      <c r="B86" s="31"/>
      <c r="C86" s="34"/>
      <c r="D86" s="35"/>
      <c r="E86" s="34"/>
    </row>
    <row r="87" spans="1:5" ht="24.95" customHeight="1" x14ac:dyDescent="0.25">
      <c r="A87" s="31"/>
      <c r="B87" s="31"/>
      <c r="C87" s="34"/>
      <c r="D87" s="35"/>
      <c r="E87" s="34"/>
    </row>
    <row r="88" spans="1:5" ht="24.95" customHeight="1" x14ac:dyDescent="0.25">
      <c r="A88" s="31"/>
      <c r="B88" s="31"/>
      <c r="C88" s="34"/>
      <c r="D88" s="35"/>
      <c r="E88" s="34"/>
    </row>
    <row r="89" spans="1:5" ht="24.95" customHeight="1" x14ac:dyDescent="0.25">
      <c r="A89" s="31"/>
      <c r="B89" s="31"/>
      <c r="C89" s="34"/>
      <c r="D89" s="35"/>
      <c r="E89" s="34"/>
    </row>
    <row r="90" spans="1:5" ht="24.95" customHeight="1" x14ac:dyDescent="0.25">
      <c r="A90" s="31"/>
      <c r="B90" s="31"/>
      <c r="C90" s="34"/>
      <c r="D90" s="35"/>
      <c r="E90" s="34"/>
    </row>
    <row r="91" spans="1:5" ht="24.95" customHeight="1" x14ac:dyDescent="0.25">
      <c r="A91" s="31"/>
      <c r="B91" s="31"/>
      <c r="C91" s="34"/>
      <c r="D91" s="35"/>
      <c r="E91" s="34"/>
    </row>
    <row r="92" spans="1:5" ht="24.95" customHeight="1" x14ac:dyDescent="0.25">
      <c r="A92" s="31"/>
      <c r="B92" s="31"/>
      <c r="C92" s="34"/>
      <c r="D92" s="35"/>
      <c r="E92" s="34"/>
    </row>
    <row r="93" spans="1:5" ht="24.95" customHeight="1" x14ac:dyDescent="0.25">
      <c r="A93" s="31"/>
      <c r="B93" s="31"/>
      <c r="C93" s="34"/>
      <c r="D93" s="35"/>
      <c r="E93" s="34"/>
    </row>
    <row r="94" spans="1:5" ht="24.95" customHeight="1" x14ac:dyDescent="0.25">
      <c r="A94" s="31"/>
      <c r="B94" s="31"/>
      <c r="C94" s="34"/>
      <c r="D94" s="35"/>
      <c r="E94" s="34"/>
    </row>
    <row r="95" spans="1:5" ht="24.95" customHeight="1" x14ac:dyDescent="0.25">
      <c r="A95" s="31"/>
      <c r="B95" s="31"/>
      <c r="C95" s="34"/>
      <c r="D95" s="35"/>
      <c r="E95" s="34"/>
    </row>
    <row r="96" spans="1:5" ht="24.95" customHeight="1" x14ac:dyDescent="0.25">
      <c r="A96" s="31"/>
      <c r="B96" s="31"/>
      <c r="C96" s="34"/>
      <c r="D96" s="35"/>
      <c r="E96" s="34"/>
    </row>
    <row r="97" spans="1:5" ht="24.95" customHeight="1" x14ac:dyDescent="0.25">
      <c r="A97" s="31"/>
      <c r="B97" s="31"/>
      <c r="C97" s="34"/>
      <c r="D97" s="35"/>
      <c r="E97" s="34"/>
    </row>
    <row r="98" spans="1:5" ht="24.95" customHeight="1" x14ac:dyDescent="0.25">
      <c r="A98" s="31"/>
      <c r="B98" s="31"/>
      <c r="C98" s="34"/>
      <c r="D98" s="35"/>
      <c r="E98" s="34"/>
    </row>
    <row r="99" spans="1:5" ht="24.95" customHeight="1" x14ac:dyDescent="0.25">
      <c r="A99" s="31"/>
      <c r="B99" s="31"/>
      <c r="C99" s="34"/>
      <c r="D99" s="35"/>
      <c r="E99" s="34"/>
    </row>
    <row r="100" spans="1:5" ht="24.95" customHeight="1" x14ac:dyDescent="0.25">
      <c r="A100" s="31"/>
      <c r="B100" s="31"/>
      <c r="C100" s="34"/>
      <c r="D100" s="35"/>
      <c r="E100" s="34"/>
    </row>
    <row r="101" spans="1:5" ht="24.95" customHeight="1" x14ac:dyDescent="0.25">
      <c r="C101" s="8" t="s">
        <v>0</v>
      </c>
    </row>
  </sheetData>
  <sheetProtection algorithmName="SHA-512" hashValue="iyxxTmQs+3kZfdnV27N/aB5sZqwmEOOqgGV+E6ijMX5XaWdKpLX4BfIiF4cTneYt6MaBvMmJ4Ku4URIfyLgyvw==" saltValue="mqAQHFTlySQlnqfPSvWH2g==" spinCount="100000" sheet="1" objects="1" scenarios="1"/>
  <mergeCells count="10">
    <mergeCell ref="P5:P6"/>
    <mergeCell ref="A2:B2"/>
    <mergeCell ref="A1:D1"/>
    <mergeCell ref="A3:B3"/>
    <mergeCell ref="C3:D3"/>
    <mergeCell ref="C2:D2"/>
    <mergeCell ref="P2:Q2"/>
    <mergeCell ref="G1:O3"/>
    <mergeCell ref="A5:E6"/>
    <mergeCell ref="G5:M6"/>
  </mergeCells>
  <conditionalFormatting sqref="J4 I7:I24 M7:M24 J25:J27 J46:J1048576">
    <cfRule type="expression" dxfId="19" priority="1">
      <formula>I4&lt;0</formula>
    </cfRule>
  </conditionalFormatting>
  <dataValidations count="2">
    <dataValidation type="list" allowBlank="1" showInputMessage="1" showErrorMessage="1" sqref="C8:C100" xr:uid="{EDDE7BB2-ECCB-47BB-AB0C-E8C6AF745EA4}">
      <formula1>"Contributions,Withdrawals"</formula1>
    </dataValidation>
    <dataValidation type="list" allowBlank="1" showInputMessage="1" showErrorMessage="1" sqref="R2 C3" xr:uid="{BEB67EFA-70CD-471A-A660-A9BF9D31FCF5}">
      <formula1>$G$8:$G$24</formula1>
    </dataValidation>
  </dataValidations>
  <pageMargins left="0.7" right="0.7" top="0.75" bottom="0.75" header="0.3" footer="0.3"/>
  <ignoredErrors>
    <ignoredError sqref="L8" calculatedColumn="1"/>
  </ignoredErrors>
  <drawing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TFSA</vt:lpstr>
      <vt:lpstr>contributionroom</vt:lpstr>
      <vt:lpstr>contributionyear</vt:lpstr>
      <vt:lpstr>firstyear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Jagielski</dc:creator>
  <cp:lastModifiedBy>David J</cp:lastModifiedBy>
  <dcterms:created xsi:type="dcterms:W3CDTF">2019-10-05T20:05:51Z</dcterms:created>
  <dcterms:modified xsi:type="dcterms:W3CDTF">2025-09-16T17:06:42Z</dcterms:modified>
</cp:coreProperties>
</file>